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Estad\mpn\2022\mensual\"/>
    </mc:Choice>
  </mc:AlternateContent>
  <bookViews>
    <workbookView xWindow="0" yWindow="30" windowWidth="7485" windowHeight="4140"/>
  </bookViews>
  <sheets>
    <sheet name="Indicadores" sheetId="7" r:id="rId1"/>
    <sheet name="ResumenxRedes" sheetId="3" r:id="rId2"/>
  </sheets>
  <externalReferences>
    <externalReference r:id="rId3"/>
    <externalReference r:id="rId4"/>
  </externalReferences>
  <definedNames>
    <definedName name="_xlnm._FilterDatabase" localSheetId="0" hidden="1">Indicadores!$A$3:$AH$188</definedName>
    <definedName name="_xlnm.Print_Area" localSheetId="1">ResumenxRedes!$A$1:$J$64</definedName>
  </definedNames>
  <calcPr calcId="162913"/>
</workbook>
</file>

<file path=xl/calcChain.xml><?xml version="1.0" encoding="utf-8"?>
<calcChain xmlns="http://schemas.openxmlformats.org/spreadsheetml/2006/main">
  <c r="AG187" i="7" l="1"/>
  <c r="AF187" i="7"/>
  <c r="AD187" i="7"/>
  <c r="AC187" i="7"/>
  <c r="AA187" i="7"/>
  <c r="Y187" i="7"/>
  <c r="W187" i="7"/>
  <c r="U187" i="7"/>
  <c r="T187" i="7"/>
  <c r="R187" i="7"/>
  <c r="P187" i="7"/>
  <c r="N187" i="7"/>
  <c r="L187" i="7"/>
  <c r="J187" i="7"/>
  <c r="AG186" i="7"/>
  <c r="AF186" i="7"/>
  <c r="AD186" i="7"/>
  <c r="AC186" i="7"/>
  <c r="AA186" i="7"/>
  <c r="Y186" i="7"/>
  <c r="W186" i="7"/>
  <c r="U186" i="7"/>
  <c r="T186" i="7"/>
  <c r="R186" i="7"/>
  <c r="P186" i="7"/>
  <c r="N186" i="7"/>
  <c r="L186" i="7"/>
  <c r="J186" i="7"/>
  <c r="AG185" i="7"/>
  <c r="AF185" i="7"/>
  <c r="AD185" i="7"/>
  <c r="AC185" i="7"/>
  <c r="AA185" i="7"/>
  <c r="Y185" i="7"/>
  <c r="W185" i="7"/>
  <c r="U185" i="7"/>
  <c r="T185" i="7"/>
  <c r="R185" i="7"/>
  <c r="P185" i="7"/>
  <c r="N185" i="7"/>
  <c r="L185" i="7"/>
  <c r="J185" i="7"/>
  <c r="AG184" i="7"/>
  <c r="AF184" i="7"/>
  <c r="AD184" i="7"/>
  <c r="AC184" i="7"/>
  <c r="AA184" i="7"/>
  <c r="Y184" i="7"/>
  <c r="W184" i="7"/>
  <c r="U184" i="7"/>
  <c r="T184" i="7"/>
  <c r="R184" i="7"/>
  <c r="P184" i="7"/>
  <c r="N184" i="7"/>
  <c r="L184" i="7"/>
  <c r="J184" i="7"/>
  <c r="AG183" i="7"/>
  <c r="AF183" i="7"/>
  <c r="AD183" i="7"/>
  <c r="AC183" i="7"/>
  <c r="AA183" i="7"/>
  <c r="Y183" i="7"/>
  <c r="W183" i="7"/>
  <c r="U183" i="7"/>
  <c r="T183" i="7"/>
  <c r="R183" i="7"/>
  <c r="P183" i="7"/>
  <c r="N183" i="7"/>
  <c r="L183" i="7"/>
  <c r="J183" i="7"/>
  <c r="AG182" i="7"/>
  <c r="AF182" i="7"/>
  <c r="AD182" i="7"/>
  <c r="AC182" i="7"/>
  <c r="AA182" i="7"/>
  <c r="Y182" i="7"/>
  <c r="W182" i="7"/>
  <c r="U182" i="7"/>
  <c r="T182" i="7"/>
  <c r="R182" i="7"/>
  <c r="P182" i="7"/>
  <c r="N182" i="7"/>
  <c r="L182" i="7"/>
  <c r="J182" i="7"/>
  <c r="AG181" i="7"/>
  <c r="AF181" i="7"/>
  <c r="AD181" i="7"/>
  <c r="AC181" i="7"/>
  <c r="AA181" i="7"/>
  <c r="Y181" i="7"/>
  <c r="W181" i="7"/>
  <c r="U181" i="7"/>
  <c r="T181" i="7"/>
  <c r="R181" i="7"/>
  <c r="P181" i="7"/>
  <c r="N181" i="7"/>
  <c r="L181" i="7"/>
  <c r="J181" i="7"/>
  <c r="AG180" i="7"/>
  <c r="AF180" i="7"/>
  <c r="AD180" i="7"/>
  <c r="AC180" i="7"/>
  <c r="AA180" i="7"/>
  <c r="Y180" i="7"/>
  <c r="W180" i="7"/>
  <c r="U180" i="7"/>
  <c r="T180" i="7"/>
  <c r="R180" i="7"/>
  <c r="P180" i="7"/>
  <c r="N180" i="7"/>
  <c r="L180" i="7"/>
  <c r="J180" i="7"/>
  <c r="AG179" i="7"/>
  <c r="AF179" i="7"/>
  <c r="AD179" i="7"/>
  <c r="AC179" i="7"/>
  <c r="AA179" i="7"/>
  <c r="Y179" i="7"/>
  <c r="W179" i="7"/>
  <c r="U179" i="7"/>
  <c r="T179" i="7"/>
  <c r="R179" i="7"/>
  <c r="P179" i="7"/>
  <c r="N179" i="7"/>
  <c r="L179" i="7"/>
  <c r="J179" i="7"/>
  <c r="AG178" i="7"/>
  <c r="AF178" i="7"/>
  <c r="AD178" i="7"/>
  <c r="AC178" i="7"/>
  <c r="AA178" i="7"/>
  <c r="Y178" i="7"/>
  <c r="W178" i="7"/>
  <c r="U178" i="7"/>
  <c r="T178" i="7"/>
  <c r="R178" i="7"/>
  <c r="P178" i="7"/>
  <c r="N178" i="7"/>
  <c r="L178" i="7"/>
  <c r="J178" i="7"/>
  <c r="AG177" i="7"/>
  <c r="AF177" i="7"/>
  <c r="AD177" i="7"/>
  <c r="AC177" i="7"/>
  <c r="AA177" i="7"/>
  <c r="Y177" i="7"/>
  <c r="W177" i="7"/>
  <c r="U177" i="7"/>
  <c r="T177" i="7"/>
  <c r="R177" i="7"/>
  <c r="P177" i="7"/>
  <c r="N177" i="7"/>
  <c r="L177" i="7"/>
  <c r="J177" i="7"/>
  <c r="AG176" i="7"/>
  <c r="AF176" i="7"/>
  <c r="AD176" i="7"/>
  <c r="AC176" i="7"/>
  <c r="AA176" i="7"/>
  <c r="Y176" i="7"/>
  <c r="W176" i="7"/>
  <c r="U176" i="7"/>
  <c r="T176" i="7"/>
  <c r="R176" i="7"/>
  <c r="P176" i="7"/>
  <c r="N176" i="7"/>
  <c r="L176" i="7"/>
  <c r="J176" i="7"/>
  <c r="AG175" i="7"/>
  <c r="AF175" i="7"/>
  <c r="AD175" i="7"/>
  <c r="AC175" i="7"/>
  <c r="AA175" i="7"/>
  <c r="Y175" i="7"/>
  <c r="W175" i="7"/>
  <c r="U175" i="7"/>
  <c r="T175" i="7"/>
  <c r="R175" i="7"/>
  <c r="P175" i="7"/>
  <c r="N175" i="7"/>
  <c r="L175" i="7"/>
  <c r="J175" i="7"/>
  <c r="AG174" i="7"/>
  <c r="AF174" i="7"/>
  <c r="AD174" i="7"/>
  <c r="AC174" i="7"/>
  <c r="AA174" i="7"/>
  <c r="Y174" i="7"/>
  <c r="W174" i="7"/>
  <c r="U174" i="7"/>
  <c r="T174" i="7"/>
  <c r="R174" i="7"/>
  <c r="P174" i="7"/>
  <c r="N174" i="7"/>
  <c r="L174" i="7"/>
  <c r="J174" i="7"/>
  <c r="AG173" i="7"/>
  <c r="AF173" i="7"/>
  <c r="AD173" i="7"/>
  <c r="AC173" i="7"/>
  <c r="AA173" i="7"/>
  <c r="Y173" i="7"/>
  <c r="W173" i="7"/>
  <c r="U173" i="7"/>
  <c r="T173" i="7"/>
  <c r="R173" i="7"/>
  <c r="P173" i="7"/>
  <c r="N173" i="7"/>
  <c r="L173" i="7"/>
  <c r="J173" i="7"/>
  <c r="AG172" i="7"/>
  <c r="AF172" i="7"/>
  <c r="AD172" i="7"/>
  <c r="AC172" i="7"/>
  <c r="AA172" i="7"/>
  <c r="Y172" i="7"/>
  <c r="W172" i="7"/>
  <c r="U172" i="7"/>
  <c r="T172" i="7"/>
  <c r="R172" i="7"/>
  <c r="P172" i="7"/>
  <c r="N172" i="7"/>
  <c r="L172" i="7"/>
  <c r="J172" i="7"/>
  <c r="AG171" i="7"/>
  <c r="AF171" i="7"/>
  <c r="AD171" i="7"/>
  <c r="AC171" i="7"/>
  <c r="AA171" i="7"/>
  <c r="Y171" i="7"/>
  <c r="W171" i="7"/>
  <c r="U171" i="7"/>
  <c r="T171" i="7"/>
  <c r="R171" i="7"/>
  <c r="P171" i="7"/>
  <c r="N171" i="7"/>
  <c r="L171" i="7"/>
  <c r="J171" i="7"/>
  <c r="AG170" i="7"/>
  <c r="AF170" i="7"/>
  <c r="AD170" i="7"/>
  <c r="AC170" i="7"/>
  <c r="AA170" i="7"/>
  <c r="Y170" i="7"/>
  <c r="W170" i="7"/>
  <c r="U170" i="7"/>
  <c r="T170" i="7"/>
  <c r="R170" i="7"/>
  <c r="P170" i="7"/>
  <c r="N170" i="7"/>
  <c r="L170" i="7"/>
  <c r="J170" i="7"/>
  <c r="AG169" i="7"/>
  <c r="AF169" i="7"/>
  <c r="AD169" i="7"/>
  <c r="AC169" i="7"/>
  <c r="AA169" i="7"/>
  <c r="Y169" i="7"/>
  <c r="W169" i="7"/>
  <c r="U169" i="7"/>
  <c r="T169" i="7"/>
  <c r="R169" i="7"/>
  <c r="P169" i="7"/>
  <c r="N169" i="7"/>
  <c r="L169" i="7"/>
  <c r="J169" i="7"/>
  <c r="AG168" i="7"/>
  <c r="AF168" i="7"/>
  <c r="AD168" i="7"/>
  <c r="AC168" i="7"/>
  <c r="AA168" i="7"/>
  <c r="Y168" i="7"/>
  <c r="W168" i="7"/>
  <c r="U168" i="7"/>
  <c r="T168" i="7"/>
  <c r="R168" i="7"/>
  <c r="P168" i="7"/>
  <c r="N168" i="7"/>
  <c r="L168" i="7"/>
  <c r="J168" i="7"/>
  <c r="AG167" i="7"/>
  <c r="AF167" i="7"/>
  <c r="AD167" i="7"/>
  <c r="AC167" i="7"/>
  <c r="AA167" i="7"/>
  <c r="Y167" i="7"/>
  <c r="W167" i="7"/>
  <c r="U167" i="7"/>
  <c r="T167" i="7"/>
  <c r="R167" i="7"/>
  <c r="P167" i="7"/>
  <c r="N167" i="7"/>
  <c r="L167" i="7"/>
  <c r="J167" i="7"/>
  <c r="AG166" i="7"/>
  <c r="AF166" i="7"/>
  <c r="AD166" i="7"/>
  <c r="AC166" i="7"/>
  <c r="AA166" i="7"/>
  <c r="Y166" i="7"/>
  <c r="W166" i="7"/>
  <c r="U166" i="7"/>
  <c r="T166" i="7"/>
  <c r="R166" i="7"/>
  <c r="P166" i="7"/>
  <c r="N166" i="7"/>
  <c r="L166" i="7"/>
  <c r="J166" i="7"/>
  <c r="AG165" i="7"/>
  <c r="AF165" i="7"/>
  <c r="AD165" i="7"/>
  <c r="AC165" i="7"/>
  <c r="AA165" i="7"/>
  <c r="Y165" i="7"/>
  <c r="W165" i="7"/>
  <c r="U165" i="7"/>
  <c r="T165" i="7"/>
  <c r="R165" i="7"/>
  <c r="P165" i="7"/>
  <c r="N165" i="7"/>
  <c r="L165" i="7"/>
  <c r="J165" i="7"/>
  <c r="AG164" i="7"/>
  <c r="AF164" i="7"/>
  <c r="AD164" i="7"/>
  <c r="AC164" i="7"/>
  <c r="AA164" i="7"/>
  <c r="Y164" i="7"/>
  <c r="W164" i="7"/>
  <c r="U164" i="7"/>
  <c r="T164" i="7"/>
  <c r="R164" i="7"/>
  <c r="P164" i="7"/>
  <c r="N164" i="7"/>
  <c r="L164" i="7"/>
  <c r="J164" i="7"/>
  <c r="AG163" i="7"/>
  <c r="AF163" i="7"/>
  <c r="AD163" i="7"/>
  <c r="AC163" i="7"/>
  <c r="AA163" i="7"/>
  <c r="Y163" i="7"/>
  <c r="W163" i="7"/>
  <c r="U163" i="7"/>
  <c r="T163" i="7"/>
  <c r="R163" i="7"/>
  <c r="P163" i="7"/>
  <c r="N163" i="7"/>
  <c r="L163" i="7"/>
  <c r="J163" i="7"/>
  <c r="AG162" i="7"/>
  <c r="AF162" i="7"/>
  <c r="AD162" i="7"/>
  <c r="AC162" i="7"/>
  <c r="AA162" i="7"/>
  <c r="Y162" i="7"/>
  <c r="W162" i="7"/>
  <c r="U162" i="7"/>
  <c r="T162" i="7"/>
  <c r="R162" i="7"/>
  <c r="P162" i="7"/>
  <c r="N162" i="7"/>
  <c r="L162" i="7"/>
  <c r="J162" i="7"/>
  <c r="AG161" i="7"/>
  <c r="AF161" i="7"/>
  <c r="AD161" i="7"/>
  <c r="AC161" i="7"/>
  <c r="AA161" i="7"/>
  <c r="Y161" i="7"/>
  <c r="W161" i="7"/>
  <c r="U161" i="7"/>
  <c r="T161" i="7"/>
  <c r="R161" i="7"/>
  <c r="P161" i="7"/>
  <c r="N161" i="7"/>
  <c r="L161" i="7"/>
  <c r="J161" i="7"/>
  <c r="AG160" i="7"/>
  <c r="AF160" i="7"/>
  <c r="AD160" i="7"/>
  <c r="AC160" i="7"/>
  <c r="AA160" i="7"/>
  <c r="Y160" i="7"/>
  <c r="W160" i="7"/>
  <c r="U160" i="7"/>
  <c r="T160" i="7"/>
  <c r="R160" i="7"/>
  <c r="P160" i="7"/>
  <c r="N160" i="7"/>
  <c r="L160" i="7"/>
  <c r="J160" i="7"/>
  <c r="AG159" i="7"/>
  <c r="AF159" i="7"/>
  <c r="AD159" i="7"/>
  <c r="AC159" i="7"/>
  <c r="AA159" i="7"/>
  <c r="Y159" i="7"/>
  <c r="W159" i="7"/>
  <c r="U159" i="7"/>
  <c r="T159" i="7"/>
  <c r="R159" i="7"/>
  <c r="P159" i="7"/>
  <c r="N159" i="7"/>
  <c r="L159" i="7"/>
  <c r="J159" i="7"/>
  <c r="AG158" i="7"/>
  <c r="AF158" i="7"/>
  <c r="AD158" i="7"/>
  <c r="AC158" i="7"/>
  <c r="AA158" i="7"/>
  <c r="Y158" i="7"/>
  <c r="W158" i="7"/>
  <c r="U158" i="7"/>
  <c r="T158" i="7"/>
  <c r="R158" i="7"/>
  <c r="P158" i="7"/>
  <c r="N158" i="7"/>
  <c r="L158" i="7"/>
  <c r="J158" i="7"/>
  <c r="AG157" i="7"/>
  <c r="AF157" i="7"/>
  <c r="AD157" i="7"/>
  <c r="AC157" i="7"/>
  <c r="AA157" i="7"/>
  <c r="Y157" i="7"/>
  <c r="W157" i="7"/>
  <c r="U157" i="7"/>
  <c r="T157" i="7"/>
  <c r="R157" i="7"/>
  <c r="P157" i="7"/>
  <c r="N157" i="7"/>
  <c r="L157" i="7"/>
  <c r="J157" i="7"/>
  <c r="AG156" i="7"/>
  <c r="AF156" i="7"/>
  <c r="AD156" i="7"/>
  <c r="AC156" i="7"/>
  <c r="AA156" i="7"/>
  <c r="Y156" i="7"/>
  <c r="W156" i="7"/>
  <c r="U156" i="7"/>
  <c r="T156" i="7"/>
  <c r="R156" i="7"/>
  <c r="P156" i="7"/>
  <c r="N156" i="7"/>
  <c r="L156" i="7"/>
  <c r="J156" i="7"/>
  <c r="AG155" i="7"/>
  <c r="AF155" i="7"/>
  <c r="AD155" i="7"/>
  <c r="AC155" i="7"/>
  <c r="AA155" i="7"/>
  <c r="Y155" i="7"/>
  <c r="W155" i="7"/>
  <c r="U155" i="7"/>
  <c r="T155" i="7"/>
  <c r="R155" i="7"/>
  <c r="P155" i="7"/>
  <c r="N155" i="7"/>
  <c r="L155" i="7"/>
  <c r="J155" i="7"/>
  <c r="AG154" i="7"/>
  <c r="AF154" i="7"/>
  <c r="AD154" i="7"/>
  <c r="AC154" i="7"/>
  <c r="AA154" i="7"/>
  <c r="Y154" i="7"/>
  <c r="W154" i="7"/>
  <c r="U154" i="7"/>
  <c r="T154" i="7"/>
  <c r="R154" i="7"/>
  <c r="P154" i="7"/>
  <c r="N154" i="7"/>
  <c r="L154" i="7"/>
  <c r="J154" i="7"/>
  <c r="AG153" i="7"/>
  <c r="AF153" i="7"/>
  <c r="AD153" i="7"/>
  <c r="AC153" i="7"/>
  <c r="AA153" i="7"/>
  <c r="Y153" i="7"/>
  <c r="W153" i="7"/>
  <c r="U153" i="7"/>
  <c r="T153" i="7"/>
  <c r="R153" i="7"/>
  <c r="P153" i="7"/>
  <c r="N153" i="7"/>
  <c r="L153" i="7"/>
  <c r="J153" i="7"/>
  <c r="AG152" i="7"/>
  <c r="AF152" i="7"/>
  <c r="AD152" i="7"/>
  <c r="AC152" i="7"/>
  <c r="AA152" i="7"/>
  <c r="Y152" i="7"/>
  <c r="W152" i="7"/>
  <c r="U152" i="7"/>
  <c r="T152" i="7"/>
  <c r="R152" i="7"/>
  <c r="P152" i="7"/>
  <c r="N152" i="7"/>
  <c r="L152" i="7"/>
  <c r="J152" i="7"/>
  <c r="AG151" i="7"/>
  <c r="AF151" i="7"/>
  <c r="AD151" i="7"/>
  <c r="AC151" i="7"/>
  <c r="AA151" i="7"/>
  <c r="Y151" i="7"/>
  <c r="W151" i="7"/>
  <c r="U151" i="7"/>
  <c r="T151" i="7"/>
  <c r="R151" i="7"/>
  <c r="P151" i="7"/>
  <c r="N151" i="7"/>
  <c r="L151" i="7"/>
  <c r="J151" i="7"/>
  <c r="AG150" i="7"/>
  <c r="AF150" i="7"/>
  <c r="AD150" i="7"/>
  <c r="AC150" i="7"/>
  <c r="AA150" i="7"/>
  <c r="Y150" i="7"/>
  <c r="W150" i="7"/>
  <c r="U150" i="7"/>
  <c r="T150" i="7"/>
  <c r="R150" i="7"/>
  <c r="P150" i="7"/>
  <c r="N150" i="7"/>
  <c r="L150" i="7"/>
  <c r="J150" i="7"/>
  <c r="AG149" i="7"/>
  <c r="AF149" i="7"/>
  <c r="AD149" i="7"/>
  <c r="AC149" i="7"/>
  <c r="AA149" i="7"/>
  <c r="Y149" i="7"/>
  <c r="W149" i="7"/>
  <c r="U149" i="7"/>
  <c r="T149" i="7"/>
  <c r="R149" i="7"/>
  <c r="P149" i="7"/>
  <c r="N149" i="7"/>
  <c r="L149" i="7"/>
  <c r="J149" i="7"/>
  <c r="AG148" i="7"/>
  <c r="AF148" i="7"/>
  <c r="AD148" i="7"/>
  <c r="AC148" i="7"/>
  <c r="AA148" i="7"/>
  <c r="Y148" i="7"/>
  <c r="W148" i="7"/>
  <c r="U148" i="7"/>
  <c r="T148" i="7"/>
  <c r="R148" i="7"/>
  <c r="P148" i="7"/>
  <c r="N148" i="7"/>
  <c r="L148" i="7"/>
  <c r="J148" i="7"/>
  <c r="AG147" i="7"/>
  <c r="AF147" i="7"/>
  <c r="AD147" i="7"/>
  <c r="AC147" i="7"/>
  <c r="AA147" i="7"/>
  <c r="Y147" i="7"/>
  <c r="W147" i="7"/>
  <c r="U147" i="7"/>
  <c r="T147" i="7"/>
  <c r="R147" i="7"/>
  <c r="P147" i="7"/>
  <c r="N147" i="7"/>
  <c r="L147" i="7"/>
  <c r="J147" i="7"/>
  <c r="AG146" i="7"/>
  <c r="AF146" i="7"/>
  <c r="AD146" i="7"/>
  <c r="AC146" i="7"/>
  <c r="AA146" i="7"/>
  <c r="Y146" i="7"/>
  <c r="W146" i="7"/>
  <c r="U146" i="7"/>
  <c r="T146" i="7"/>
  <c r="R146" i="7"/>
  <c r="P146" i="7"/>
  <c r="N146" i="7"/>
  <c r="L146" i="7"/>
  <c r="J146" i="7"/>
  <c r="AG145" i="7"/>
  <c r="AF145" i="7"/>
  <c r="AD145" i="7"/>
  <c r="AC145" i="7"/>
  <c r="AA145" i="7"/>
  <c r="Y145" i="7"/>
  <c r="W145" i="7"/>
  <c r="U145" i="7"/>
  <c r="T145" i="7"/>
  <c r="R145" i="7"/>
  <c r="P145" i="7"/>
  <c r="N145" i="7"/>
  <c r="L145" i="7"/>
  <c r="J145" i="7"/>
  <c r="AG144" i="7"/>
  <c r="AF144" i="7"/>
  <c r="AD144" i="7"/>
  <c r="AC144" i="7"/>
  <c r="AA144" i="7"/>
  <c r="Y144" i="7"/>
  <c r="W144" i="7"/>
  <c r="U144" i="7"/>
  <c r="T144" i="7"/>
  <c r="R144" i="7"/>
  <c r="P144" i="7"/>
  <c r="N144" i="7"/>
  <c r="L144" i="7"/>
  <c r="J144" i="7"/>
  <c r="AG143" i="7"/>
  <c r="AF143" i="7"/>
  <c r="AD143" i="7"/>
  <c r="AC143" i="7"/>
  <c r="AA143" i="7"/>
  <c r="Y143" i="7"/>
  <c r="W143" i="7"/>
  <c r="U143" i="7"/>
  <c r="T143" i="7"/>
  <c r="R143" i="7"/>
  <c r="P143" i="7"/>
  <c r="N143" i="7"/>
  <c r="L143" i="7"/>
  <c r="J143" i="7"/>
  <c r="AG142" i="7"/>
  <c r="AF142" i="7"/>
  <c r="AD142" i="7"/>
  <c r="AC142" i="7"/>
  <c r="AA142" i="7"/>
  <c r="Y142" i="7"/>
  <c r="W142" i="7"/>
  <c r="U142" i="7"/>
  <c r="T142" i="7"/>
  <c r="R142" i="7"/>
  <c r="P142" i="7"/>
  <c r="N142" i="7"/>
  <c r="L142" i="7"/>
  <c r="J142" i="7"/>
  <c r="AG141" i="7"/>
  <c r="AF141" i="7"/>
  <c r="AD141" i="7"/>
  <c r="AC141" i="7"/>
  <c r="AA141" i="7"/>
  <c r="Y141" i="7"/>
  <c r="W141" i="7"/>
  <c r="U141" i="7"/>
  <c r="T141" i="7"/>
  <c r="R141" i="7"/>
  <c r="P141" i="7"/>
  <c r="N141" i="7"/>
  <c r="L141" i="7"/>
  <c r="J141" i="7"/>
  <c r="AG140" i="7"/>
  <c r="AF140" i="7"/>
  <c r="AD140" i="7"/>
  <c r="AC140" i="7"/>
  <c r="AA140" i="7"/>
  <c r="Y140" i="7"/>
  <c r="W140" i="7"/>
  <c r="U140" i="7"/>
  <c r="T140" i="7"/>
  <c r="R140" i="7"/>
  <c r="P140" i="7"/>
  <c r="N140" i="7"/>
  <c r="L140" i="7"/>
  <c r="J140" i="7"/>
  <c r="AG139" i="7"/>
  <c r="AF139" i="7"/>
  <c r="AD139" i="7"/>
  <c r="AC139" i="7"/>
  <c r="AA139" i="7"/>
  <c r="Y139" i="7"/>
  <c r="W139" i="7"/>
  <c r="U139" i="7"/>
  <c r="T139" i="7"/>
  <c r="R139" i="7"/>
  <c r="P139" i="7"/>
  <c r="N139" i="7"/>
  <c r="L139" i="7"/>
  <c r="J139" i="7"/>
  <c r="AG138" i="7"/>
  <c r="AF138" i="7"/>
  <c r="AD138" i="7"/>
  <c r="AC138" i="7"/>
  <c r="AA138" i="7"/>
  <c r="Y138" i="7"/>
  <c r="W138" i="7"/>
  <c r="U138" i="7"/>
  <c r="T138" i="7"/>
  <c r="R138" i="7"/>
  <c r="P138" i="7"/>
  <c r="N138" i="7"/>
  <c r="L138" i="7"/>
  <c r="J138" i="7"/>
  <c r="AG137" i="7"/>
  <c r="AF137" i="7"/>
  <c r="AD137" i="7"/>
  <c r="AC137" i="7"/>
  <c r="AA137" i="7"/>
  <c r="Y137" i="7"/>
  <c r="W137" i="7"/>
  <c r="U137" i="7"/>
  <c r="T137" i="7"/>
  <c r="R137" i="7"/>
  <c r="P137" i="7"/>
  <c r="N137" i="7"/>
  <c r="L137" i="7"/>
  <c r="J137" i="7"/>
  <c r="AG136" i="7"/>
  <c r="AF136" i="7"/>
  <c r="AD136" i="7"/>
  <c r="AC136" i="7"/>
  <c r="AA136" i="7"/>
  <c r="Y136" i="7"/>
  <c r="W136" i="7"/>
  <c r="U136" i="7"/>
  <c r="T136" i="7"/>
  <c r="R136" i="7"/>
  <c r="P136" i="7"/>
  <c r="N136" i="7"/>
  <c r="L136" i="7"/>
  <c r="J136" i="7"/>
  <c r="AG135" i="7"/>
  <c r="AF135" i="7"/>
  <c r="AD135" i="7"/>
  <c r="AC135" i="7"/>
  <c r="AA135" i="7"/>
  <c r="Y135" i="7"/>
  <c r="W135" i="7"/>
  <c r="U135" i="7"/>
  <c r="T135" i="7"/>
  <c r="R135" i="7"/>
  <c r="P135" i="7"/>
  <c r="N135" i="7"/>
  <c r="L135" i="7"/>
  <c r="J135" i="7"/>
  <c r="AG134" i="7"/>
  <c r="AF134" i="7"/>
  <c r="AD134" i="7"/>
  <c r="AC134" i="7"/>
  <c r="AA134" i="7"/>
  <c r="Y134" i="7"/>
  <c r="W134" i="7"/>
  <c r="U134" i="7"/>
  <c r="T134" i="7"/>
  <c r="R134" i="7"/>
  <c r="P134" i="7"/>
  <c r="N134" i="7"/>
  <c r="L134" i="7"/>
  <c r="J134" i="7"/>
  <c r="AG133" i="7"/>
  <c r="AF133" i="7"/>
  <c r="AD133" i="7"/>
  <c r="AC133" i="7"/>
  <c r="AA133" i="7"/>
  <c r="Y133" i="7"/>
  <c r="W133" i="7"/>
  <c r="U133" i="7"/>
  <c r="T133" i="7"/>
  <c r="R133" i="7"/>
  <c r="P133" i="7"/>
  <c r="N133" i="7"/>
  <c r="L133" i="7"/>
  <c r="J133" i="7"/>
  <c r="AG132" i="7"/>
  <c r="AF132" i="7"/>
  <c r="AD132" i="7"/>
  <c r="AC132" i="7"/>
  <c r="AA132" i="7"/>
  <c r="Y132" i="7"/>
  <c r="W132" i="7"/>
  <c r="U132" i="7"/>
  <c r="T132" i="7"/>
  <c r="R132" i="7"/>
  <c r="P132" i="7"/>
  <c r="N132" i="7"/>
  <c r="L132" i="7"/>
  <c r="J132" i="7"/>
  <c r="AG131" i="7"/>
  <c r="AF131" i="7"/>
  <c r="AD131" i="7"/>
  <c r="AC131" i="7"/>
  <c r="AA131" i="7"/>
  <c r="Y131" i="7"/>
  <c r="W131" i="7"/>
  <c r="U131" i="7"/>
  <c r="T131" i="7"/>
  <c r="R131" i="7"/>
  <c r="P131" i="7"/>
  <c r="N131" i="7"/>
  <c r="L131" i="7"/>
  <c r="J131" i="7"/>
  <c r="AG130" i="7"/>
  <c r="AF130" i="7"/>
  <c r="AD130" i="7"/>
  <c r="AC130" i="7"/>
  <c r="AA130" i="7"/>
  <c r="Y130" i="7"/>
  <c r="W130" i="7"/>
  <c r="U130" i="7"/>
  <c r="T130" i="7"/>
  <c r="R130" i="7"/>
  <c r="P130" i="7"/>
  <c r="N130" i="7"/>
  <c r="L130" i="7"/>
  <c r="J130" i="7"/>
  <c r="AG129" i="7"/>
  <c r="AF129" i="7"/>
  <c r="AD129" i="7"/>
  <c r="AC129" i="7"/>
  <c r="AA129" i="7"/>
  <c r="Y129" i="7"/>
  <c r="W129" i="7"/>
  <c r="U129" i="7"/>
  <c r="T129" i="7"/>
  <c r="R129" i="7"/>
  <c r="P129" i="7"/>
  <c r="N129" i="7"/>
  <c r="L129" i="7"/>
  <c r="J129" i="7"/>
  <c r="AG128" i="7"/>
  <c r="AF128" i="7"/>
  <c r="AD128" i="7"/>
  <c r="AC128" i="7"/>
  <c r="AA128" i="7"/>
  <c r="Y128" i="7"/>
  <c r="W128" i="7"/>
  <c r="U128" i="7"/>
  <c r="T128" i="7"/>
  <c r="R128" i="7"/>
  <c r="P128" i="7"/>
  <c r="N128" i="7"/>
  <c r="L128" i="7"/>
  <c r="J128" i="7"/>
  <c r="AG127" i="7"/>
  <c r="AF127" i="7"/>
  <c r="AD127" i="7"/>
  <c r="AC127" i="7"/>
  <c r="AA127" i="7"/>
  <c r="Y127" i="7"/>
  <c r="W127" i="7"/>
  <c r="U127" i="7"/>
  <c r="T127" i="7"/>
  <c r="R127" i="7"/>
  <c r="P127" i="7"/>
  <c r="N127" i="7"/>
  <c r="L127" i="7"/>
  <c r="J127" i="7"/>
  <c r="AG126" i="7"/>
  <c r="AF126" i="7"/>
  <c r="AD126" i="7"/>
  <c r="AC126" i="7"/>
  <c r="AA126" i="7"/>
  <c r="Y126" i="7"/>
  <c r="W126" i="7"/>
  <c r="U126" i="7"/>
  <c r="T126" i="7"/>
  <c r="R126" i="7"/>
  <c r="P126" i="7"/>
  <c r="N126" i="7"/>
  <c r="L126" i="7"/>
  <c r="J126" i="7"/>
  <c r="AG125" i="7"/>
  <c r="AF125" i="7"/>
  <c r="AD125" i="7"/>
  <c r="AC125" i="7"/>
  <c r="AA125" i="7"/>
  <c r="Y125" i="7"/>
  <c r="W125" i="7"/>
  <c r="U125" i="7"/>
  <c r="T125" i="7"/>
  <c r="R125" i="7"/>
  <c r="P125" i="7"/>
  <c r="N125" i="7"/>
  <c r="L125" i="7"/>
  <c r="J125" i="7"/>
  <c r="AG124" i="7"/>
  <c r="AF124" i="7"/>
  <c r="AD124" i="7"/>
  <c r="AC124" i="7"/>
  <c r="AA124" i="7"/>
  <c r="Y124" i="7"/>
  <c r="W124" i="7"/>
  <c r="U124" i="7"/>
  <c r="T124" i="7"/>
  <c r="R124" i="7"/>
  <c r="P124" i="7"/>
  <c r="N124" i="7"/>
  <c r="L124" i="7"/>
  <c r="J124" i="7"/>
  <c r="AG123" i="7"/>
  <c r="AF123" i="7"/>
  <c r="AD123" i="7"/>
  <c r="AC123" i="7"/>
  <c r="AA123" i="7"/>
  <c r="Y123" i="7"/>
  <c r="W123" i="7"/>
  <c r="U123" i="7"/>
  <c r="T123" i="7"/>
  <c r="R123" i="7"/>
  <c r="P123" i="7"/>
  <c r="N123" i="7"/>
  <c r="L123" i="7"/>
  <c r="J123" i="7"/>
  <c r="AG122" i="7"/>
  <c r="AF122" i="7"/>
  <c r="AD122" i="7"/>
  <c r="AC122" i="7"/>
  <c r="AA122" i="7"/>
  <c r="Y122" i="7"/>
  <c r="W122" i="7"/>
  <c r="U122" i="7"/>
  <c r="T122" i="7"/>
  <c r="R122" i="7"/>
  <c r="P122" i="7"/>
  <c r="N122" i="7"/>
  <c r="L122" i="7"/>
  <c r="J122" i="7"/>
  <c r="AG121" i="7"/>
  <c r="AF121" i="7"/>
  <c r="AD121" i="7"/>
  <c r="AC121" i="7"/>
  <c r="AA121" i="7"/>
  <c r="Y121" i="7"/>
  <c r="W121" i="7"/>
  <c r="U121" i="7"/>
  <c r="T121" i="7"/>
  <c r="R121" i="7"/>
  <c r="P121" i="7"/>
  <c r="N121" i="7"/>
  <c r="L121" i="7"/>
  <c r="J121" i="7"/>
  <c r="AG120" i="7"/>
  <c r="AF120" i="7"/>
  <c r="AD120" i="7"/>
  <c r="AC120" i="7"/>
  <c r="AA120" i="7"/>
  <c r="Y120" i="7"/>
  <c r="W120" i="7"/>
  <c r="U120" i="7"/>
  <c r="T120" i="7"/>
  <c r="R120" i="7"/>
  <c r="P120" i="7"/>
  <c r="N120" i="7"/>
  <c r="L120" i="7"/>
  <c r="J120" i="7"/>
  <c r="AG119" i="7"/>
  <c r="AF119" i="7"/>
  <c r="AD119" i="7"/>
  <c r="AC119" i="7"/>
  <c r="AA119" i="7"/>
  <c r="Y119" i="7"/>
  <c r="W119" i="7"/>
  <c r="U119" i="7"/>
  <c r="T119" i="7"/>
  <c r="R119" i="7"/>
  <c r="P119" i="7"/>
  <c r="N119" i="7"/>
  <c r="L119" i="7"/>
  <c r="J119" i="7"/>
  <c r="AG118" i="7"/>
  <c r="AF118" i="7"/>
  <c r="AD118" i="7"/>
  <c r="AC118" i="7"/>
  <c r="AA118" i="7"/>
  <c r="Y118" i="7"/>
  <c r="W118" i="7"/>
  <c r="U118" i="7"/>
  <c r="T118" i="7"/>
  <c r="R118" i="7"/>
  <c r="P118" i="7"/>
  <c r="N118" i="7"/>
  <c r="L118" i="7"/>
  <c r="J118" i="7"/>
  <c r="AG117" i="7"/>
  <c r="AF117" i="7"/>
  <c r="AD117" i="7"/>
  <c r="AC117" i="7"/>
  <c r="AA117" i="7"/>
  <c r="Y117" i="7"/>
  <c r="W117" i="7"/>
  <c r="U117" i="7"/>
  <c r="T117" i="7"/>
  <c r="R117" i="7"/>
  <c r="P117" i="7"/>
  <c r="N117" i="7"/>
  <c r="L117" i="7"/>
  <c r="J117" i="7"/>
  <c r="AG116" i="7"/>
  <c r="AF116" i="7"/>
  <c r="AD116" i="7"/>
  <c r="AC116" i="7"/>
  <c r="AA116" i="7"/>
  <c r="Y116" i="7"/>
  <c r="W116" i="7"/>
  <c r="U116" i="7"/>
  <c r="T116" i="7"/>
  <c r="R116" i="7"/>
  <c r="P116" i="7"/>
  <c r="N116" i="7"/>
  <c r="L116" i="7"/>
  <c r="J116" i="7"/>
  <c r="AG115" i="7"/>
  <c r="AF115" i="7"/>
  <c r="AD115" i="7"/>
  <c r="AC115" i="7"/>
  <c r="AA115" i="7"/>
  <c r="Y115" i="7"/>
  <c r="W115" i="7"/>
  <c r="U115" i="7"/>
  <c r="T115" i="7"/>
  <c r="R115" i="7"/>
  <c r="P115" i="7"/>
  <c r="N115" i="7"/>
  <c r="L115" i="7"/>
  <c r="J115" i="7"/>
  <c r="AG114" i="7"/>
  <c r="AF114" i="7"/>
  <c r="AD114" i="7"/>
  <c r="AC114" i="7"/>
  <c r="AA114" i="7"/>
  <c r="Y114" i="7"/>
  <c r="W114" i="7"/>
  <c r="U114" i="7"/>
  <c r="T114" i="7"/>
  <c r="R114" i="7"/>
  <c r="P114" i="7"/>
  <c r="N114" i="7"/>
  <c r="L114" i="7"/>
  <c r="J114" i="7"/>
  <c r="AG113" i="7"/>
  <c r="AF113" i="7"/>
  <c r="AD113" i="7"/>
  <c r="AC113" i="7"/>
  <c r="AA113" i="7"/>
  <c r="Y113" i="7"/>
  <c r="W113" i="7"/>
  <c r="U113" i="7"/>
  <c r="T113" i="7"/>
  <c r="R113" i="7"/>
  <c r="P113" i="7"/>
  <c r="N113" i="7"/>
  <c r="L113" i="7"/>
  <c r="J113" i="7"/>
  <c r="AG112" i="7"/>
  <c r="AF112" i="7"/>
  <c r="AD112" i="7"/>
  <c r="AC112" i="7"/>
  <c r="AA112" i="7"/>
  <c r="Y112" i="7"/>
  <c r="W112" i="7"/>
  <c r="U112" i="7"/>
  <c r="T112" i="7"/>
  <c r="R112" i="7"/>
  <c r="P112" i="7"/>
  <c r="N112" i="7"/>
  <c r="L112" i="7"/>
  <c r="J112" i="7"/>
  <c r="AG111" i="7"/>
  <c r="AF111" i="7"/>
  <c r="AD111" i="7"/>
  <c r="AC111" i="7"/>
  <c r="AA111" i="7"/>
  <c r="Y111" i="7"/>
  <c r="W111" i="7"/>
  <c r="U111" i="7"/>
  <c r="T111" i="7"/>
  <c r="R111" i="7"/>
  <c r="P111" i="7"/>
  <c r="N111" i="7"/>
  <c r="L111" i="7"/>
  <c r="J111" i="7"/>
  <c r="AG110" i="7"/>
  <c r="AF110" i="7"/>
  <c r="AD110" i="7"/>
  <c r="AC110" i="7"/>
  <c r="AA110" i="7"/>
  <c r="Y110" i="7"/>
  <c r="W110" i="7"/>
  <c r="U110" i="7"/>
  <c r="T110" i="7"/>
  <c r="R110" i="7"/>
  <c r="P110" i="7"/>
  <c r="N110" i="7"/>
  <c r="L110" i="7"/>
  <c r="J110" i="7"/>
  <c r="AG109" i="7"/>
  <c r="AF109" i="7"/>
  <c r="AD109" i="7"/>
  <c r="AC109" i="7"/>
  <c r="AA109" i="7"/>
  <c r="Y109" i="7"/>
  <c r="W109" i="7"/>
  <c r="U109" i="7"/>
  <c r="T109" i="7"/>
  <c r="R109" i="7"/>
  <c r="P109" i="7"/>
  <c r="N109" i="7"/>
  <c r="L109" i="7"/>
  <c r="J109" i="7"/>
  <c r="AG108" i="7"/>
  <c r="AF108" i="7"/>
  <c r="AD108" i="7"/>
  <c r="AC108" i="7"/>
  <c r="AA108" i="7"/>
  <c r="Y108" i="7"/>
  <c r="W108" i="7"/>
  <c r="U108" i="7"/>
  <c r="T108" i="7"/>
  <c r="R108" i="7"/>
  <c r="P108" i="7"/>
  <c r="N108" i="7"/>
  <c r="L108" i="7"/>
  <c r="J108" i="7"/>
  <c r="AG107" i="7"/>
  <c r="AF107" i="7"/>
  <c r="AD107" i="7"/>
  <c r="AC107" i="7"/>
  <c r="AA107" i="7"/>
  <c r="Y107" i="7"/>
  <c r="W107" i="7"/>
  <c r="U107" i="7"/>
  <c r="T107" i="7"/>
  <c r="R107" i="7"/>
  <c r="P107" i="7"/>
  <c r="N107" i="7"/>
  <c r="L107" i="7"/>
  <c r="J107" i="7"/>
  <c r="AG106" i="7"/>
  <c r="AF106" i="7"/>
  <c r="AD106" i="7"/>
  <c r="AC106" i="7"/>
  <c r="AA106" i="7"/>
  <c r="Y106" i="7"/>
  <c r="W106" i="7"/>
  <c r="U106" i="7"/>
  <c r="T106" i="7"/>
  <c r="R106" i="7"/>
  <c r="P106" i="7"/>
  <c r="N106" i="7"/>
  <c r="L106" i="7"/>
  <c r="J106" i="7"/>
  <c r="AG105" i="7"/>
  <c r="AF105" i="7"/>
  <c r="AD105" i="7"/>
  <c r="AC105" i="7"/>
  <c r="AA105" i="7"/>
  <c r="Y105" i="7"/>
  <c r="W105" i="7"/>
  <c r="U105" i="7"/>
  <c r="T105" i="7"/>
  <c r="R105" i="7"/>
  <c r="P105" i="7"/>
  <c r="N105" i="7"/>
  <c r="L105" i="7"/>
  <c r="J105" i="7"/>
  <c r="AG104" i="7"/>
  <c r="AF104" i="7"/>
  <c r="AD104" i="7"/>
  <c r="AC104" i="7"/>
  <c r="AA104" i="7"/>
  <c r="Y104" i="7"/>
  <c r="W104" i="7"/>
  <c r="U104" i="7"/>
  <c r="T104" i="7"/>
  <c r="R104" i="7"/>
  <c r="P104" i="7"/>
  <c r="N104" i="7"/>
  <c r="L104" i="7"/>
  <c r="J104" i="7"/>
  <c r="AG103" i="7"/>
  <c r="AF103" i="7"/>
  <c r="AD103" i="7"/>
  <c r="AC103" i="7"/>
  <c r="AA103" i="7"/>
  <c r="Y103" i="7"/>
  <c r="W103" i="7"/>
  <c r="U103" i="7"/>
  <c r="T103" i="7"/>
  <c r="R103" i="7"/>
  <c r="P103" i="7"/>
  <c r="N103" i="7"/>
  <c r="L103" i="7"/>
  <c r="J103" i="7"/>
  <c r="AG102" i="7"/>
  <c r="AF102" i="7"/>
  <c r="AD102" i="7"/>
  <c r="AC102" i="7"/>
  <c r="AA102" i="7"/>
  <c r="Y102" i="7"/>
  <c r="W102" i="7"/>
  <c r="U102" i="7"/>
  <c r="T102" i="7"/>
  <c r="R102" i="7"/>
  <c r="P102" i="7"/>
  <c r="N102" i="7"/>
  <c r="L102" i="7"/>
  <c r="J102" i="7"/>
  <c r="AG101" i="7"/>
  <c r="AF101" i="7"/>
  <c r="AD101" i="7"/>
  <c r="AC101" i="7"/>
  <c r="AA101" i="7"/>
  <c r="Y101" i="7"/>
  <c r="W101" i="7"/>
  <c r="U101" i="7"/>
  <c r="T101" i="7"/>
  <c r="R101" i="7"/>
  <c r="P101" i="7"/>
  <c r="N101" i="7"/>
  <c r="L101" i="7"/>
  <c r="J101" i="7"/>
  <c r="AG100" i="7"/>
  <c r="AF100" i="7"/>
  <c r="AD100" i="7"/>
  <c r="AC100" i="7"/>
  <c r="AA100" i="7"/>
  <c r="Y100" i="7"/>
  <c r="W100" i="7"/>
  <c r="U100" i="7"/>
  <c r="T100" i="7"/>
  <c r="R100" i="7"/>
  <c r="P100" i="7"/>
  <c r="N100" i="7"/>
  <c r="L100" i="7"/>
  <c r="J100" i="7"/>
  <c r="AG99" i="7"/>
  <c r="AF99" i="7"/>
  <c r="AD99" i="7"/>
  <c r="AC99" i="7"/>
  <c r="AA99" i="7"/>
  <c r="Y99" i="7"/>
  <c r="W99" i="7"/>
  <c r="U99" i="7"/>
  <c r="T99" i="7"/>
  <c r="R99" i="7"/>
  <c r="P99" i="7"/>
  <c r="N99" i="7"/>
  <c r="L99" i="7"/>
  <c r="J99" i="7"/>
  <c r="AG98" i="7"/>
  <c r="AF98" i="7"/>
  <c r="AD98" i="7"/>
  <c r="AC98" i="7"/>
  <c r="AA98" i="7"/>
  <c r="Y98" i="7"/>
  <c r="W98" i="7"/>
  <c r="U98" i="7"/>
  <c r="T98" i="7"/>
  <c r="R98" i="7"/>
  <c r="P98" i="7"/>
  <c r="N98" i="7"/>
  <c r="L98" i="7"/>
  <c r="J98" i="7"/>
  <c r="AG97" i="7"/>
  <c r="AF97" i="7"/>
  <c r="AD97" i="7"/>
  <c r="AC97" i="7"/>
  <c r="AA97" i="7"/>
  <c r="Y97" i="7"/>
  <c r="W97" i="7"/>
  <c r="U97" i="7"/>
  <c r="T97" i="7"/>
  <c r="R97" i="7"/>
  <c r="P97" i="7"/>
  <c r="N97" i="7"/>
  <c r="L97" i="7"/>
  <c r="J97" i="7"/>
  <c r="AG96" i="7"/>
  <c r="AF96" i="7"/>
  <c r="AD96" i="7"/>
  <c r="AC96" i="7"/>
  <c r="AA96" i="7"/>
  <c r="Y96" i="7"/>
  <c r="W96" i="7"/>
  <c r="U96" i="7"/>
  <c r="T96" i="7"/>
  <c r="R96" i="7"/>
  <c r="P96" i="7"/>
  <c r="N96" i="7"/>
  <c r="L96" i="7"/>
  <c r="J96" i="7"/>
  <c r="AG95" i="7"/>
  <c r="AF95" i="7"/>
  <c r="AD95" i="7"/>
  <c r="AC95" i="7"/>
  <c r="AA95" i="7"/>
  <c r="Y95" i="7"/>
  <c r="W95" i="7"/>
  <c r="U95" i="7"/>
  <c r="T95" i="7"/>
  <c r="R95" i="7"/>
  <c r="P95" i="7"/>
  <c r="N95" i="7"/>
  <c r="L95" i="7"/>
  <c r="J95" i="7"/>
  <c r="AG94" i="7"/>
  <c r="AF94" i="7"/>
  <c r="AD94" i="7"/>
  <c r="AC94" i="7"/>
  <c r="AA94" i="7"/>
  <c r="Y94" i="7"/>
  <c r="W94" i="7"/>
  <c r="U94" i="7"/>
  <c r="T94" i="7"/>
  <c r="R94" i="7"/>
  <c r="P94" i="7"/>
  <c r="N94" i="7"/>
  <c r="L94" i="7"/>
  <c r="J94" i="7"/>
  <c r="AG93" i="7"/>
  <c r="AF93" i="7"/>
  <c r="AD93" i="7"/>
  <c r="AC93" i="7"/>
  <c r="AA93" i="7"/>
  <c r="Y93" i="7"/>
  <c r="W93" i="7"/>
  <c r="U93" i="7"/>
  <c r="T93" i="7"/>
  <c r="R93" i="7"/>
  <c r="P93" i="7"/>
  <c r="N93" i="7"/>
  <c r="L93" i="7"/>
  <c r="J93" i="7"/>
  <c r="AG92" i="7"/>
  <c r="AF92" i="7"/>
  <c r="AD92" i="7"/>
  <c r="AC92" i="7"/>
  <c r="AA92" i="7"/>
  <c r="Y92" i="7"/>
  <c r="W92" i="7"/>
  <c r="U92" i="7"/>
  <c r="T92" i="7"/>
  <c r="R92" i="7"/>
  <c r="P92" i="7"/>
  <c r="N92" i="7"/>
  <c r="L92" i="7"/>
  <c r="J92" i="7"/>
  <c r="AG91" i="7"/>
  <c r="AF91" i="7"/>
  <c r="AD91" i="7"/>
  <c r="AC91" i="7"/>
  <c r="AA91" i="7"/>
  <c r="Y91" i="7"/>
  <c r="W91" i="7"/>
  <c r="U91" i="7"/>
  <c r="T91" i="7"/>
  <c r="R91" i="7"/>
  <c r="P91" i="7"/>
  <c r="N91" i="7"/>
  <c r="L91" i="7"/>
  <c r="J91" i="7"/>
  <c r="AG90" i="7"/>
  <c r="AF90" i="7"/>
  <c r="AD90" i="7"/>
  <c r="AC90" i="7"/>
  <c r="AA90" i="7"/>
  <c r="Y90" i="7"/>
  <c r="W90" i="7"/>
  <c r="U90" i="7"/>
  <c r="T90" i="7"/>
  <c r="R90" i="7"/>
  <c r="P90" i="7"/>
  <c r="N90" i="7"/>
  <c r="L90" i="7"/>
  <c r="J90" i="7"/>
  <c r="AG89" i="7"/>
  <c r="AF89" i="7"/>
  <c r="AD89" i="7"/>
  <c r="AC89" i="7"/>
  <c r="AA89" i="7"/>
  <c r="Y89" i="7"/>
  <c r="W89" i="7"/>
  <c r="U89" i="7"/>
  <c r="T89" i="7"/>
  <c r="R89" i="7"/>
  <c r="P89" i="7"/>
  <c r="N89" i="7"/>
  <c r="L89" i="7"/>
  <c r="J89" i="7"/>
  <c r="AG88" i="7"/>
  <c r="AF88" i="7"/>
  <c r="AD88" i="7"/>
  <c r="AC88" i="7"/>
  <c r="AA88" i="7"/>
  <c r="Y88" i="7"/>
  <c r="W88" i="7"/>
  <c r="U88" i="7"/>
  <c r="T88" i="7"/>
  <c r="R88" i="7"/>
  <c r="P88" i="7"/>
  <c r="N88" i="7"/>
  <c r="L88" i="7"/>
  <c r="J88" i="7"/>
  <c r="AG87" i="7"/>
  <c r="AF87" i="7"/>
  <c r="AD87" i="7"/>
  <c r="AC87" i="7"/>
  <c r="AA87" i="7"/>
  <c r="Y87" i="7"/>
  <c r="W87" i="7"/>
  <c r="U87" i="7"/>
  <c r="T87" i="7"/>
  <c r="R87" i="7"/>
  <c r="P87" i="7"/>
  <c r="N87" i="7"/>
  <c r="L87" i="7"/>
  <c r="J87" i="7"/>
  <c r="AG86" i="7"/>
  <c r="AF86" i="7"/>
  <c r="AD86" i="7"/>
  <c r="AC86" i="7"/>
  <c r="AA86" i="7"/>
  <c r="Y86" i="7"/>
  <c r="W86" i="7"/>
  <c r="U86" i="7"/>
  <c r="T86" i="7"/>
  <c r="R86" i="7"/>
  <c r="P86" i="7"/>
  <c r="N86" i="7"/>
  <c r="L86" i="7"/>
  <c r="J86" i="7"/>
  <c r="AG85" i="7"/>
  <c r="AF85" i="7"/>
  <c r="AD85" i="7"/>
  <c r="AC85" i="7"/>
  <c r="AA85" i="7"/>
  <c r="Y85" i="7"/>
  <c r="W85" i="7"/>
  <c r="U85" i="7"/>
  <c r="T85" i="7"/>
  <c r="R85" i="7"/>
  <c r="P85" i="7"/>
  <c r="N85" i="7"/>
  <c r="L85" i="7"/>
  <c r="J85" i="7"/>
  <c r="AG84" i="7"/>
  <c r="AF84" i="7"/>
  <c r="AD84" i="7"/>
  <c r="AC84" i="7"/>
  <c r="AA84" i="7"/>
  <c r="Y84" i="7"/>
  <c r="W84" i="7"/>
  <c r="U84" i="7"/>
  <c r="T84" i="7"/>
  <c r="R84" i="7"/>
  <c r="P84" i="7"/>
  <c r="N84" i="7"/>
  <c r="L84" i="7"/>
  <c r="J84" i="7"/>
  <c r="AG83" i="7"/>
  <c r="AF83" i="7"/>
  <c r="AD83" i="7"/>
  <c r="AC83" i="7"/>
  <c r="AA83" i="7"/>
  <c r="Y83" i="7"/>
  <c r="W83" i="7"/>
  <c r="U83" i="7"/>
  <c r="T83" i="7"/>
  <c r="R83" i="7"/>
  <c r="P83" i="7"/>
  <c r="N83" i="7"/>
  <c r="L83" i="7"/>
  <c r="J83" i="7"/>
  <c r="AG82" i="7"/>
  <c r="AF82" i="7"/>
  <c r="AD82" i="7"/>
  <c r="AC82" i="7"/>
  <c r="AA82" i="7"/>
  <c r="Y82" i="7"/>
  <c r="W82" i="7"/>
  <c r="U82" i="7"/>
  <c r="T82" i="7"/>
  <c r="R82" i="7"/>
  <c r="P82" i="7"/>
  <c r="N82" i="7"/>
  <c r="L82" i="7"/>
  <c r="J82" i="7"/>
  <c r="AG81" i="7"/>
  <c r="AF81" i="7"/>
  <c r="AD81" i="7"/>
  <c r="AC81" i="7"/>
  <c r="AA81" i="7"/>
  <c r="Y81" i="7"/>
  <c r="W81" i="7"/>
  <c r="U81" i="7"/>
  <c r="T81" i="7"/>
  <c r="R81" i="7"/>
  <c r="P81" i="7"/>
  <c r="N81" i="7"/>
  <c r="L81" i="7"/>
  <c r="J81" i="7"/>
  <c r="AG80" i="7"/>
  <c r="AF80" i="7"/>
  <c r="AD80" i="7"/>
  <c r="AC80" i="7"/>
  <c r="AA80" i="7"/>
  <c r="Y80" i="7"/>
  <c r="W80" i="7"/>
  <c r="U80" i="7"/>
  <c r="T80" i="7"/>
  <c r="R80" i="7"/>
  <c r="P80" i="7"/>
  <c r="N80" i="7"/>
  <c r="L80" i="7"/>
  <c r="J80" i="7"/>
  <c r="AG79" i="7"/>
  <c r="AF79" i="7"/>
  <c r="AD79" i="7"/>
  <c r="AC79" i="7"/>
  <c r="AA79" i="7"/>
  <c r="Y79" i="7"/>
  <c r="W79" i="7"/>
  <c r="U79" i="7"/>
  <c r="T79" i="7"/>
  <c r="R79" i="7"/>
  <c r="P79" i="7"/>
  <c r="N79" i="7"/>
  <c r="L79" i="7"/>
  <c r="J79" i="7"/>
  <c r="AG78" i="7"/>
  <c r="AF78" i="7"/>
  <c r="AD78" i="7"/>
  <c r="AC78" i="7"/>
  <c r="AA78" i="7"/>
  <c r="Y78" i="7"/>
  <c r="W78" i="7"/>
  <c r="U78" i="7"/>
  <c r="T78" i="7"/>
  <c r="R78" i="7"/>
  <c r="P78" i="7"/>
  <c r="N78" i="7"/>
  <c r="L78" i="7"/>
  <c r="J78" i="7"/>
  <c r="AG77" i="7"/>
  <c r="AF77" i="7"/>
  <c r="AD77" i="7"/>
  <c r="AC77" i="7"/>
  <c r="AA77" i="7"/>
  <c r="Y77" i="7"/>
  <c r="W77" i="7"/>
  <c r="U77" i="7"/>
  <c r="T77" i="7"/>
  <c r="R77" i="7"/>
  <c r="P77" i="7"/>
  <c r="N77" i="7"/>
  <c r="L77" i="7"/>
  <c r="J77" i="7"/>
  <c r="AG76" i="7"/>
  <c r="AF76" i="7"/>
  <c r="AD76" i="7"/>
  <c r="AC76" i="7"/>
  <c r="AA76" i="7"/>
  <c r="Y76" i="7"/>
  <c r="W76" i="7"/>
  <c r="U76" i="7"/>
  <c r="T76" i="7"/>
  <c r="R76" i="7"/>
  <c r="P76" i="7"/>
  <c r="N76" i="7"/>
  <c r="L76" i="7"/>
  <c r="J76" i="7"/>
  <c r="AG75" i="7"/>
  <c r="AF75" i="7"/>
  <c r="AD75" i="7"/>
  <c r="AC75" i="7"/>
  <c r="AA75" i="7"/>
  <c r="Y75" i="7"/>
  <c r="W75" i="7"/>
  <c r="U75" i="7"/>
  <c r="T75" i="7"/>
  <c r="R75" i="7"/>
  <c r="P75" i="7"/>
  <c r="N75" i="7"/>
  <c r="L75" i="7"/>
  <c r="J75" i="7"/>
  <c r="AG74" i="7"/>
  <c r="AF74" i="7"/>
  <c r="AD74" i="7"/>
  <c r="AC74" i="7"/>
  <c r="AA74" i="7"/>
  <c r="Y74" i="7"/>
  <c r="W74" i="7"/>
  <c r="U74" i="7"/>
  <c r="T74" i="7"/>
  <c r="R74" i="7"/>
  <c r="P74" i="7"/>
  <c r="N74" i="7"/>
  <c r="L74" i="7"/>
  <c r="J74" i="7"/>
  <c r="AG73" i="7"/>
  <c r="AF73" i="7"/>
  <c r="AD73" i="7"/>
  <c r="AC73" i="7"/>
  <c r="AA73" i="7"/>
  <c r="Y73" i="7"/>
  <c r="W73" i="7"/>
  <c r="U73" i="7"/>
  <c r="T73" i="7"/>
  <c r="R73" i="7"/>
  <c r="P73" i="7"/>
  <c r="N73" i="7"/>
  <c r="L73" i="7"/>
  <c r="J73" i="7"/>
  <c r="AG72" i="7"/>
  <c r="AF72" i="7"/>
  <c r="AD72" i="7"/>
  <c r="AC72" i="7"/>
  <c r="AA72" i="7"/>
  <c r="Y72" i="7"/>
  <c r="W72" i="7"/>
  <c r="U72" i="7"/>
  <c r="T72" i="7"/>
  <c r="R72" i="7"/>
  <c r="P72" i="7"/>
  <c r="N72" i="7"/>
  <c r="L72" i="7"/>
  <c r="J72" i="7"/>
  <c r="AG71" i="7"/>
  <c r="AF71" i="7"/>
  <c r="AD71" i="7"/>
  <c r="AC71" i="7"/>
  <c r="AA71" i="7"/>
  <c r="Y71" i="7"/>
  <c r="W71" i="7"/>
  <c r="U71" i="7"/>
  <c r="T71" i="7"/>
  <c r="R71" i="7"/>
  <c r="P71" i="7"/>
  <c r="N71" i="7"/>
  <c r="L71" i="7"/>
  <c r="J71" i="7"/>
  <c r="AG70" i="7"/>
  <c r="AF70" i="7"/>
  <c r="AD70" i="7"/>
  <c r="AC70" i="7"/>
  <c r="AA70" i="7"/>
  <c r="Y70" i="7"/>
  <c r="W70" i="7"/>
  <c r="U70" i="7"/>
  <c r="T70" i="7"/>
  <c r="R70" i="7"/>
  <c r="P70" i="7"/>
  <c r="N70" i="7"/>
  <c r="L70" i="7"/>
  <c r="J70" i="7"/>
  <c r="AG69" i="7"/>
  <c r="AF69" i="7"/>
  <c r="AD69" i="7"/>
  <c r="AC69" i="7"/>
  <c r="AA69" i="7"/>
  <c r="Y69" i="7"/>
  <c r="W69" i="7"/>
  <c r="U69" i="7"/>
  <c r="T69" i="7"/>
  <c r="R69" i="7"/>
  <c r="P69" i="7"/>
  <c r="N69" i="7"/>
  <c r="L69" i="7"/>
  <c r="J69" i="7"/>
  <c r="AG68" i="7"/>
  <c r="AF68" i="7"/>
  <c r="AD68" i="7"/>
  <c r="AC68" i="7"/>
  <c r="AA68" i="7"/>
  <c r="Y68" i="7"/>
  <c r="W68" i="7"/>
  <c r="U68" i="7"/>
  <c r="T68" i="7"/>
  <c r="R68" i="7"/>
  <c r="P68" i="7"/>
  <c r="N68" i="7"/>
  <c r="L68" i="7"/>
  <c r="J68" i="7"/>
  <c r="AG67" i="7"/>
  <c r="AF67" i="7"/>
  <c r="AD67" i="7"/>
  <c r="AC67" i="7"/>
  <c r="AA67" i="7"/>
  <c r="Y67" i="7"/>
  <c r="W67" i="7"/>
  <c r="U67" i="7"/>
  <c r="T67" i="7"/>
  <c r="R67" i="7"/>
  <c r="P67" i="7"/>
  <c r="N67" i="7"/>
  <c r="L67" i="7"/>
  <c r="J67" i="7"/>
  <c r="AG66" i="7"/>
  <c r="AF66" i="7"/>
  <c r="AD66" i="7"/>
  <c r="AC66" i="7"/>
  <c r="AA66" i="7"/>
  <c r="Y66" i="7"/>
  <c r="W66" i="7"/>
  <c r="U66" i="7"/>
  <c r="T66" i="7"/>
  <c r="R66" i="7"/>
  <c r="P66" i="7"/>
  <c r="N66" i="7"/>
  <c r="L66" i="7"/>
  <c r="J66" i="7"/>
  <c r="AG65" i="7"/>
  <c r="AF65" i="7"/>
  <c r="AD65" i="7"/>
  <c r="AC65" i="7"/>
  <c r="AA65" i="7"/>
  <c r="Y65" i="7"/>
  <c r="W65" i="7"/>
  <c r="U65" i="7"/>
  <c r="T65" i="7"/>
  <c r="R65" i="7"/>
  <c r="P65" i="7"/>
  <c r="N65" i="7"/>
  <c r="L65" i="7"/>
  <c r="J65" i="7"/>
  <c r="AG64" i="7"/>
  <c r="AF64" i="7"/>
  <c r="AD64" i="7"/>
  <c r="AC64" i="7"/>
  <c r="AA64" i="7"/>
  <c r="Y64" i="7"/>
  <c r="W64" i="7"/>
  <c r="U64" i="7"/>
  <c r="T64" i="7"/>
  <c r="R64" i="7"/>
  <c r="P64" i="7"/>
  <c r="N64" i="7"/>
  <c r="L64" i="7"/>
  <c r="J64" i="7"/>
  <c r="AG63" i="7"/>
  <c r="AF63" i="7"/>
  <c r="AD63" i="7"/>
  <c r="AC63" i="7"/>
  <c r="AA63" i="7"/>
  <c r="Y63" i="7"/>
  <c r="W63" i="7"/>
  <c r="U63" i="7"/>
  <c r="T63" i="7"/>
  <c r="R63" i="7"/>
  <c r="P63" i="7"/>
  <c r="N63" i="7"/>
  <c r="L63" i="7"/>
  <c r="J63" i="7"/>
  <c r="AG62" i="7"/>
  <c r="AF62" i="7"/>
  <c r="AD62" i="7"/>
  <c r="AC62" i="7"/>
  <c r="AA62" i="7"/>
  <c r="Y62" i="7"/>
  <c r="W62" i="7"/>
  <c r="U62" i="7"/>
  <c r="T62" i="7"/>
  <c r="R62" i="7"/>
  <c r="P62" i="7"/>
  <c r="N62" i="7"/>
  <c r="L62" i="7"/>
  <c r="J62" i="7"/>
  <c r="AG61" i="7"/>
  <c r="AF61" i="7"/>
  <c r="AD61" i="7"/>
  <c r="AC61" i="7"/>
  <c r="AA61" i="7"/>
  <c r="Y61" i="7"/>
  <c r="W61" i="7"/>
  <c r="U61" i="7"/>
  <c r="T61" i="7"/>
  <c r="R61" i="7"/>
  <c r="P61" i="7"/>
  <c r="N61" i="7"/>
  <c r="L61" i="7"/>
  <c r="J61" i="7"/>
  <c r="AG60" i="7"/>
  <c r="AF60" i="7"/>
  <c r="AD60" i="7"/>
  <c r="AC60" i="7"/>
  <c r="AA60" i="7"/>
  <c r="Y60" i="7"/>
  <c r="W60" i="7"/>
  <c r="U60" i="7"/>
  <c r="T60" i="7"/>
  <c r="R60" i="7"/>
  <c r="P60" i="7"/>
  <c r="N60" i="7"/>
  <c r="L60" i="7"/>
  <c r="J60" i="7"/>
  <c r="AG59" i="7"/>
  <c r="AF59" i="7"/>
  <c r="AD59" i="7"/>
  <c r="AC59" i="7"/>
  <c r="AA59" i="7"/>
  <c r="Y59" i="7"/>
  <c r="W59" i="7"/>
  <c r="U59" i="7"/>
  <c r="T59" i="7"/>
  <c r="R59" i="7"/>
  <c r="P59" i="7"/>
  <c r="N59" i="7"/>
  <c r="L59" i="7"/>
  <c r="J59" i="7"/>
  <c r="AG58" i="7"/>
  <c r="AF58" i="7"/>
  <c r="AD58" i="7"/>
  <c r="AC58" i="7"/>
  <c r="AA58" i="7"/>
  <c r="Y58" i="7"/>
  <c r="W58" i="7"/>
  <c r="U58" i="7"/>
  <c r="T58" i="7"/>
  <c r="R58" i="7"/>
  <c r="P58" i="7"/>
  <c r="N58" i="7"/>
  <c r="L58" i="7"/>
  <c r="J58" i="7"/>
  <c r="AG57" i="7"/>
  <c r="AF57" i="7"/>
  <c r="AD57" i="7"/>
  <c r="AC57" i="7"/>
  <c r="AA57" i="7"/>
  <c r="Y57" i="7"/>
  <c r="W57" i="7"/>
  <c r="U57" i="7"/>
  <c r="T57" i="7"/>
  <c r="R57" i="7"/>
  <c r="P57" i="7"/>
  <c r="N57" i="7"/>
  <c r="L57" i="7"/>
  <c r="J57" i="7"/>
  <c r="AG56" i="7"/>
  <c r="AF56" i="7"/>
  <c r="AD56" i="7"/>
  <c r="AC56" i="7"/>
  <c r="AA56" i="7"/>
  <c r="Y56" i="7"/>
  <c r="W56" i="7"/>
  <c r="U56" i="7"/>
  <c r="T56" i="7"/>
  <c r="R56" i="7"/>
  <c r="P56" i="7"/>
  <c r="N56" i="7"/>
  <c r="L56" i="7"/>
  <c r="J56" i="7"/>
  <c r="AG55" i="7"/>
  <c r="AF55" i="7"/>
  <c r="AD55" i="7"/>
  <c r="AC55" i="7"/>
  <c r="AA55" i="7"/>
  <c r="Y55" i="7"/>
  <c r="W55" i="7"/>
  <c r="U55" i="7"/>
  <c r="T55" i="7"/>
  <c r="R55" i="7"/>
  <c r="P55" i="7"/>
  <c r="N55" i="7"/>
  <c r="L55" i="7"/>
  <c r="J55" i="7"/>
  <c r="AG54" i="7"/>
  <c r="AF54" i="7"/>
  <c r="AD54" i="7"/>
  <c r="AC54" i="7"/>
  <c r="AA54" i="7"/>
  <c r="Y54" i="7"/>
  <c r="W54" i="7"/>
  <c r="U54" i="7"/>
  <c r="T54" i="7"/>
  <c r="R54" i="7"/>
  <c r="P54" i="7"/>
  <c r="N54" i="7"/>
  <c r="L54" i="7"/>
  <c r="J54" i="7"/>
  <c r="AG53" i="7"/>
  <c r="AF53" i="7"/>
  <c r="AD53" i="7"/>
  <c r="AC53" i="7"/>
  <c r="AA53" i="7"/>
  <c r="Y53" i="7"/>
  <c r="W53" i="7"/>
  <c r="U53" i="7"/>
  <c r="T53" i="7"/>
  <c r="R53" i="7"/>
  <c r="P53" i="7"/>
  <c r="N53" i="7"/>
  <c r="L53" i="7"/>
  <c r="J53" i="7"/>
  <c r="AG52" i="7"/>
  <c r="AF52" i="7"/>
  <c r="AD52" i="7"/>
  <c r="AC52" i="7"/>
  <c r="AA52" i="7"/>
  <c r="Y52" i="7"/>
  <c r="W52" i="7"/>
  <c r="U52" i="7"/>
  <c r="T52" i="7"/>
  <c r="R52" i="7"/>
  <c r="P52" i="7"/>
  <c r="N52" i="7"/>
  <c r="L52" i="7"/>
  <c r="J52" i="7"/>
  <c r="AG51" i="7"/>
  <c r="AF51" i="7"/>
  <c r="AD51" i="7"/>
  <c r="AC51" i="7"/>
  <c r="AA51" i="7"/>
  <c r="Y51" i="7"/>
  <c r="W51" i="7"/>
  <c r="U51" i="7"/>
  <c r="T51" i="7"/>
  <c r="R51" i="7"/>
  <c r="P51" i="7"/>
  <c r="N51" i="7"/>
  <c r="L51" i="7"/>
  <c r="J51" i="7"/>
  <c r="AG50" i="7"/>
  <c r="AF50" i="7"/>
  <c r="AD50" i="7"/>
  <c r="AC50" i="7"/>
  <c r="AA50" i="7"/>
  <c r="Y50" i="7"/>
  <c r="W50" i="7"/>
  <c r="U50" i="7"/>
  <c r="T50" i="7"/>
  <c r="R50" i="7"/>
  <c r="P50" i="7"/>
  <c r="N50" i="7"/>
  <c r="L50" i="7"/>
  <c r="J50" i="7"/>
  <c r="AG49" i="7"/>
  <c r="AF49" i="7"/>
  <c r="AD49" i="7"/>
  <c r="AC49" i="7"/>
  <c r="AA49" i="7"/>
  <c r="Y49" i="7"/>
  <c r="W49" i="7"/>
  <c r="U49" i="7"/>
  <c r="T49" i="7"/>
  <c r="R49" i="7"/>
  <c r="P49" i="7"/>
  <c r="N49" i="7"/>
  <c r="L49" i="7"/>
  <c r="J49" i="7"/>
  <c r="AG48" i="7"/>
  <c r="AF48" i="7"/>
  <c r="AD48" i="7"/>
  <c r="AC48" i="7"/>
  <c r="AA48" i="7"/>
  <c r="Y48" i="7"/>
  <c r="W48" i="7"/>
  <c r="U48" i="7"/>
  <c r="T48" i="7"/>
  <c r="R48" i="7"/>
  <c r="P48" i="7"/>
  <c r="N48" i="7"/>
  <c r="L48" i="7"/>
  <c r="J48" i="7"/>
  <c r="AG47" i="7"/>
  <c r="AF47" i="7"/>
  <c r="AD47" i="7"/>
  <c r="AC47" i="7"/>
  <c r="AA47" i="7"/>
  <c r="Y47" i="7"/>
  <c r="W47" i="7"/>
  <c r="U47" i="7"/>
  <c r="T47" i="7"/>
  <c r="R47" i="7"/>
  <c r="P47" i="7"/>
  <c r="N47" i="7"/>
  <c r="L47" i="7"/>
  <c r="J47" i="7"/>
  <c r="AG46" i="7"/>
  <c r="AF46" i="7"/>
  <c r="AD46" i="7"/>
  <c r="AC46" i="7"/>
  <c r="AA46" i="7"/>
  <c r="Y46" i="7"/>
  <c r="W46" i="7"/>
  <c r="U46" i="7"/>
  <c r="T46" i="7"/>
  <c r="R46" i="7"/>
  <c r="P46" i="7"/>
  <c r="N46" i="7"/>
  <c r="L46" i="7"/>
  <c r="J46" i="7"/>
  <c r="AG45" i="7"/>
  <c r="AF45" i="7"/>
  <c r="AD45" i="7"/>
  <c r="AC45" i="7"/>
  <c r="AA45" i="7"/>
  <c r="Y45" i="7"/>
  <c r="W45" i="7"/>
  <c r="U45" i="7"/>
  <c r="T45" i="7"/>
  <c r="R45" i="7"/>
  <c r="P45" i="7"/>
  <c r="N45" i="7"/>
  <c r="L45" i="7"/>
  <c r="J45" i="7"/>
  <c r="AG44" i="7"/>
  <c r="AF44" i="7"/>
  <c r="AD44" i="7"/>
  <c r="AC44" i="7"/>
  <c r="AA44" i="7"/>
  <c r="Y44" i="7"/>
  <c r="W44" i="7"/>
  <c r="U44" i="7"/>
  <c r="T44" i="7"/>
  <c r="R44" i="7"/>
  <c r="P44" i="7"/>
  <c r="N44" i="7"/>
  <c r="L44" i="7"/>
  <c r="J44" i="7"/>
  <c r="AG43" i="7"/>
  <c r="AF43" i="7"/>
  <c r="AD43" i="7"/>
  <c r="AC43" i="7"/>
  <c r="AA43" i="7"/>
  <c r="Y43" i="7"/>
  <c r="W43" i="7"/>
  <c r="U43" i="7"/>
  <c r="T43" i="7"/>
  <c r="R43" i="7"/>
  <c r="P43" i="7"/>
  <c r="N43" i="7"/>
  <c r="L43" i="7"/>
  <c r="J43" i="7"/>
  <c r="AG42" i="7"/>
  <c r="AF42" i="7"/>
  <c r="AD42" i="7"/>
  <c r="AC42" i="7"/>
  <c r="AA42" i="7"/>
  <c r="Y42" i="7"/>
  <c r="W42" i="7"/>
  <c r="U42" i="7"/>
  <c r="T42" i="7"/>
  <c r="R42" i="7"/>
  <c r="P42" i="7"/>
  <c r="N42" i="7"/>
  <c r="L42" i="7"/>
  <c r="J42" i="7"/>
  <c r="AG41" i="7"/>
  <c r="AF41" i="7"/>
  <c r="AD41" i="7"/>
  <c r="AC41" i="7"/>
  <c r="AA41" i="7"/>
  <c r="Y41" i="7"/>
  <c r="W41" i="7"/>
  <c r="U41" i="7"/>
  <c r="T41" i="7"/>
  <c r="R41" i="7"/>
  <c r="P41" i="7"/>
  <c r="N41" i="7"/>
  <c r="L41" i="7"/>
  <c r="J41" i="7"/>
  <c r="AG40" i="7"/>
  <c r="AF40" i="7"/>
  <c r="AD40" i="7"/>
  <c r="AC40" i="7"/>
  <c r="AA40" i="7"/>
  <c r="Y40" i="7"/>
  <c r="W40" i="7"/>
  <c r="U40" i="7"/>
  <c r="T40" i="7"/>
  <c r="R40" i="7"/>
  <c r="P40" i="7"/>
  <c r="N40" i="7"/>
  <c r="L40" i="7"/>
  <c r="J40" i="7"/>
  <c r="AG39" i="7"/>
  <c r="AF39" i="7"/>
  <c r="AD39" i="7"/>
  <c r="AC39" i="7"/>
  <c r="AA39" i="7"/>
  <c r="Y39" i="7"/>
  <c r="W39" i="7"/>
  <c r="U39" i="7"/>
  <c r="T39" i="7"/>
  <c r="R39" i="7"/>
  <c r="P39" i="7"/>
  <c r="N39" i="7"/>
  <c r="L39" i="7"/>
  <c r="J39" i="7"/>
  <c r="AG38" i="7"/>
  <c r="AF38" i="7"/>
  <c r="AD38" i="7"/>
  <c r="AC38" i="7"/>
  <c r="AA38" i="7"/>
  <c r="Y38" i="7"/>
  <c r="W38" i="7"/>
  <c r="U38" i="7"/>
  <c r="T38" i="7"/>
  <c r="R38" i="7"/>
  <c r="P38" i="7"/>
  <c r="N38" i="7"/>
  <c r="L38" i="7"/>
  <c r="J38" i="7"/>
  <c r="AG37" i="7"/>
  <c r="AF37" i="7"/>
  <c r="AD37" i="7"/>
  <c r="AC37" i="7"/>
  <c r="AA37" i="7"/>
  <c r="Y37" i="7"/>
  <c r="W37" i="7"/>
  <c r="U37" i="7"/>
  <c r="T37" i="7"/>
  <c r="R37" i="7"/>
  <c r="P37" i="7"/>
  <c r="N37" i="7"/>
  <c r="L37" i="7"/>
  <c r="J37" i="7"/>
  <c r="AG36" i="7"/>
  <c r="AF36" i="7"/>
  <c r="AD36" i="7"/>
  <c r="AC36" i="7"/>
  <c r="AA36" i="7"/>
  <c r="Y36" i="7"/>
  <c r="W36" i="7"/>
  <c r="U36" i="7"/>
  <c r="T36" i="7"/>
  <c r="R36" i="7"/>
  <c r="P36" i="7"/>
  <c r="N36" i="7"/>
  <c r="L36" i="7"/>
  <c r="J36" i="7"/>
  <c r="AG35" i="7"/>
  <c r="AF35" i="7"/>
  <c r="AD35" i="7"/>
  <c r="AC35" i="7"/>
  <c r="AA35" i="7"/>
  <c r="Y35" i="7"/>
  <c r="W35" i="7"/>
  <c r="U35" i="7"/>
  <c r="T35" i="7"/>
  <c r="R35" i="7"/>
  <c r="P35" i="7"/>
  <c r="N35" i="7"/>
  <c r="L35" i="7"/>
  <c r="J35" i="7"/>
  <c r="AG34" i="7"/>
  <c r="AF34" i="7"/>
  <c r="AD34" i="7"/>
  <c r="AC34" i="7"/>
  <c r="AA34" i="7"/>
  <c r="Y34" i="7"/>
  <c r="W34" i="7"/>
  <c r="U34" i="7"/>
  <c r="T34" i="7"/>
  <c r="R34" i="7"/>
  <c r="P34" i="7"/>
  <c r="N34" i="7"/>
  <c r="L34" i="7"/>
  <c r="J34" i="7"/>
  <c r="AG33" i="7"/>
  <c r="AF33" i="7"/>
  <c r="AD33" i="7"/>
  <c r="AC33" i="7"/>
  <c r="AA33" i="7"/>
  <c r="Y33" i="7"/>
  <c r="W33" i="7"/>
  <c r="U33" i="7"/>
  <c r="T33" i="7"/>
  <c r="R33" i="7"/>
  <c r="P33" i="7"/>
  <c r="N33" i="7"/>
  <c r="L33" i="7"/>
  <c r="J33" i="7"/>
  <c r="AG32" i="7"/>
  <c r="AF32" i="7"/>
  <c r="AD32" i="7"/>
  <c r="AC32" i="7"/>
  <c r="AA32" i="7"/>
  <c r="Y32" i="7"/>
  <c r="W32" i="7"/>
  <c r="U32" i="7"/>
  <c r="T32" i="7"/>
  <c r="R32" i="7"/>
  <c r="P32" i="7"/>
  <c r="N32" i="7"/>
  <c r="L32" i="7"/>
  <c r="J32" i="7"/>
  <c r="AG31" i="7"/>
  <c r="AF31" i="7"/>
  <c r="AD31" i="7"/>
  <c r="AC31" i="7"/>
  <c r="AA31" i="7"/>
  <c r="Y31" i="7"/>
  <c r="W31" i="7"/>
  <c r="U31" i="7"/>
  <c r="T31" i="7"/>
  <c r="R31" i="7"/>
  <c r="P31" i="7"/>
  <c r="N31" i="7"/>
  <c r="L31" i="7"/>
  <c r="J31" i="7"/>
  <c r="AG30" i="7"/>
  <c r="AF30" i="7"/>
  <c r="AD30" i="7"/>
  <c r="AC30" i="7"/>
  <c r="AA30" i="7"/>
  <c r="Y30" i="7"/>
  <c r="W30" i="7"/>
  <c r="U30" i="7"/>
  <c r="T30" i="7"/>
  <c r="R30" i="7"/>
  <c r="P30" i="7"/>
  <c r="N30" i="7"/>
  <c r="L30" i="7"/>
  <c r="J30" i="7"/>
  <c r="AG29" i="7"/>
  <c r="AF29" i="7"/>
  <c r="AD29" i="7"/>
  <c r="AC29" i="7"/>
  <c r="AA29" i="7"/>
  <c r="Y29" i="7"/>
  <c r="W29" i="7"/>
  <c r="U29" i="7"/>
  <c r="T29" i="7"/>
  <c r="R29" i="7"/>
  <c r="P29" i="7"/>
  <c r="N29" i="7"/>
  <c r="L29" i="7"/>
  <c r="J29" i="7"/>
  <c r="AG28" i="7"/>
  <c r="AF28" i="7"/>
  <c r="AD28" i="7"/>
  <c r="AC28" i="7"/>
  <c r="AA28" i="7"/>
  <c r="Y28" i="7"/>
  <c r="W28" i="7"/>
  <c r="U28" i="7"/>
  <c r="T28" i="7"/>
  <c r="R28" i="7"/>
  <c r="P28" i="7"/>
  <c r="N28" i="7"/>
  <c r="L28" i="7"/>
  <c r="J28" i="7"/>
  <c r="AG27" i="7"/>
  <c r="AF27" i="7"/>
  <c r="AD27" i="7"/>
  <c r="AC27" i="7"/>
  <c r="AA27" i="7"/>
  <c r="Y27" i="7"/>
  <c r="W27" i="7"/>
  <c r="U27" i="7"/>
  <c r="T27" i="7"/>
  <c r="R27" i="7"/>
  <c r="P27" i="7"/>
  <c r="N27" i="7"/>
  <c r="L27" i="7"/>
  <c r="J27" i="7"/>
  <c r="AG26" i="7"/>
  <c r="AF26" i="7"/>
  <c r="AD26" i="7"/>
  <c r="AC26" i="7"/>
  <c r="AA26" i="7"/>
  <c r="Y26" i="7"/>
  <c r="W26" i="7"/>
  <c r="U26" i="7"/>
  <c r="T26" i="7"/>
  <c r="R26" i="7"/>
  <c r="P26" i="7"/>
  <c r="N26" i="7"/>
  <c r="L26" i="7"/>
  <c r="J26" i="7"/>
  <c r="AG25" i="7"/>
  <c r="AF25" i="7"/>
  <c r="AD25" i="7"/>
  <c r="AC25" i="7"/>
  <c r="AA25" i="7"/>
  <c r="Y25" i="7"/>
  <c r="W25" i="7"/>
  <c r="U25" i="7"/>
  <c r="T25" i="7"/>
  <c r="R25" i="7"/>
  <c r="P25" i="7"/>
  <c r="N25" i="7"/>
  <c r="L25" i="7"/>
  <c r="J25" i="7"/>
  <c r="AG24" i="7"/>
  <c r="AF24" i="7"/>
  <c r="AD24" i="7"/>
  <c r="AC24" i="7"/>
  <c r="AA24" i="7"/>
  <c r="Y24" i="7"/>
  <c r="W24" i="7"/>
  <c r="U24" i="7"/>
  <c r="T24" i="7"/>
  <c r="R24" i="7"/>
  <c r="P24" i="7"/>
  <c r="N24" i="7"/>
  <c r="L24" i="7"/>
  <c r="J24" i="7"/>
  <c r="AG23" i="7"/>
  <c r="AF23" i="7"/>
  <c r="AD23" i="7"/>
  <c r="AC23" i="7"/>
  <c r="AA23" i="7"/>
  <c r="Y23" i="7"/>
  <c r="W23" i="7"/>
  <c r="U23" i="7"/>
  <c r="T23" i="7"/>
  <c r="R23" i="7"/>
  <c r="P23" i="7"/>
  <c r="N23" i="7"/>
  <c r="L23" i="7"/>
  <c r="J23" i="7"/>
  <c r="AG22" i="7"/>
  <c r="AF22" i="7"/>
  <c r="AD22" i="7"/>
  <c r="AC22" i="7"/>
  <c r="AA22" i="7"/>
  <c r="Y22" i="7"/>
  <c r="W22" i="7"/>
  <c r="U22" i="7"/>
  <c r="T22" i="7"/>
  <c r="R22" i="7"/>
  <c r="P22" i="7"/>
  <c r="N22" i="7"/>
  <c r="L22" i="7"/>
  <c r="J22" i="7"/>
  <c r="AG21" i="7"/>
  <c r="AF21" i="7"/>
  <c r="AD21" i="7"/>
  <c r="AC21" i="7"/>
  <c r="AA21" i="7"/>
  <c r="Y21" i="7"/>
  <c r="W21" i="7"/>
  <c r="U21" i="7"/>
  <c r="T21" i="7"/>
  <c r="R21" i="7"/>
  <c r="P21" i="7"/>
  <c r="N21" i="7"/>
  <c r="L21" i="7"/>
  <c r="J21" i="7"/>
  <c r="AG20" i="7"/>
  <c r="AF20" i="7"/>
  <c r="AD20" i="7"/>
  <c r="AC20" i="7"/>
  <c r="AA20" i="7"/>
  <c r="Y20" i="7"/>
  <c r="W20" i="7"/>
  <c r="U20" i="7"/>
  <c r="T20" i="7"/>
  <c r="R20" i="7"/>
  <c r="P20" i="7"/>
  <c r="N20" i="7"/>
  <c r="L20" i="7"/>
  <c r="J20" i="7"/>
  <c r="AG19" i="7"/>
  <c r="AF19" i="7"/>
  <c r="AD19" i="7"/>
  <c r="AC19" i="7"/>
  <c r="AA19" i="7"/>
  <c r="Y19" i="7"/>
  <c r="W19" i="7"/>
  <c r="U19" i="7"/>
  <c r="T19" i="7"/>
  <c r="R19" i="7"/>
  <c r="P19" i="7"/>
  <c r="N19" i="7"/>
  <c r="L19" i="7"/>
  <c r="J19" i="7"/>
  <c r="AG18" i="7"/>
  <c r="AF18" i="7"/>
  <c r="AD18" i="7"/>
  <c r="AC18" i="7"/>
  <c r="AA18" i="7"/>
  <c r="Y18" i="7"/>
  <c r="W18" i="7"/>
  <c r="U18" i="7"/>
  <c r="T18" i="7"/>
  <c r="R18" i="7"/>
  <c r="P18" i="7"/>
  <c r="N18" i="7"/>
  <c r="L18" i="7"/>
  <c r="J18" i="7"/>
  <c r="AG17" i="7"/>
  <c r="AF17" i="7"/>
  <c r="AD17" i="7"/>
  <c r="AC17" i="7"/>
  <c r="AA17" i="7"/>
  <c r="Y17" i="7"/>
  <c r="W17" i="7"/>
  <c r="U17" i="7"/>
  <c r="T17" i="7"/>
  <c r="R17" i="7"/>
  <c r="P17" i="7"/>
  <c r="N17" i="7"/>
  <c r="L17" i="7"/>
  <c r="J17" i="7"/>
  <c r="AG16" i="7"/>
  <c r="AF16" i="7"/>
  <c r="AD16" i="7"/>
  <c r="AC16" i="7"/>
  <c r="AA16" i="7"/>
  <c r="Y16" i="7"/>
  <c r="W16" i="7"/>
  <c r="U16" i="7"/>
  <c r="T16" i="7"/>
  <c r="R16" i="7"/>
  <c r="P16" i="7"/>
  <c r="N16" i="7"/>
  <c r="L16" i="7"/>
  <c r="J16" i="7"/>
  <c r="AG15" i="7"/>
  <c r="AF15" i="7"/>
  <c r="AD15" i="7"/>
  <c r="AC15" i="7"/>
  <c r="AA15" i="7"/>
  <c r="Y15" i="7"/>
  <c r="W15" i="7"/>
  <c r="U15" i="7"/>
  <c r="T15" i="7"/>
  <c r="R15" i="7"/>
  <c r="P15" i="7"/>
  <c r="N15" i="7"/>
  <c r="L15" i="7"/>
  <c r="J15" i="7"/>
  <c r="AG14" i="7"/>
  <c r="AF14" i="7"/>
  <c r="AD14" i="7"/>
  <c r="AC14" i="7"/>
  <c r="AA14" i="7"/>
  <c r="Y14" i="7"/>
  <c r="W14" i="7"/>
  <c r="U14" i="7"/>
  <c r="T14" i="7"/>
  <c r="R14" i="7"/>
  <c r="P14" i="7"/>
  <c r="N14" i="7"/>
  <c r="L14" i="7"/>
  <c r="J14" i="7"/>
  <c r="AG13" i="7"/>
  <c r="AF13" i="7"/>
  <c r="AD13" i="7"/>
  <c r="AC13" i="7"/>
  <c r="AA13" i="7"/>
  <c r="Y13" i="7"/>
  <c r="W13" i="7"/>
  <c r="U13" i="7"/>
  <c r="T13" i="7"/>
  <c r="R13" i="7"/>
  <c r="P13" i="7"/>
  <c r="N13" i="7"/>
  <c r="L13" i="7"/>
  <c r="J13" i="7"/>
  <c r="AG12" i="7"/>
  <c r="AF12" i="7"/>
  <c r="AD12" i="7"/>
  <c r="AC12" i="7"/>
  <c r="AA12" i="7"/>
  <c r="Y12" i="7"/>
  <c r="W12" i="7"/>
  <c r="U12" i="7"/>
  <c r="T12" i="7"/>
  <c r="R12" i="7"/>
  <c r="P12" i="7"/>
  <c r="N12" i="7"/>
  <c r="L12" i="7"/>
  <c r="J12" i="7"/>
  <c r="AG11" i="7"/>
  <c r="AF11" i="7"/>
  <c r="AD11" i="7"/>
  <c r="AC11" i="7"/>
  <c r="AA11" i="7"/>
  <c r="Y11" i="7"/>
  <c r="W11" i="7"/>
  <c r="U11" i="7"/>
  <c r="T11" i="7"/>
  <c r="R11" i="7"/>
  <c r="P11" i="7"/>
  <c r="N11" i="7"/>
  <c r="L11" i="7"/>
  <c r="J11" i="7"/>
  <c r="AG10" i="7"/>
  <c r="AF10" i="7"/>
  <c r="AD10" i="7"/>
  <c r="AC10" i="7"/>
  <c r="AA10" i="7"/>
  <c r="Y10" i="7"/>
  <c r="W10" i="7"/>
  <c r="U10" i="7"/>
  <c r="T10" i="7"/>
  <c r="R10" i="7"/>
  <c r="P10" i="7"/>
  <c r="N10" i="7"/>
  <c r="L10" i="7"/>
  <c r="J10" i="7"/>
  <c r="AG9" i="7"/>
  <c r="AF9" i="7"/>
  <c r="AD9" i="7"/>
  <c r="AC9" i="7"/>
  <c r="AA9" i="7"/>
  <c r="Y9" i="7"/>
  <c r="W9" i="7"/>
  <c r="U9" i="7"/>
  <c r="T9" i="7"/>
  <c r="R9" i="7"/>
  <c r="P9" i="7"/>
  <c r="N9" i="7"/>
  <c r="L9" i="7"/>
  <c r="J9" i="7"/>
  <c r="AG8" i="7"/>
  <c r="AF8" i="7"/>
  <c r="AD8" i="7"/>
  <c r="AC8" i="7"/>
  <c r="AA8" i="7"/>
  <c r="Y8" i="7"/>
  <c r="W8" i="7"/>
  <c r="U8" i="7"/>
  <c r="T8" i="7"/>
  <c r="R8" i="7"/>
  <c r="P8" i="7"/>
  <c r="N8" i="7"/>
  <c r="L8" i="7"/>
  <c r="J8" i="7"/>
  <c r="AG7" i="7"/>
  <c r="AF7" i="7"/>
  <c r="AD7" i="7"/>
  <c r="AC7" i="7"/>
  <c r="AA7" i="7"/>
  <c r="Y7" i="7"/>
  <c r="W7" i="7"/>
  <c r="U7" i="7"/>
  <c r="T7" i="7"/>
  <c r="R7" i="7"/>
  <c r="P7" i="7"/>
  <c r="N7" i="7"/>
  <c r="L7" i="7"/>
  <c r="J7" i="7"/>
  <c r="AG6" i="7"/>
  <c r="AF6" i="7"/>
  <c r="AD6" i="7"/>
  <c r="AC6" i="7"/>
  <c r="AA6" i="7"/>
  <c r="Y6" i="7"/>
  <c r="W6" i="7"/>
  <c r="U6" i="7"/>
  <c r="T6" i="7"/>
  <c r="R6" i="7"/>
  <c r="P6" i="7"/>
  <c r="N6" i="7"/>
  <c r="L6" i="7"/>
  <c r="J6" i="7"/>
  <c r="AG5" i="7"/>
  <c r="AF5" i="7"/>
  <c r="AD5" i="7"/>
  <c r="AC5" i="7"/>
  <c r="AA5" i="7"/>
  <c r="Y5" i="7"/>
  <c r="W5" i="7"/>
  <c r="U5" i="7"/>
  <c r="T5" i="7"/>
  <c r="R5" i="7"/>
  <c r="P5" i="7"/>
  <c r="N5" i="7"/>
  <c r="L5" i="7"/>
  <c r="J5" i="7"/>
  <c r="AG4" i="7"/>
  <c r="AF4" i="7"/>
  <c r="AD4" i="7"/>
  <c r="AC4" i="7"/>
  <c r="AA4" i="7"/>
  <c r="Y4" i="7"/>
  <c r="W4" i="7"/>
  <c r="U4" i="7"/>
  <c r="T4" i="7"/>
  <c r="R4" i="7"/>
  <c r="P4" i="7"/>
  <c r="N4" i="7"/>
  <c r="L4" i="7"/>
  <c r="J4" i="7"/>
  <c r="H187" i="7"/>
  <c r="H186" i="7"/>
  <c r="H185" i="7"/>
  <c r="H184" i="7"/>
  <c r="H183" i="7"/>
  <c r="H182" i="7"/>
  <c r="H181" i="7"/>
  <c r="H180" i="7"/>
  <c r="H179" i="7"/>
  <c r="H178" i="7"/>
  <c r="H177" i="7"/>
  <c r="H176" i="7"/>
  <c r="H175" i="7"/>
  <c r="H174" i="7"/>
  <c r="H173" i="7"/>
  <c r="H172" i="7"/>
  <c r="H171" i="7"/>
  <c r="H170" i="7"/>
  <c r="H169" i="7"/>
  <c r="H168" i="7"/>
  <c r="H167" i="7"/>
  <c r="H166" i="7"/>
  <c r="H165" i="7"/>
  <c r="H164" i="7"/>
  <c r="H163" i="7"/>
  <c r="H162" i="7"/>
  <c r="H161" i="7"/>
  <c r="H160" i="7"/>
  <c r="H159" i="7"/>
  <c r="H158" i="7"/>
  <c r="H157" i="7"/>
  <c r="H156" i="7"/>
  <c r="H155" i="7"/>
  <c r="H154" i="7"/>
  <c r="H153" i="7"/>
  <c r="H152" i="7"/>
  <c r="H151" i="7"/>
  <c r="H150" i="7"/>
  <c r="H149" i="7"/>
  <c r="H148" i="7"/>
  <c r="H147" i="7"/>
  <c r="H146" i="7"/>
  <c r="H145" i="7"/>
  <c r="H144" i="7"/>
  <c r="H143" i="7"/>
  <c r="H142" i="7"/>
  <c r="H141" i="7"/>
  <c r="H140" i="7"/>
  <c r="H139" i="7"/>
  <c r="H138" i="7"/>
  <c r="H137" i="7"/>
  <c r="H136" i="7"/>
  <c r="H135" i="7"/>
  <c r="H134" i="7"/>
  <c r="H133" i="7"/>
  <c r="H132" i="7"/>
  <c r="H131" i="7"/>
  <c r="H130" i="7"/>
  <c r="H129" i="7"/>
  <c r="H128" i="7"/>
  <c r="H127" i="7"/>
  <c r="H126" i="7"/>
  <c r="H125" i="7"/>
  <c r="H124" i="7"/>
  <c r="H123" i="7"/>
  <c r="H122" i="7"/>
  <c r="H121" i="7"/>
  <c r="H120" i="7"/>
  <c r="H119" i="7"/>
  <c r="H118" i="7"/>
  <c r="H117" i="7"/>
  <c r="H116" i="7"/>
  <c r="H115" i="7"/>
  <c r="H114" i="7"/>
  <c r="H113" i="7"/>
  <c r="H112" i="7"/>
  <c r="H111" i="7"/>
  <c r="H110" i="7"/>
  <c r="H109" i="7"/>
  <c r="H108" i="7"/>
  <c r="H107" i="7"/>
  <c r="H106" i="7"/>
  <c r="H105" i="7"/>
  <c r="H104" i="7"/>
  <c r="H103" i="7"/>
  <c r="H102" i="7"/>
  <c r="H101" i="7"/>
  <c r="H100" i="7"/>
  <c r="H99" i="7"/>
  <c r="H98" i="7"/>
  <c r="H97" i="7"/>
  <c r="H96" i="7"/>
  <c r="H95" i="7"/>
  <c r="H94" i="7"/>
  <c r="H93" i="7"/>
  <c r="H92" i="7"/>
  <c r="H91" i="7"/>
  <c r="H90" i="7"/>
  <c r="H89" i="7"/>
  <c r="H88" i="7"/>
  <c r="H87" i="7"/>
  <c r="H86" i="7"/>
  <c r="H85" i="7"/>
  <c r="H84" i="7"/>
  <c r="H83" i="7"/>
  <c r="H82" i="7"/>
  <c r="H81" i="7"/>
  <c r="H80" i="7"/>
  <c r="H79" i="7"/>
  <c r="H78" i="7"/>
  <c r="H77" i="7"/>
  <c r="H76" i="7"/>
  <c r="H75" i="7"/>
  <c r="H74" i="7"/>
  <c r="H73" i="7"/>
  <c r="H72" i="7"/>
  <c r="H71" i="7"/>
  <c r="H70" i="7"/>
  <c r="H69" i="7"/>
  <c r="H68" i="7"/>
  <c r="H67" i="7"/>
  <c r="H66" i="7"/>
  <c r="H65" i="7"/>
  <c r="H64" i="7"/>
  <c r="H63" i="7"/>
  <c r="H62" i="7"/>
  <c r="H61" i="7"/>
  <c r="H60" i="7"/>
  <c r="H59" i="7"/>
  <c r="H58" i="7"/>
  <c r="H57" i="7"/>
  <c r="H56" i="7"/>
  <c r="H55" i="7"/>
  <c r="H54" i="7"/>
  <c r="H53" i="7"/>
  <c r="H52" i="7"/>
  <c r="H51" i="7"/>
  <c r="H50" i="7"/>
  <c r="H49" i="7"/>
  <c r="H48" i="7"/>
  <c r="H47" i="7"/>
  <c r="H46" i="7"/>
  <c r="H45" i="7"/>
  <c r="H44" i="7"/>
  <c r="H43" i="7"/>
  <c r="H42" i="7"/>
  <c r="H41" i="7"/>
  <c r="H40" i="7"/>
  <c r="H39" i="7"/>
  <c r="H38" i="7"/>
  <c r="H37" i="7"/>
  <c r="H36" i="7"/>
  <c r="H35" i="7"/>
  <c r="H34" i="7"/>
  <c r="H33" i="7"/>
  <c r="H32" i="7"/>
  <c r="H31" i="7"/>
  <c r="H30" i="7"/>
  <c r="H29" i="7"/>
  <c r="H28" i="7"/>
  <c r="H27" i="7"/>
  <c r="H26" i="7"/>
  <c r="H25" i="7"/>
  <c r="H24" i="7"/>
  <c r="H23" i="7"/>
  <c r="H22" i="7"/>
  <c r="H21" i="7"/>
  <c r="H20" i="7"/>
  <c r="H19" i="7"/>
  <c r="H18" i="7"/>
  <c r="H17" i="7"/>
  <c r="H16" i="7"/>
  <c r="H15" i="7"/>
  <c r="H14" i="7"/>
  <c r="H13" i="7"/>
  <c r="H12" i="7"/>
  <c r="H11" i="7"/>
  <c r="H10" i="7"/>
  <c r="H9" i="7"/>
  <c r="H8" i="7"/>
  <c r="H7" i="7"/>
  <c r="H6" i="7"/>
  <c r="H5" i="7"/>
  <c r="F187" i="7"/>
  <c r="F186" i="7"/>
  <c r="F185" i="7"/>
  <c r="F184" i="7"/>
  <c r="F183" i="7"/>
  <c r="F182" i="7"/>
  <c r="F181" i="7"/>
  <c r="F180" i="7"/>
  <c r="F179" i="7"/>
  <c r="F178" i="7"/>
  <c r="F177" i="7"/>
  <c r="F176" i="7"/>
  <c r="F175" i="7"/>
  <c r="F174" i="7"/>
  <c r="F173" i="7"/>
  <c r="F172" i="7"/>
  <c r="F171" i="7"/>
  <c r="F170" i="7"/>
  <c r="F169" i="7"/>
  <c r="F168" i="7"/>
  <c r="F167" i="7"/>
  <c r="F166" i="7"/>
  <c r="F165" i="7"/>
  <c r="F164" i="7"/>
  <c r="F163" i="7"/>
  <c r="F162" i="7"/>
  <c r="F161" i="7"/>
  <c r="F160" i="7"/>
  <c r="F159" i="7"/>
  <c r="F158" i="7"/>
  <c r="F157" i="7"/>
  <c r="F156" i="7"/>
  <c r="F155" i="7"/>
  <c r="F154" i="7"/>
  <c r="F153" i="7"/>
  <c r="F152" i="7"/>
  <c r="F151" i="7"/>
  <c r="F150" i="7"/>
  <c r="F149" i="7"/>
  <c r="F148" i="7"/>
  <c r="F147" i="7"/>
  <c r="F146" i="7"/>
  <c r="F145" i="7"/>
  <c r="F144" i="7"/>
  <c r="F143" i="7"/>
  <c r="F142" i="7"/>
  <c r="F141" i="7"/>
  <c r="F140" i="7"/>
  <c r="F139" i="7"/>
  <c r="F138" i="7"/>
  <c r="F137" i="7"/>
  <c r="F136" i="7"/>
  <c r="F135" i="7"/>
  <c r="F134" i="7"/>
  <c r="F133" i="7"/>
  <c r="F132" i="7"/>
  <c r="F131" i="7"/>
  <c r="F130" i="7"/>
  <c r="F129" i="7"/>
  <c r="F128" i="7"/>
  <c r="F127" i="7"/>
  <c r="F126" i="7"/>
  <c r="F125" i="7"/>
  <c r="F124" i="7"/>
  <c r="F123" i="7"/>
  <c r="F122" i="7"/>
  <c r="F121" i="7"/>
  <c r="F120" i="7"/>
  <c r="F119" i="7"/>
  <c r="F118" i="7"/>
  <c r="F117" i="7"/>
  <c r="F116" i="7"/>
  <c r="F115" i="7"/>
  <c r="F114" i="7"/>
  <c r="F113" i="7"/>
  <c r="F112" i="7"/>
  <c r="F111" i="7"/>
  <c r="F110" i="7"/>
  <c r="F109" i="7"/>
  <c r="F108" i="7"/>
  <c r="F107" i="7"/>
  <c r="F106" i="7"/>
  <c r="F105" i="7"/>
  <c r="F104" i="7"/>
  <c r="F103" i="7"/>
  <c r="F102" i="7"/>
  <c r="F101" i="7"/>
  <c r="F100" i="7"/>
  <c r="F99" i="7"/>
  <c r="F98" i="7"/>
  <c r="F97" i="7"/>
  <c r="F96" i="7"/>
  <c r="F95" i="7"/>
  <c r="F94" i="7"/>
  <c r="F93" i="7"/>
  <c r="F92" i="7"/>
  <c r="F91" i="7"/>
  <c r="F90" i="7"/>
  <c r="F89" i="7"/>
  <c r="F88" i="7"/>
  <c r="F87" i="7"/>
  <c r="F86" i="7"/>
  <c r="F85" i="7"/>
  <c r="F84" i="7"/>
  <c r="F83" i="7"/>
  <c r="F82" i="7"/>
  <c r="F81" i="7"/>
  <c r="F80" i="7"/>
  <c r="F79" i="7"/>
  <c r="F78" i="7"/>
  <c r="F77" i="7"/>
  <c r="F76" i="7"/>
  <c r="F75" i="7"/>
  <c r="F74" i="7"/>
  <c r="F73" i="7"/>
  <c r="F72" i="7"/>
  <c r="F71" i="7"/>
  <c r="F70" i="7"/>
  <c r="F69" i="7"/>
  <c r="F68" i="7"/>
  <c r="F67" i="7"/>
  <c r="F66" i="7"/>
  <c r="F65" i="7"/>
  <c r="F64" i="7"/>
  <c r="F63" i="7"/>
  <c r="F62" i="7"/>
  <c r="F61" i="7"/>
  <c r="F60" i="7"/>
  <c r="F59" i="7"/>
  <c r="F58" i="7"/>
  <c r="F57" i="7"/>
  <c r="F56" i="7"/>
  <c r="F55" i="7"/>
  <c r="F54" i="7"/>
  <c r="F53" i="7"/>
  <c r="F52" i="7"/>
  <c r="F51" i="7"/>
  <c r="F50" i="7"/>
  <c r="F49" i="7"/>
  <c r="F48" i="7"/>
  <c r="F47" i="7"/>
  <c r="F46" i="7"/>
  <c r="F45" i="7"/>
  <c r="F44" i="7"/>
  <c r="F43" i="7"/>
  <c r="F42" i="7"/>
  <c r="F41" i="7"/>
  <c r="F40" i="7"/>
  <c r="F39" i="7"/>
  <c r="F38" i="7"/>
  <c r="F37" i="7"/>
  <c r="F36" i="7"/>
  <c r="F35" i="7"/>
  <c r="F34" i="7"/>
  <c r="F33" i="7"/>
  <c r="F32" i="7"/>
  <c r="F31" i="7"/>
  <c r="F30" i="7"/>
  <c r="F29" i="7"/>
  <c r="F28" i="7"/>
  <c r="F27" i="7"/>
  <c r="F26" i="7"/>
  <c r="F25" i="7"/>
  <c r="F24" i="7"/>
  <c r="F23" i="7"/>
  <c r="F22" i="7"/>
  <c r="F21" i="7"/>
  <c r="F20" i="7"/>
  <c r="F19" i="7"/>
  <c r="F18" i="7"/>
  <c r="F17" i="7"/>
  <c r="F16" i="7"/>
  <c r="F15" i="7"/>
  <c r="F14" i="7"/>
  <c r="F13" i="7"/>
  <c r="F12" i="7"/>
  <c r="F11" i="7"/>
  <c r="F10" i="7"/>
  <c r="F9" i="7"/>
  <c r="F8" i="7"/>
  <c r="F7" i="7"/>
  <c r="F6" i="7"/>
  <c r="F5" i="7"/>
  <c r="F4" i="7"/>
  <c r="E187" i="7"/>
  <c r="E186" i="7"/>
  <c r="E185" i="7"/>
  <c r="E184" i="7"/>
  <c r="E183" i="7"/>
  <c r="E182" i="7"/>
  <c r="E181" i="7"/>
  <c r="E180" i="7"/>
  <c r="E179" i="7"/>
  <c r="E178" i="7"/>
  <c r="E177" i="7"/>
  <c r="E176" i="7"/>
  <c r="E175" i="7"/>
  <c r="E174" i="7"/>
  <c r="E173" i="7"/>
  <c r="E172" i="7"/>
  <c r="E171" i="7"/>
  <c r="E170" i="7"/>
  <c r="E169" i="7"/>
  <c r="E168" i="7"/>
  <c r="E167" i="7"/>
  <c r="E166" i="7"/>
  <c r="E165" i="7"/>
  <c r="E164" i="7"/>
  <c r="E163" i="7"/>
  <c r="E162" i="7"/>
  <c r="E161" i="7"/>
  <c r="E160" i="7"/>
  <c r="E159" i="7"/>
  <c r="E158" i="7"/>
  <c r="E157" i="7"/>
  <c r="E156" i="7"/>
  <c r="E155" i="7"/>
  <c r="E154" i="7"/>
  <c r="E153" i="7"/>
  <c r="E152" i="7"/>
  <c r="E151" i="7"/>
  <c r="E150" i="7"/>
  <c r="E149" i="7"/>
  <c r="E148" i="7"/>
  <c r="E147" i="7"/>
  <c r="E146" i="7"/>
  <c r="E145" i="7"/>
  <c r="E144" i="7"/>
  <c r="E143" i="7"/>
  <c r="E142" i="7"/>
  <c r="E141" i="7"/>
  <c r="E140" i="7"/>
  <c r="E139" i="7"/>
  <c r="E138" i="7"/>
  <c r="E137" i="7"/>
  <c r="E136" i="7"/>
  <c r="E135" i="7"/>
  <c r="E134" i="7"/>
  <c r="E133" i="7"/>
  <c r="E132" i="7"/>
  <c r="E131" i="7"/>
  <c r="E130" i="7"/>
  <c r="E129" i="7"/>
  <c r="E128" i="7"/>
  <c r="E127" i="7"/>
  <c r="E126" i="7"/>
  <c r="E125" i="7"/>
  <c r="E124" i="7"/>
  <c r="E123" i="7"/>
  <c r="E122" i="7"/>
  <c r="E121" i="7"/>
  <c r="E120" i="7"/>
  <c r="E119" i="7"/>
  <c r="E118" i="7"/>
  <c r="E117" i="7"/>
  <c r="E116" i="7"/>
  <c r="E115" i="7"/>
  <c r="E114" i="7"/>
  <c r="E113" i="7"/>
  <c r="E112" i="7"/>
  <c r="E111" i="7"/>
  <c r="E110" i="7"/>
  <c r="E109" i="7"/>
  <c r="E108" i="7"/>
  <c r="E107" i="7"/>
  <c r="E106" i="7"/>
  <c r="E105" i="7"/>
  <c r="E104" i="7"/>
  <c r="E103" i="7"/>
  <c r="E102" i="7"/>
  <c r="E101" i="7"/>
  <c r="E100" i="7"/>
  <c r="E99" i="7"/>
  <c r="E98" i="7"/>
  <c r="E97" i="7"/>
  <c r="E96" i="7"/>
  <c r="E95" i="7"/>
  <c r="E94" i="7"/>
  <c r="E93" i="7"/>
  <c r="E92" i="7"/>
  <c r="E91" i="7"/>
  <c r="E90" i="7"/>
  <c r="E89" i="7"/>
  <c r="E88" i="7"/>
  <c r="E87" i="7"/>
  <c r="E86" i="7"/>
  <c r="E85" i="7"/>
  <c r="E84" i="7"/>
  <c r="E83" i="7"/>
  <c r="E82" i="7"/>
  <c r="E81" i="7"/>
  <c r="E80" i="7"/>
  <c r="E79" i="7"/>
  <c r="E78" i="7"/>
  <c r="E77" i="7"/>
  <c r="E76" i="7"/>
  <c r="E75" i="7"/>
  <c r="E74" i="7"/>
  <c r="E73" i="7"/>
  <c r="E72" i="7"/>
  <c r="E71" i="7"/>
  <c r="E70" i="7"/>
  <c r="E69" i="7"/>
  <c r="E68" i="7"/>
  <c r="E67" i="7"/>
  <c r="E66" i="7"/>
  <c r="E65" i="7"/>
  <c r="E64" i="7"/>
  <c r="E63" i="7"/>
  <c r="E62" i="7"/>
  <c r="E61" i="7"/>
  <c r="E60" i="7"/>
  <c r="E59" i="7"/>
  <c r="E58" i="7"/>
  <c r="E57" i="7"/>
  <c r="E56" i="7"/>
  <c r="E55" i="7"/>
  <c r="E54" i="7"/>
  <c r="E53" i="7"/>
  <c r="E52" i="7"/>
  <c r="E51" i="7"/>
  <c r="E50" i="7"/>
  <c r="E49" i="7"/>
  <c r="E48" i="7"/>
  <c r="E47" i="7"/>
  <c r="E46" i="7"/>
  <c r="E45" i="7"/>
  <c r="E44" i="7"/>
  <c r="E43" i="7"/>
  <c r="E42" i="7"/>
  <c r="E41" i="7"/>
  <c r="E40" i="7"/>
  <c r="E39" i="7"/>
  <c r="E38" i="7"/>
  <c r="E37" i="7"/>
  <c r="E36" i="7"/>
  <c r="E35" i="7"/>
  <c r="E34" i="7"/>
  <c r="E33" i="7"/>
  <c r="E32" i="7"/>
  <c r="E31" i="7"/>
  <c r="E30" i="7"/>
  <c r="E29" i="7"/>
  <c r="E28" i="7"/>
  <c r="E27" i="7"/>
  <c r="E26" i="7"/>
  <c r="E25" i="7"/>
  <c r="E24" i="7"/>
  <c r="E23" i="7"/>
  <c r="E22" i="7"/>
  <c r="E21" i="7"/>
  <c r="E20" i="7"/>
  <c r="E19" i="7"/>
  <c r="E18" i="7"/>
  <c r="E17" i="7"/>
  <c r="E16" i="7"/>
  <c r="E15" i="7"/>
  <c r="E14" i="7"/>
  <c r="E13" i="7"/>
  <c r="E12" i="7"/>
  <c r="E11" i="7"/>
  <c r="E10" i="7"/>
  <c r="E9" i="7"/>
  <c r="E8" i="7"/>
  <c r="E7" i="7"/>
  <c r="E6" i="7"/>
  <c r="E5" i="7"/>
  <c r="E4" i="7"/>
  <c r="H4" i="7" l="1"/>
  <c r="D187" i="7"/>
  <c r="C187" i="7"/>
  <c r="B187" i="7"/>
  <c r="D186" i="7"/>
  <c r="C186" i="7"/>
  <c r="B186" i="7"/>
  <c r="D185" i="7"/>
  <c r="C185" i="7"/>
  <c r="B185" i="7"/>
  <c r="D184" i="7"/>
  <c r="C184" i="7"/>
  <c r="B184" i="7"/>
  <c r="D183" i="7"/>
  <c r="C183" i="7"/>
  <c r="B183" i="7"/>
  <c r="D182" i="7"/>
  <c r="C182" i="7"/>
  <c r="B182" i="7"/>
  <c r="D181" i="7"/>
  <c r="C181" i="7"/>
  <c r="B181" i="7"/>
  <c r="D180" i="7"/>
  <c r="C180" i="7"/>
  <c r="B180" i="7"/>
  <c r="D179" i="7"/>
  <c r="C179" i="7"/>
  <c r="B179" i="7"/>
  <c r="D178" i="7"/>
  <c r="C178" i="7"/>
  <c r="B178" i="7"/>
  <c r="D177" i="7"/>
  <c r="C177" i="7"/>
  <c r="B177" i="7"/>
  <c r="D176" i="7"/>
  <c r="C176" i="7"/>
  <c r="B176" i="7"/>
  <c r="D175" i="7"/>
  <c r="C175" i="7"/>
  <c r="B175" i="7"/>
  <c r="D174" i="7"/>
  <c r="C174" i="7"/>
  <c r="B174" i="7"/>
  <c r="D173" i="7"/>
  <c r="C173" i="7"/>
  <c r="B173" i="7"/>
  <c r="D172" i="7"/>
  <c r="C172" i="7"/>
  <c r="B172" i="7"/>
  <c r="D171" i="7"/>
  <c r="C171" i="7"/>
  <c r="B171" i="7"/>
  <c r="D170" i="7"/>
  <c r="C170" i="7"/>
  <c r="B170" i="7"/>
  <c r="D169" i="7"/>
  <c r="C169" i="7"/>
  <c r="B169" i="7"/>
  <c r="D168" i="7"/>
  <c r="C168" i="7"/>
  <c r="B168" i="7"/>
  <c r="D167" i="7"/>
  <c r="C167" i="7"/>
  <c r="B167" i="7"/>
  <c r="D166" i="7"/>
  <c r="C166" i="7"/>
  <c r="B166" i="7"/>
  <c r="D165" i="7"/>
  <c r="C165" i="7"/>
  <c r="B165" i="7"/>
  <c r="D164" i="7"/>
  <c r="C164" i="7"/>
  <c r="B164" i="7"/>
  <c r="D163" i="7"/>
  <c r="C163" i="7"/>
  <c r="B163" i="7"/>
  <c r="D162" i="7"/>
  <c r="C162" i="7"/>
  <c r="B162" i="7"/>
  <c r="D161" i="7"/>
  <c r="C161" i="7"/>
  <c r="B161" i="7"/>
  <c r="D160" i="7"/>
  <c r="C160" i="7"/>
  <c r="B160" i="7"/>
  <c r="D159" i="7"/>
  <c r="C159" i="7"/>
  <c r="B159" i="7"/>
  <c r="D158" i="7"/>
  <c r="C158" i="7"/>
  <c r="B158" i="7"/>
  <c r="D157" i="7"/>
  <c r="C157" i="7"/>
  <c r="B157" i="7"/>
  <c r="D156" i="7"/>
  <c r="C156" i="7"/>
  <c r="B156" i="7"/>
  <c r="D155" i="7"/>
  <c r="C155" i="7"/>
  <c r="B155" i="7"/>
  <c r="D154" i="7"/>
  <c r="C154" i="7"/>
  <c r="B154" i="7"/>
  <c r="D153" i="7"/>
  <c r="C153" i="7"/>
  <c r="B153" i="7"/>
  <c r="D152" i="7"/>
  <c r="C152" i="7"/>
  <c r="B152" i="7"/>
  <c r="D151" i="7"/>
  <c r="C151" i="7"/>
  <c r="B151" i="7"/>
  <c r="D150" i="7"/>
  <c r="C150" i="7"/>
  <c r="B150" i="7"/>
  <c r="D149" i="7"/>
  <c r="C149" i="7"/>
  <c r="B149" i="7"/>
  <c r="D148" i="7"/>
  <c r="C148" i="7"/>
  <c r="B148" i="7"/>
  <c r="D147" i="7"/>
  <c r="C147" i="7"/>
  <c r="B147" i="7"/>
  <c r="D146" i="7"/>
  <c r="C146" i="7"/>
  <c r="B146" i="7"/>
  <c r="D145" i="7"/>
  <c r="C145" i="7"/>
  <c r="B145" i="7"/>
  <c r="D144" i="7"/>
  <c r="C144" i="7"/>
  <c r="B144" i="7"/>
  <c r="D143" i="7"/>
  <c r="C143" i="7"/>
  <c r="B143" i="7"/>
  <c r="D142" i="7"/>
  <c r="C142" i="7"/>
  <c r="B142" i="7"/>
  <c r="D141" i="7"/>
  <c r="C141" i="7"/>
  <c r="B141" i="7"/>
  <c r="D140" i="7"/>
  <c r="C140" i="7"/>
  <c r="B140" i="7"/>
  <c r="D139" i="7"/>
  <c r="C139" i="7"/>
  <c r="B139" i="7"/>
  <c r="D138" i="7"/>
  <c r="C138" i="7"/>
  <c r="B138" i="7"/>
  <c r="D137" i="7"/>
  <c r="C137" i="7"/>
  <c r="B137" i="7"/>
  <c r="D136" i="7"/>
  <c r="C136" i="7"/>
  <c r="B136" i="7"/>
  <c r="D135" i="7"/>
  <c r="C135" i="7"/>
  <c r="B135" i="7"/>
  <c r="D134" i="7"/>
  <c r="C134" i="7"/>
  <c r="B134" i="7"/>
  <c r="D133" i="7"/>
  <c r="C133" i="7"/>
  <c r="B133" i="7"/>
  <c r="D132" i="7"/>
  <c r="C132" i="7"/>
  <c r="B132" i="7"/>
  <c r="D131" i="7"/>
  <c r="C131" i="7"/>
  <c r="B131" i="7"/>
  <c r="D130" i="7"/>
  <c r="C130" i="7"/>
  <c r="B130" i="7"/>
  <c r="D129" i="7"/>
  <c r="C129" i="7"/>
  <c r="B129" i="7"/>
  <c r="D128" i="7"/>
  <c r="C128" i="7"/>
  <c r="B128" i="7"/>
  <c r="D127" i="7"/>
  <c r="C127" i="7"/>
  <c r="B127" i="7"/>
  <c r="D126" i="7"/>
  <c r="C126" i="7"/>
  <c r="B126" i="7"/>
  <c r="D125" i="7"/>
  <c r="C125" i="7"/>
  <c r="B125" i="7"/>
  <c r="D124" i="7"/>
  <c r="C124" i="7"/>
  <c r="B124" i="7"/>
  <c r="D123" i="7"/>
  <c r="C123" i="7"/>
  <c r="B123" i="7"/>
  <c r="D122" i="7"/>
  <c r="C122" i="7"/>
  <c r="B122" i="7"/>
  <c r="D121" i="7"/>
  <c r="C121" i="7"/>
  <c r="B121" i="7"/>
  <c r="D120" i="7"/>
  <c r="C120" i="7"/>
  <c r="B120" i="7"/>
  <c r="D119" i="7"/>
  <c r="C119" i="7"/>
  <c r="B119" i="7"/>
  <c r="D118" i="7"/>
  <c r="C118" i="7"/>
  <c r="B118" i="7"/>
  <c r="D117" i="7"/>
  <c r="C117" i="7"/>
  <c r="B117" i="7"/>
  <c r="D116" i="7"/>
  <c r="C116" i="7"/>
  <c r="B116" i="7"/>
  <c r="D115" i="7"/>
  <c r="C115" i="7"/>
  <c r="B115" i="7"/>
  <c r="D114" i="7"/>
  <c r="C114" i="7"/>
  <c r="B114" i="7"/>
  <c r="D113" i="7"/>
  <c r="C113" i="7"/>
  <c r="B113" i="7"/>
  <c r="D112" i="7"/>
  <c r="C112" i="7"/>
  <c r="B112" i="7"/>
  <c r="D111" i="7"/>
  <c r="C111" i="7"/>
  <c r="B111" i="7"/>
  <c r="D110" i="7"/>
  <c r="C110" i="7"/>
  <c r="B110" i="7"/>
  <c r="D109" i="7"/>
  <c r="C109" i="7"/>
  <c r="B109" i="7"/>
  <c r="D108" i="7"/>
  <c r="C108" i="7"/>
  <c r="B108" i="7"/>
  <c r="D107" i="7"/>
  <c r="C107" i="7"/>
  <c r="B107" i="7"/>
  <c r="D106" i="7"/>
  <c r="C106" i="7"/>
  <c r="B106" i="7"/>
  <c r="D105" i="7"/>
  <c r="C105" i="7"/>
  <c r="B105" i="7"/>
  <c r="D104" i="7"/>
  <c r="C104" i="7"/>
  <c r="B104" i="7"/>
  <c r="D103" i="7"/>
  <c r="C103" i="7"/>
  <c r="B103" i="7"/>
  <c r="D102" i="7"/>
  <c r="C102" i="7"/>
  <c r="B102" i="7"/>
  <c r="D101" i="7"/>
  <c r="C101" i="7"/>
  <c r="B101" i="7"/>
  <c r="D100" i="7"/>
  <c r="C100" i="7"/>
  <c r="B100" i="7"/>
  <c r="D99" i="7"/>
  <c r="C99" i="7"/>
  <c r="B99" i="7"/>
  <c r="D98" i="7"/>
  <c r="C98" i="7"/>
  <c r="B98" i="7"/>
  <c r="D97" i="7"/>
  <c r="C97" i="7"/>
  <c r="B97" i="7"/>
  <c r="D96" i="7"/>
  <c r="C96" i="7"/>
  <c r="B96" i="7"/>
  <c r="D95" i="7"/>
  <c r="C95" i="7"/>
  <c r="B95" i="7"/>
  <c r="D94" i="7"/>
  <c r="C94" i="7"/>
  <c r="B94" i="7"/>
  <c r="D93" i="7"/>
  <c r="C93" i="7"/>
  <c r="B93" i="7"/>
  <c r="D92" i="7"/>
  <c r="C92" i="7"/>
  <c r="B92" i="7"/>
  <c r="D91" i="7"/>
  <c r="C91" i="7"/>
  <c r="B91" i="7"/>
  <c r="D90" i="7"/>
  <c r="C90" i="7"/>
  <c r="B90" i="7"/>
  <c r="D89" i="7"/>
  <c r="C89" i="7"/>
  <c r="B89" i="7"/>
  <c r="D88" i="7"/>
  <c r="C88" i="7"/>
  <c r="B88" i="7"/>
  <c r="D87" i="7"/>
  <c r="C87" i="7"/>
  <c r="B87" i="7"/>
  <c r="D86" i="7"/>
  <c r="C86" i="7"/>
  <c r="B86" i="7"/>
  <c r="D85" i="7"/>
  <c r="C85" i="7"/>
  <c r="B85" i="7"/>
  <c r="D84" i="7"/>
  <c r="C84" i="7"/>
  <c r="B84" i="7"/>
  <c r="D83" i="7"/>
  <c r="C83" i="7"/>
  <c r="B83" i="7"/>
  <c r="D82" i="7"/>
  <c r="C82" i="7"/>
  <c r="B82" i="7"/>
  <c r="D81" i="7"/>
  <c r="C81" i="7"/>
  <c r="B81" i="7"/>
  <c r="D80" i="7"/>
  <c r="C80" i="7"/>
  <c r="B80" i="7"/>
  <c r="D79" i="7"/>
  <c r="C79" i="7"/>
  <c r="B79" i="7"/>
  <c r="D78" i="7"/>
  <c r="C78" i="7"/>
  <c r="B78" i="7"/>
  <c r="D77" i="7"/>
  <c r="C77" i="7"/>
  <c r="B77" i="7"/>
  <c r="D76" i="7"/>
  <c r="C76" i="7"/>
  <c r="B76" i="7"/>
  <c r="D75" i="7"/>
  <c r="C75" i="7"/>
  <c r="B75" i="7"/>
  <c r="D74" i="7"/>
  <c r="C74" i="7"/>
  <c r="B74" i="7"/>
  <c r="D73" i="7"/>
  <c r="C73" i="7"/>
  <c r="B73" i="7"/>
  <c r="D72" i="7"/>
  <c r="C72" i="7"/>
  <c r="B72" i="7"/>
  <c r="D71" i="7"/>
  <c r="C71" i="7"/>
  <c r="B71" i="7"/>
  <c r="D70" i="7"/>
  <c r="C70" i="7"/>
  <c r="B70" i="7"/>
  <c r="D69" i="7"/>
  <c r="C69" i="7"/>
  <c r="B69" i="7"/>
  <c r="D68" i="7"/>
  <c r="C68" i="7"/>
  <c r="B68" i="7"/>
  <c r="D67" i="7"/>
  <c r="C67" i="7"/>
  <c r="B67" i="7"/>
  <c r="D66" i="7"/>
  <c r="C66" i="7"/>
  <c r="B66" i="7"/>
  <c r="D65" i="7"/>
  <c r="C65" i="7"/>
  <c r="B65" i="7"/>
  <c r="D64" i="7"/>
  <c r="C64" i="7"/>
  <c r="B64" i="7"/>
  <c r="D63" i="7"/>
  <c r="C63" i="7"/>
  <c r="B63" i="7"/>
  <c r="D62" i="7"/>
  <c r="C62" i="7"/>
  <c r="B62" i="7"/>
  <c r="D61" i="7"/>
  <c r="C61" i="7"/>
  <c r="B61" i="7"/>
  <c r="D60" i="7"/>
  <c r="C60" i="7"/>
  <c r="B60" i="7"/>
  <c r="D59" i="7"/>
  <c r="C59" i="7"/>
  <c r="B59" i="7"/>
  <c r="D58" i="7"/>
  <c r="C58" i="7"/>
  <c r="B58" i="7"/>
  <c r="D57" i="7"/>
  <c r="C57" i="7"/>
  <c r="B57" i="7"/>
  <c r="D56" i="7"/>
  <c r="C56" i="7"/>
  <c r="B56" i="7"/>
  <c r="D55" i="7"/>
  <c r="C55" i="7"/>
  <c r="B55" i="7"/>
  <c r="D54" i="7"/>
  <c r="C54" i="7"/>
  <c r="B54" i="7"/>
  <c r="D53" i="7"/>
  <c r="C53" i="7"/>
  <c r="B53" i="7"/>
  <c r="D52" i="7"/>
  <c r="C52" i="7"/>
  <c r="B52" i="7"/>
  <c r="D51" i="7"/>
  <c r="C51" i="7"/>
  <c r="B51" i="7"/>
  <c r="D50" i="7"/>
  <c r="C50" i="7"/>
  <c r="B50" i="7"/>
  <c r="D49" i="7"/>
  <c r="C49" i="7"/>
  <c r="B49" i="7"/>
  <c r="D48" i="7"/>
  <c r="C48" i="7"/>
  <c r="B48" i="7"/>
  <c r="D47" i="7"/>
  <c r="C47" i="7"/>
  <c r="B47" i="7"/>
  <c r="D46" i="7"/>
  <c r="C46" i="7"/>
  <c r="B46" i="7"/>
  <c r="D45" i="7"/>
  <c r="C45" i="7"/>
  <c r="B45" i="7"/>
  <c r="D44" i="7"/>
  <c r="C44" i="7"/>
  <c r="B44" i="7"/>
  <c r="D43" i="7"/>
  <c r="C43" i="7"/>
  <c r="B43" i="7"/>
  <c r="D42" i="7"/>
  <c r="C42" i="7"/>
  <c r="B42" i="7"/>
  <c r="D41" i="7"/>
  <c r="C41" i="7"/>
  <c r="B41" i="7"/>
  <c r="D40" i="7"/>
  <c r="C40" i="7"/>
  <c r="B40" i="7"/>
  <c r="D39" i="7"/>
  <c r="C39" i="7"/>
  <c r="B39" i="7"/>
  <c r="D38" i="7"/>
  <c r="C38" i="7"/>
  <c r="B38" i="7"/>
  <c r="D37" i="7"/>
  <c r="C37" i="7"/>
  <c r="B37" i="7"/>
  <c r="D36" i="7"/>
  <c r="C36" i="7"/>
  <c r="B36" i="7"/>
  <c r="D35" i="7"/>
  <c r="C35" i="7"/>
  <c r="B35" i="7"/>
  <c r="D34" i="7"/>
  <c r="C34" i="7"/>
  <c r="B34" i="7"/>
  <c r="D33" i="7"/>
  <c r="C33" i="7"/>
  <c r="B33" i="7"/>
  <c r="D32" i="7"/>
  <c r="C32" i="7"/>
  <c r="B32" i="7"/>
  <c r="D31" i="7"/>
  <c r="C31" i="7"/>
  <c r="B31" i="7"/>
  <c r="D30" i="7"/>
  <c r="C30" i="7"/>
  <c r="B30" i="7"/>
  <c r="D29" i="7"/>
  <c r="C29" i="7"/>
  <c r="B29" i="7"/>
  <c r="D28" i="7"/>
  <c r="C28" i="7"/>
  <c r="B28" i="7"/>
  <c r="D27" i="7"/>
  <c r="C27" i="7"/>
  <c r="B27" i="7"/>
  <c r="D26" i="7"/>
  <c r="C26" i="7"/>
  <c r="B26" i="7"/>
  <c r="D25" i="7"/>
  <c r="C25" i="7"/>
  <c r="B25" i="7"/>
  <c r="D24" i="7"/>
  <c r="C24" i="7"/>
  <c r="B24" i="7"/>
  <c r="D23" i="7"/>
  <c r="C23" i="7"/>
  <c r="B23" i="7"/>
  <c r="D22" i="7"/>
  <c r="C22" i="7"/>
  <c r="B22" i="7"/>
  <c r="D21" i="7"/>
  <c r="C21" i="7"/>
  <c r="B21" i="7"/>
  <c r="D20" i="7"/>
  <c r="C20" i="7"/>
  <c r="B20" i="7"/>
  <c r="D19" i="7"/>
  <c r="C19" i="7"/>
  <c r="B19" i="7"/>
  <c r="D18" i="7"/>
  <c r="C18" i="7"/>
  <c r="B18" i="7"/>
  <c r="D17" i="7"/>
  <c r="C17" i="7"/>
  <c r="B17" i="7"/>
  <c r="D16" i="7"/>
  <c r="C16" i="7"/>
  <c r="B16" i="7"/>
  <c r="D15" i="7"/>
  <c r="C15" i="7"/>
  <c r="B15" i="7"/>
  <c r="D14" i="7"/>
  <c r="C14" i="7"/>
  <c r="B14" i="7"/>
  <c r="D13" i="7"/>
  <c r="C13" i="7"/>
  <c r="B13" i="7"/>
  <c r="D12" i="7"/>
  <c r="C12" i="7"/>
  <c r="B12" i="7"/>
  <c r="D11" i="7"/>
  <c r="C11" i="7"/>
  <c r="B11" i="7"/>
  <c r="D10" i="7"/>
  <c r="C10" i="7"/>
  <c r="B10" i="7"/>
  <c r="D9" i="7"/>
  <c r="C9" i="7"/>
  <c r="B9" i="7"/>
  <c r="D8" i="7"/>
  <c r="C8" i="7"/>
  <c r="B8" i="7"/>
  <c r="D7" i="7"/>
  <c r="C7" i="7"/>
  <c r="B7" i="7"/>
  <c r="D6" i="7"/>
  <c r="C6" i="7"/>
  <c r="B6" i="7"/>
  <c r="D5" i="7"/>
  <c r="C5" i="7"/>
  <c r="B5" i="7"/>
  <c r="D4" i="7"/>
  <c r="C4" i="7"/>
  <c r="B4" i="7"/>
  <c r="B2" i="3" l="1"/>
  <c r="O185" i="7"/>
  <c r="V184" i="7"/>
  <c r="V181" i="7"/>
  <c r="O181" i="7"/>
  <c r="V180" i="7"/>
  <c r="O177" i="7"/>
  <c r="O173" i="7"/>
  <c r="O169" i="7"/>
  <c r="O165" i="7"/>
  <c r="O161" i="7"/>
  <c r="O157" i="7"/>
  <c r="O153" i="7"/>
  <c r="V152" i="7"/>
  <c r="I152" i="7"/>
  <c r="O149" i="7"/>
  <c r="O145" i="7"/>
  <c r="O141" i="7"/>
  <c r="O137" i="7"/>
  <c r="O133" i="7"/>
  <c r="O129" i="7"/>
  <c r="O125" i="7"/>
  <c r="O121" i="7"/>
  <c r="O113" i="7"/>
  <c r="O109" i="7"/>
  <c r="O105" i="7"/>
  <c r="O101" i="7"/>
  <c r="O100" i="7"/>
  <c r="V99" i="7"/>
  <c r="O93" i="7"/>
  <c r="O89" i="7"/>
  <c r="O85" i="7"/>
  <c r="O81" i="7"/>
  <c r="O80" i="7"/>
  <c r="O77" i="7"/>
  <c r="O73" i="7"/>
  <c r="O69" i="7"/>
  <c r="O68" i="7"/>
  <c r="O65" i="7"/>
  <c r="O61" i="7"/>
  <c r="O57" i="7"/>
  <c r="V54" i="7"/>
  <c r="V51" i="7"/>
  <c r="O49" i="7"/>
  <c r="O45" i="7"/>
  <c r="O41" i="7"/>
  <c r="O37" i="7"/>
  <c r="O33" i="7"/>
  <c r="V30" i="7"/>
  <c r="O29" i="7"/>
  <c r="V26" i="7"/>
  <c r="O25" i="7"/>
  <c r="O21" i="7"/>
  <c r="O13" i="7"/>
  <c r="O9" i="7"/>
  <c r="O5" i="7"/>
  <c r="V187" i="7"/>
  <c r="O4" i="7"/>
  <c r="V4" i="7"/>
  <c r="V141" i="7" l="1"/>
  <c r="O72" i="7"/>
  <c r="V80" i="7"/>
  <c r="V148" i="7"/>
  <c r="V176" i="7"/>
  <c r="V147" i="7"/>
  <c r="I97" i="7"/>
  <c r="V119" i="7"/>
  <c r="V173" i="7"/>
  <c r="K155" i="7"/>
  <c r="V144" i="7"/>
  <c r="V168" i="7"/>
  <c r="I48" i="7"/>
  <c r="I56" i="7"/>
  <c r="I104" i="7"/>
  <c r="I144" i="7"/>
  <c r="I168" i="7"/>
  <c r="O17" i="7"/>
  <c r="C89" i="3"/>
  <c r="C87" i="3"/>
  <c r="C81" i="3"/>
  <c r="C79" i="3"/>
  <c r="B71" i="3"/>
  <c r="B69" i="3"/>
  <c r="B89" i="3"/>
  <c r="B87" i="3"/>
  <c r="B88" i="3"/>
  <c r="C80" i="3"/>
  <c r="C70" i="3"/>
  <c r="C90" i="3"/>
  <c r="C72" i="3"/>
  <c r="B70" i="3"/>
  <c r="B90" i="3"/>
  <c r="C78" i="3"/>
  <c r="B72" i="3"/>
  <c r="C71" i="3"/>
  <c r="C88" i="3"/>
  <c r="C69" i="3"/>
  <c r="I16" i="7"/>
  <c r="I24" i="7"/>
  <c r="I36" i="7"/>
  <c r="I64" i="7"/>
  <c r="I88" i="7"/>
  <c r="I96" i="7"/>
  <c r="I112" i="7"/>
  <c r="I120" i="7"/>
  <c r="I136" i="7"/>
  <c r="I176" i="7"/>
  <c r="O36" i="7"/>
  <c r="C63" i="3"/>
  <c r="C61" i="3"/>
  <c r="C62" i="3"/>
  <c r="C60" i="3"/>
  <c r="I25" i="7"/>
  <c r="I33" i="7"/>
  <c r="I41" i="7"/>
  <c r="I49" i="7"/>
  <c r="I57" i="7"/>
  <c r="I65" i="7"/>
  <c r="I73" i="7"/>
  <c r="I81" i="7"/>
  <c r="I89" i="7"/>
  <c r="I105" i="7"/>
  <c r="I113" i="7"/>
  <c r="I121" i="7"/>
  <c r="I129" i="7"/>
  <c r="I137" i="7"/>
  <c r="I145" i="7"/>
  <c r="I153" i="7"/>
  <c r="I161" i="7"/>
  <c r="I169" i="7"/>
  <c r="I177" i="7"/>
  <c r="I185" i="7"/>
  <c r="K75" i="7"/>
  <c r="K91" i="7"/>
  <c r="K107" i="7"/>
  <c r="K123" i="7"/>
  <c r="K139" i="7"/>
  <c r="K171" i="7"/>
  <c r="K175" i="7"/>
  <c r="I80" i="7"/>
  <c r="I9" i="7"/>
  <c r="I17" i="7"/>
  <c r="C54" i="3"/>
  <c r="C52" i="3"/>
  <c r="B44" i="3"/>
  <c r="B42" i="3"/>
  <c r="B15" i="3"/>
  <c r="C45" i="3"/>
  <c r="C43" i="3"/>
  <c r="B18" i="3"/>
  <c r="C53" i="3"/>
  <c r="C51" i="3"/>
  <c r="B45" i="3"/>
  <c r="B43" i="3"/>
  <c r="B17" i="3"/>
  <c r="C44" i="3"/>
  <c r="C42" i="3"/>
  <c r="B16" i="3"/>
  <c r="C35" i="3"/>
  <c r="C33" i="3"/>
  <c r="I4" i="7"/>
  <c r="C36" i="3"/>
  <c r="K14" i="7"/>
  <c r="O14" i="7"/>
  <c r="I14" i="7"/>
  <c r="K20" i="7"/>
  <c r="O20" i="7"/>
  <c r="I20" i="7"/>
  <c r="K22" i="7"/>
  <c r="O22" i="7"/>
  <c r="I22" i="7"/>
  <c r="O26" i="7"/>
  <c r="I26" i="7"/>
  <c r="K32" i="7"/>
  <c r="O32" i="7"/>
  <c r="K42" i="7"/>
  <c r="O42" i="7"/>
  <c r="I42" i="7"/>
  <c r="K52" i="7"/>
  <c r="O52" i="7"/>
  <c r="I52" i="7"/>
  <c r="K54" i="7"/>
  <c r="O54" i="7"/>
  <c r="I54" i="7"/>
  <c r="K60" i="7"/>
  <c r="O60" i="7"/>
  <c r="I60" i="7"/>
  <c r="K70" i="7"/>
  <c r="O70" i="7"/>
  <c r="I70" i="7"/>
  <c r="AB74" i="7"/>
  <c r="O74" i="7"/>
  <c r="I74" i="7"/>
  <c r="K78" i="7"/>
  <c r="O78" i="7"/>
  <c r="I78" i="7"/>
  <c r="K82" i="7"/>
  <c r="O82" i="7"/>
  <c r="I82" i="7"/>
  <c r="K84" i="7"/>
  <c r="O84" i="7"/>
  <c r="I84" i="7"/>
  <c r="K92" i="7"/>
  <c r="O92" i="7"/>
  <c r="I92" i="7"/>
  <c r="K94" i="7"/>
  <c r="O94" i="7"/>
  <c r="I94" i="7"/>
  <c r="S98" i="7"/>
  <c r="O98" i="7"/>
  <c r="I98" i="7"/>
  <c r="K104" i="7"/>
  <c r="O104" i="7"/>
  <c r="K106" i="7"/>
  <c r="O106" i="7"/>
  <c r="I106" i="7"/>
  <c r="K124" i="7"/>
  <c r="O124" i="7"/>
  <c r="I124" i="7"/>
  <c r="K126" i="7"/>
  <c r="O126" i="7"/>
  <c r="I126" i="7"/>
  <c r="K136" i="7"/>
  <c r="O136" i="7"/>
  <c r="K142" i="7"/>
  <c r="O142" i="7"/>
  <c r="I142" i="7"/>
  <c r="K148" i="7"/>
  <c r="O148" i="7"/>
  <c r="I148" i="7"/>
  <c r="K168" i="7"/>
  <c r="O168" i="7"/>
  <c r="K176" i="7"/>
  <c r="O176" i="7"/>
  <c r="K182" i="7"/>
  <c r="O182" i="7"/>
  <c r="I182" i="7"/>
  <c r="AB184" i="7"/>
  <c r="O184" i="7"/>
  <c r="K186" i="7"/>
  <c r="O186" i="7"/>
  <c r="I186" i="7"/>
  <c r="I32" i="7"/>
  <c r="I184" i="7"/>
  <c r="S187" i="7"/>
  <c r="O187" i="7"/>
  <c r="I187" i="7"/>
  <c r="K6" i="7"/>
  <c r="O6" i="7"/>
  <c r="I6" i="7"/>
  <c r="K8" i="7"/>
  <c r="O8" i="7"/>
  <c r="K10" i="7"/>
  <c r="O10" i="7"/>
  <c r="I10" i="7"/>
  <c r="K12" i="7"/>
  <c r="O12" i="7"/>
  <c r="I12" i="7"/>
  <c r="K16" i="7"/>
  <c r="O16" i="7"/>
  <c r="K18" i="7"/>
  <c r="O18" i="7"/>
  <c r="I18" i="7"/>
  <c r="K24" i="7"/>
  <c r="O24" i="7"/>
  <c r="K28" i="7"/>
  <c r="O28" i="7"/>
  <c r="I28" i="7"/>
  <c r="K30" i="7"/>
  <c r="O30" i="7"/>
  <c r="I30" i="7"/>
  <c r="K34" i="7"/>
  <c r="O34" i="7"/>
  <c r="I34" i="7"/>
  <c r="K38" i="7"/>
  <c r="O38" i="7"/>
  <c r="I38" i="7"/>
  <c r="O40" i="7"/>
  <c r="K44" i="7"/>
  <c r="O44" i="7"/>
  <c r="I44" i="7"/>
  <c r="K46" i="7"/>
  <c r="O46" i="7"/>
  <c r="I46" i="7"/>
  <c r="K48" i="7"/>
  <c r="O48" i="7"/>
  <c r="K50" i="7"/>
  <c r="O50" i="7"/>
  <c r="I50" i="7"/>
  <c r="K56" i="7"/>
  <c r="O56" i="7"/>
  <c r="K58" i="7"/>
  <c r="O58" i="7"/>
  <c r="I58" i="7"/>
  <c r="K62" i="7"/>
  <c r="O62" i="7"/>
  <c r="I62" i="7"/>
  <c r="K64" i="7"/>
  <c r="O64" i="7"/>
  <c r="K66" i="7"/>
  <c r="O66" i="7"/>
  <c r="I66" i="7"/>
  <c r="K68" i="7"/>
  <c r="I68" i="7"/>
  <c r="O76" i="7"/>
  <c r="I76" i="7"/>
  <c r="O86" i="7"/>
  <c r="I86" i="7"/>
  <c r="K88" i="7"/>
  <c r="O88" i="7"/>
  <c r="K90" i="7"/>
  <c r="O90" i="7"/>
  <c r="I90" i="7"/>
  <c r="K96" i="7"/>
  <c r="O96" i="7"/>
  <c r="K100" i="7"/>
  <c r="I100" i="7"/>
  <c r="S102" i="7"/>
  <c r="O102" i="7"/>
  <c r="I102" i="7"/>
  <c r="O108" i="7"/>
  <c r="I108" i="7"/>
  <c r="K110" i="7"/>
  <c r="O110" i="7"/>
  <c r="I110" i="7"/>
  <c r="K112" i="7"/>
  <c r="O112" i="7"/>
  <c r="K114" i="7"/>
  <c r="O114" i="7"/>
  <c r="I114" i="7"/>
  <c r="AB116" i="7"/>
  <c r="O116" i="7"/>
  <c r="I116" i="7"/>
  <c r="K118" i="7"/>
  <c r="O118" i="7"/>
  <c r="I118" i="7"/>
  <c r="K120" i="7"/>
  <c r="O120" i="7"/>
  <c r="K122" i="7"/>
  <c r="O122" i="7"/>
  <c r="I122" i="7"/>
  <c r="K128" i="7"/>
  <c r="O128" i="7"/>
  <c r="O130" i="7"/>
  <c r="I130" i="7"/>
  <c r="K132" i="7"/>
  <c r="I132" i="7"/>
  <c r="K134" i="7"/>
  <c r="O134" i="7"/>
  <c r="I134" i="7"/>
  <c r="K138" i="7"/>
  <c r="O138" i="7"/>
  <c r="I138" i="7"/>
  <c r="K140" i="7"/>
  <c r="O140" i="7"/>
  <c r="I140" i="7"/>
  <c r="K144" i="7"/>
  <c r="O144" i="7"/>
  <c r="K146" i="7"/>
  <c r="O146" i="7"/>
  <c r="I146" i="7"/>
  <c r="K150" i="7"/>
  <c r="O150" i="7"/>
  <c r="I150" i="7"/>
  <c r="K152" i="7"/>
  <c r="O152" i="7"/>
  <c r="K154" i="7"/>
  <c r="O154" i="7"/>
  <c r="I154" i="7"/>
  <c r="K156" i="7"/>
  <c r="O156" i="7"/>
  <c r="I156" i="7"/>
  <c r="K158" i="7"/>
  <c r="O158" i="7"/>
  <c r="I158" i="7"/>
  <c r="K160" i="7"/>
  <c r="O160" i="7"/>
  <c r="O162" i="7"/>
  <c r="I162" i="7"/>
  <c r="K164" i="7"/>
  <c r="I164" i="7"/>
  <c r="O164" i="7"/>
  <c r="K166" i="7"/>
  <c r="O166" i="7"/>
  <c r="I166" i="7"/>
  <c r="K170" i="7"/>
  <c r="O170" i="7"/>
  <c r="I170" i="7"/>
  <c r="K172" i="7"/>
  <c r="O172" i="7"/>
  <c r="I172" i="7"/>
  <c r="K174" i="7"/>
  <c r="O174" i="7"/>
  <c r="I174" i="7"/>
  <c r="K178" i="7"/>
  <c r="O178" i="7"/>
  <c r="I178" i="7"/>
  <c r="K180" i="7"/>
  <c r="O180" i="7"/>
  <c r="I180" i="7"/>
  <c r="C34" i="3"/>
  <c r="I8" i="7"/>
  <c r="I40" i="7"/>
  <c r="I72" i="7"/>
  <c r="I128" i="7"/>
  <c r="I160" i="7"/>
  <c r="O132" i="7"/>
  <c r="O7" i="7"/>
  <c r="I7" i="7"/>
  <c r="O11" i="7"/>
  <c r="I11" i="7"/>
  <c r="O15" i="7"/>
  <c r="I15" i="7"/>
  <c r="O19" i="7"/>
  <c r="I19" i="7"/>
  <c r="O23" i="7"/>
  <c r="I23" i="7"/>
  <c r="O27" i="7"/>
  <c r="I27" i="7"/>
  <c r="O31" i="7"/>
  <c r="I31" i="7"/>
  <c r="O35" i="7"/>
  <c r="I35" i="7"/>
  <c r="O39" i="7"/>
  <c r="I39" i="7"/>
  <c r="O43" i="7"/>
  <c r="I43" i="7"/>
  <c r="AB47" i="7"/>
  <c r="O47" i="7"/>
  <c r="I47" i="7"/>
  <c r="AB51" i="7"/>
  <c r="O51" i="7"/>
  <c r="I51" i="7"/>
  <c r="K53" i="7"/>
  <c r="O53" i="7"/>
  <c r="O55" i="7"/>
  <c r="I55" i="7"/>
  <c r="O59" i="7"/>
  <c r="I59" i="7"/>
  <c r="O63" i="7"/>
  <c r="I63" i="7"/>
  <c r="O67" i="7"/>
  <c r="I67" i="7"/>
  <c r="K71" i="7"/>
  <c r="O71" i="7"/>
  <c r="I71" i="7"/>
  <c r="O75" i="7"/>
  <c r="I75" i="7"/>
  <c r="K79" i="7"/>
  <c r="O79" i="7"/>
  <c r="I79" i="7"/>
  <c r="K83" i="7"/>
  <c r="O83" i="7"/>
  <c r="I83" i="7"/>
  <c r="K87" i="7"/>
  <c r="O87" i="7"/>
  <c r="I87" i="7"/>
  <c r="O91" i="7"/>
  <c r="I91" i="7"/>
  <c r="K95" i="7"/>
  <c r="O95" i="7"/>
  <c r="I95" i="7"/>
  <c r="K97" i="7"/>
  <c r="O97" i="7"/>
  <c r="K99" i="7"/>
  <c r="O99" i="7"/>
  <c r="I99" i="7"/>
  <c r="K103" i="7"/>
  <c r="O103" i="7"/>
  <c r="I103" i="7"/>
  <c r="O107" i="7"/>
  <c r="I107" i="7"/>
  <c r="O111" i="7"/>
  <c r="I111" i="7"/>
  <c r="K115" i="7"/>
  <c r="O115" i="7"/>
  <c r="I115" i="7"/>
  <c r="K117" i="7"/>
  <c r="O117" i="7"/>
  <c r="K119" i="7"/>
  <c r="O119" i="7"/>
  <c r="I119" i="7"/>
  <c r="O123" i="7"/>
  <c r="I123" i="7"/>
  <c r="K127" i="7"/>
  <c r="O127" i="7"/>
  <c r="I127" i="7"/>
  <c r="K131" i="7"/>
  <c r="O131" i="7"/>
  <c r="I131" i="7"/>
  <c r="K135" i="7"/>
  <c r="O135" i="7"/>
  <c r="I135" i="7"/>
  <c r="O139" i="7"/>
  <c r="I139" i="7"/>
  <c r="K143" i="7"/>
  <c r="O143" i="7"/>
  <c r="I143" i="7"/>
  <c r="K147" i="7"/>
  <c r="O147" i="7"/>
  <c r="I147" i="7"/>
  <c r="K151" i="7"/>
  <c r="O151" i="7"/>
  <c r="I151" i="7"/>
  <c r="O155" i="7"/>
  <c r="I155" i="7"/>
  <c r="K159" i="7"/>
  <c r="O159" i="7"/>
  <c r="I159" i="7"/>
  <c r="K163" i="7"/>
  <c r="O163" i="7"/>
  <c r="I163" i="7"/>
  <c r="K167" i="7"/>
  <c r="O167" i="7"/>
  <c r="I167" i="7"/>
  <c r="O171" i="7"/>
  <c r="I171" i="7"/>
  <c r="O175" i="7"/>
  <c r="I175" i="7"/>
  <c r="O179" i="7"/>
  <c r="I179" i="7"/>
  <c r="K183" i="7"/>
  <c r="O183" i="7"/>
  <c r="I183" i="7"/>
  <c r="I5" i="7"/>
  <c r="I13" i="7"/>
  <c r="I21" i="7"/>
  <c r="I29" i="7"/>
  <c r="I37" i="7"/>
  <c r="I45" i="7"/>
  <c r="I53" i="7"/>
  <c r="I61" i="7"/>
  <c r="I69" i="7"/>
  <c r="I77" i="7"/>
  <c r="I85" i="7"/>
  <c r="I93" i="7"/>
  <c r="I101" i="7"/>
  <c r="I109" i="7"/>
  <c r="I117" i="7"/>
  <c r="I125" i="7"/>
  <c r="I133" i="7"/>
  <c r="I141" i="7"/>
  <c r="I149" i="7"/>
  <c r="I157" i="7"/>
  <c r="I165" i="7"/>
  <c r="I173" i="7"/>
  <c r="I181" i="7"/>
  <c r="K111" i="7"/>
  <c r="K4" i="7"/>
  <c r="K5" i="7"/>
  <c r="K7" i="7"/>
  <c r="K9" i="7"/>
  <c r="K11" i="7"/>
  <c r="K13" i="7"/>
  <c r="K15" i="7"/>
  <c r="K17" i="7"/>
  <c r="K19" i="7"/>
  <c r="K21" i="7"/>
  <c r="K23" i="7"/>
  <c r="K25" i="7"/>
  <c r="K27" i="7"/>
  <c r="K29" i="7"/>
  <c r="K31" i="7"/>
  <c r="K33" i="7"/>
  <c r="K37" i="7"/>
  <c r="K39" i="7"/>
  <c r="K41" i="7"/>
  <c r="K43" i="7"/>
  <c r="K45" i="7"/>
  <c r="K49" i="7"/>
  <c r="K55" i="7"/>
  <c r="K57" i="7"/>
  <c r="K59" i="7"/>
  <c r="K63" i="7"/>
  <c r="K67" i="7"/>
  <c r="K69" i="7"/>
  <c r="K73" i="7"/>
  <c r="K77" i="7"/>
  <c r="K81" i="7"/>
  <c r="K85" i="7"/>
  <c r="K89" i="7"/>
  <c r="K93" i="7"/>
  <c r="K101" i="7"/>
  <c r="K105" i="7"/>
  <c r="K109" i="7"/>
  <c r="K113" i="7"/>
  <c r="K125" i="7"/>
  <c r="K129" i="7"/>
  <c r="K133" i="7"/>
  <c r="K137" i="7"/>
  <c r="K141" i="7"/>
  <c r="K145" i="7"/>
  <c r="K149" i="7"/>
  <c r="K153" i="7"/>
  <c r="K157" i="7"/>
  <c r="K161" i="7"/>
  <c r="K165" i="7"/>
  <c r="AB169" i="7"/>
  <c r="K173" i="7"/>
  <c r="K177" i="7"/>
  <c r="K181" i="7"/>
  <c r="S185" i="7"/>
  <c r="K179" i="7"/>
  <c r="B27" i="3"/>
  <c r="S76" i="7"/>
  <c r="S86" i="7"/>
  <c r="C24" i="3"/>
  <c r="C26" i="3"/>
  <c r="K36" i="7"/>
  <c r="K40" i="7"/>
  <c r="K72" i="7"/>
  <c r="K76" i="7"/>
  <c r="K80" i="7"/>
  <c r="K108" i="7"/>
  <c r="K116" i="7"/>
  <c r="K184" i="7"/>
  <c r="V79" i="7"/>
  <c r="V87" i="7"/>
  <c r="V95" i="7"/>
  <c r="V97" i="7"/>
  <c r="B25" i="3"/>
  <c r="K61" i="7"/>
  <c r="K65" i="7"/>
  <c r="K121" i="7"/>
  <c r="K169" i="7"/>
  <c r="K185" i="7"/>
  <c r="C18" i="3"/>
  <c r="C25" i="3"/>
  <c r="C27" i="3"/>
  <c r="K26" i="7"/>
  <c r="K74" i="7"/>
  <c r="K86" i="7"/>
  <c r="K98" i="7"/>
  <c r="K102" i="7"/>
  <c r="K130" i="7"/>
  <c r="K162" i="7"/>
  <c r="B24" i="3"/>
  <c r="B26" i="3"/>
  <c r="K35" i="7"/>
  <c r="K47" i="7"/>
  <c r="K51" i="7"/>
  <c r="K187" i="7"/>
  <c r="Q172" i="7"/>
  <c r="C15" i="3"/>
  <c r="C17" i="3"/>
  <c r="C16" i="3"/>
  <c r="Q63" i="7"/>
  <c r="Q74" i="7"/>
  <c r="V103" i="7"/>
  <c r="AB142" i="7"/>
  <c r="AB146" i="7"/>
  <c r="V154" i="7"/>
  <c r="AB156" i="7"/>
  <c r="Q30" i="7"/>
  <c r="Q50" i="7"/>
  <c r="Q70" i="7"/>
  <c r="V118" i="7"/>
  <c r="S123" i="7"/>
  <c r="V5" i="7"/>
  <c r="V7" i="7"/>
  <c r="Q12" i="7"/>
  <c r="V12" i="7"/>
  <c r="Q14" i="7"/>
  <c r="Q16" i="7"/>
  <c r="Q42" i="7"/>
  <c r="S64" i="7"/>
  <c r="AB71" i="7"/>
  <c r="V71" i="7"/>
  <c r="Q112" i="7"/>
  <c r="V126" i="7"/>
  <c r="V142" i="7"/>
  <c r="S5" i="7"/>
  <c r="C9" i="3"/>
  <c r="AB115" i="7"/>
  <c r="Q164" i="7"/>
  <c r="Q18" i="7"/>
  <c r="Q20" i="7"/>
  <c r="Q71" i="7"/>
  <c r="Q76" i="7"/>
  <c r="Q92" i="7"/>
  <c r="AB114" i="7"/>
  <c r="V116" i="7"/>
  <c r="AB145" i="7"/>
  <c r="AB17" i="7"/>
  <c r="V17" i="7"/>
  <c r="V48" i="7"/>
  <c r="Q49" i="7"/>
  <c r="Q64" i="7"/>
  <c r="V75" i="7"/>
  <c r="Q178" i="7"/>
  <c r="AD188" i="7"/>
  <c r="V18" i="7"/>
  <c r="AB54" i="7"/>
  <c r="V76" i="7"/>
  <c r="V88" i="7"/>
  <c r="V92" i="7"/>
  <c r="V100" i="7"/>
  <c r="S107" i="7"/>
  <c r="S186" i="7"/>
  <c r="C6" i="3"/>
  <c r="C7" i="3"/>
  <c r="C8" i="3"/>
  <c r="Q9" i="7"/>
  <c r="V10" i="7"/>
  <c r="V14" i="7"/>
  <c r="AB19" i="7"/>
  <c r="S20" i="7"/>
  <c r="AB23" i="7"/>
  <c r="Q25" i="7"/>
  <c r="S27" i="7"/>
  <c r="Q34" i="7"/>
  <c r="Q38" i="7"/>
  <c r="S38" i="7"/>
  <c r="Q39" i="7"/>
  <c r="V49" i="7"/>
  <c r="V61" i="7"/>
  <c r="S68" i="7"/>
  <c r="S72" i="7"/>
  <c r="Q80" i="7"/>
  <c r="V81" i="7"/>
  <c r="V83" i="7"/>
  <c r="V104" i="7"/>
  <c r="V110" i="7"/>
  <c r="S117" i="7"/>
  <c r="AB127" i="7"/>
  <c r="AB141" i="7"/>
  <c r="V143" i="7"/>
  <c r="V145" i="7"/>
  <c r="V156" i="7"/>
  <c r="Q161" i="7"/>
  <c r="S170" i="7"/>
  <c r="AB175" i="7"/>
  <c r="V175" i="7"/>
  <c r="S13" i="7"/>
  <c r="S34" i="7"/>
  <c r="S42" i="7"/>
  <c r="Q67" i="7"/>
  <c r="AB76" i="7"/>
  <c r="Q156" i="7"/>
  <c r="S166" i="7"/>
  <c r="AB179" i="7"/>
  <c r="V11" i="7"/>
  <c r="AB11" i="7"/>
  <c r="V13" i="7"/>
  <c r="V15" i="7"/>
  <c r="S23" i="7"/>
  <c r="S36" i="7"/>
  <c r="V37" i="7"/>
  <c r="V40" i="7"/>
  <c r="AB40" i="7"/>
  <c r="S47" i="7"/>
  <c r="Q68" i="7"/>
  <c r="V91" i="7"/>
  <c r="V107" i="7"/>
  <c r="V111" i="7"/>
  <c r="Q115" i="7"/>
  <c r="Q116" i="7"/>
  <c r="S121" i="7"/>
  <c r="V121" i="7"/>
  <c r="AB121" i="7"/>
  <c r="V132" i="7"/>
  <c r="V134" i="7"/>
  <c r="V136" i="7"/>
  <c r="V150" i="7"/>
  <c r="Q162" i="7"/>
  <c r="S162" i="7"/>
  <c r="Q170" i="7"/>
  <c r="S179" i="7"/>
  <c r="Q60" i="7"/>
  <c r="S108" i="7"/>
  <c r="Q158" i="7"/>
  <c r="S158" i="7"/>
  <c r="AB177" i="7"/>
  <c r="Q177" i="7"/>
  <c r="S31" i="7"/>
  <c r="AB138" i="7"/>
  <c r="Q174" i="7"/>
  <c r="AB187" i="7"/>
  <c r="Q187" i="7"/>
  <c r="S11" i="7"/>
  <c r="Q22" i="7"/>
  <c r="Q46" i="7"/>
  <c r="Q59" i="7"/>
  <c r="S60" i="7"/>
  <c r="S61" i="7"/>
  <c r="Q72" i="7"/>
  <c r="AB165" i="7"/>
  <c r="AB5" i="7"/>
  <c r="AB155" i="7"/>
  <c r="S155" i="7"/>
  <c r="Q52" i="7"/>
  <c r="Q160" i="7"/>
  <c r="Q6" i="7"/>
  <c r="Q8" i="7"/>
  <c r="S25" i="7"/>
  <c r="Q55" i="7"/>
  <c r="AB61" i="7"/>
  <c r="AB66" i="7"/>
  <c r="V67" i="7"/>
  <c r="S111" i="7"/>
  <c r="Q113" i="7"/>
  <c r="V120" i="7"/>
  <c r="S125" i="7"/>
  <c r="S129" i="7"/>
  <c r="AB173" i="7"/>
  <c r="Q183" i="7"/>
  <c r="V140" i="7"/>
  <c r="Q153" i="7"/>
  <c r="Q157" i="7"/>
  <c r="Q168" i="7"/>
  <c r="S175" i="7"/>
  <c r="V177" i="7"/>
  <c r="S184" i="7"/>
  <c r="Q186" i="7"/>
  <c r="V186" i="7"/>
  <c r="Q5" i="7"/>
  <c r="AB7" i="7"/>
  <c r="AB13" i="7"/>
  <c r="S18" i="7"/>
  <c r="AB18" i="7"/>
  <c r="S21" i="7"/>
  <c r="S24" i="7"/>
  <c r="AB24" i="7"/>
  <c r="V25" i="7"/>
  <c r="AB28" i="7"/>
  <c r="S30" i="7"/>
  <c r="AB36" i="7"/>
  <c r="S50" i="7"/>
  <c r="S56" i="7"/>
  <c r="Q66" i="7"/>
  <c r="V77" i="7"/>
  <c r="S80" i="7"/>
  <c r="S82" i="7"/>
  <c r="Q84" i="7"/>
  <c r="S90" i="7"/>
  <c r="AB106" i="7"/>
  <c r="V106" i="7"/>
  <c r="AB111" i="7"/>
  <c r="Q117" i="7"/>
  <c r="AB117" i="7"/>
  <c r="S127" i="7"/>
  <c r="V130" i="7"/>
  <c r="S149" i="7"/>
  <c r="V151" i="7"/>
  <c r="Q166" i="7"/>
  <c r="Q179" i="7"/>
  <c r="Q185" i="7"/>
  <c r="AB185" i="7"/>
  <c r="L188" i="7"/>
  <c r="AA188" i="7"/>
  <c r="V6" i="7"/>
  <c r="V8" i="7"/>
  <c r="AB9" i="7"/>
  <c r="Q11" i="7"/>
  <c r="Q13" i="7"/>
  <c r="AB15" i="7"/>
  <c r="V20" i="7"/>
  <c r="AB20" i="7"/>
  <c r="S22" i="7"/>
  <c r="S40" i="7"/>
  <c r="S43" i="7"/>
  <c r="AB44" i="7"/>
  <c r="S46" i="7"/>
  <c r="S51" i="7"/>
  <c r="S52" i="7"/>
  <c r="Q56" i="7"/>
  <c r="V56" i="7"/>
  <c r="Q58" i="7"/>
  <c r="AB80" i="7"/>
  <c r="Q88" i="7"/>
  <c r="V89" i="7"/>
  <c r="S94" i="7"/>
  <c r="V96" i="7"/>
  <c r="V105" i="7"/>
  <c r="AB109" i="7"/>
  <c r="Q111" i="7"/>
  <c r="V114" i="7"/>
  <c r="V139" i="7"/>
  <c r="Q155" i="7"/>
  <c r="Q175" i="7"/>
  <c r="Q182" i="7"/>
  <c r="Q184" i="7"/>
  <c r="S41" i="7"/>
  <c r="Q41" i="7"/>
  <c r="AB90" i="7"/>
  <c r="AB4" i="7"/>
  <c r="N188" i="7"/>
  <c r="U188" i="7"/>
  <c r="S7" i="7"/>
  <c r="S15" i="7"/>
  <c r="S17" i="7"/>
  <c r="Q19" i="7"/>
  <c r="V19" i="7"/>
  <c r="Q21" i="7"/>
  <c r="V21" i="7"/>
  <c r="AB26" i="7"/>
  <c r="Q26" i="7"/>
  <c r="Q28" i="7"/>
  <c r="V33" i="7"/>
  <c r="AB35" i="7"/>
  <c r="Q35" i="7"/>
  <c r="AB37" i="7"/>
  <c r="S37" i="7"/>
  <c r="Q37" i="7"/>
  <c r="Q44" i="7"/>
  <c r="Q48" i="7"/>
  <c r="AB53" i="7"/>
  <c r="Q53" i="7"/>
  <c r="Q90" i="7"/>
  <c r="S109" i="7"/>
  <c r="Q109" i="7"/>
  <c r="S181" i="7"/>
  <c r="Q181" i="7"/>
  <c r="F188" i="7"/>
  <c r="H188" i="7"/>
  <c r="Q4" i="7"/>
  <c r="P188" i="7"/>
  <c r="W188" i="7"/>
  <c r="AG188" i="7"/>
  <c r="S9" i="7"/>
  <c r="Q24" i="7"/>
  <c r="V29" i="7"/>
  <c r="AB31" i="7"/>
  <c r="Q31" i="7"/>
  <c r="S32" i="7"/>
  <c r="S33" i="7"/>
  <c r="Q33" i="7"/>
  <c r="S39" i="7"/>
  <c r="Q40" i="7"/>
  <c r="V45" i="7"/>
  <c r="S48" i="7"/>
  <c r="S49" i="7"/>
  <c r="S53" i="7"/>
  <c r="S54" i="7"/>
  <c r="Q54" i="7"/>
  <c r="AB62" i="7"/>
  <c r="S62" i="7"/>
  <c r="Q62" i="7"/>
  <c r="AB78" i="7"/>
  <c r="S78" i="7"/>
  <c r="AB112" i="7"/>
  <c r="S112" i="7"/>
  <c r="AB167" i="7"/>
  <c r="S167" i="7"/>
  <c r="Q167" i="7"/>
  <c r="AB180" i="7"/>
  <c r="S180" i="7"/>
  <c r="Q180" i="7"/>
  <c r="T188" i="7"/>
  <c r="Q32" i="7"/>
  <c r="Q69" i="7"/>
  <c r="S69" i="7"/>
  <c r="S119" i="7"/>
  <c r="AB119" i="7"/>
  <c r="J188" i="7"/>
  <c r="R188" i="7"/>
  <c r="Y188" i="7"/>
  <c r="Q7" i="7"/>
  <c r="V9" i="7"/>
  <c r="Q10" i="7"/>
  <c r="Q15" i="7"/>
  <c r="S19" i="7"/>
  <c r="V22" i="7"/>
  <c r="AB22" i="7"/>
  <c r="Q23" i="7"/>
  <c r="V23" i="7"/>
  <c r="S26" i="7"/>
  <c r="AB27" i="7"/>
  <c r="Q27" i="7"/>
  <c r="S28" i="7"/>
  <c r="S29" i="7"/>
  <c r="Q29" i="7"/>
  <c r="AB32" i="7"/>
  <c r="S35" i="7"/>
  <c r="Q36" i="7"/>
  <c r="V41" i="7"/>
  <c r="AB43" i="7"/>
  <c r="Q43" i="7"/>
  <c r="S44" i="7"/>
  <c r="AB45" i="7"/>
  <c r="S45" i="7"/>
  <c r="Q45" i="7"/>
  <c r="AB48" i="7"/>
  <c r="Q57" i="7"/>
  <c r="S57" i="7"/>
  <c r="V66" i="7"/>
  <c r="S81" i="7"/>
  <c r="AB98" i="7"/>
  <c r="AB52" i="7"/>
  <c r="V53" i="7"/>
  <c r="S58" i="7"/>
  <c r="Q65" i="7"/>
  <c r="S70" i="7"/>
  <c r="S74" i="7"/>
  <c r="S77" i="7"/>
  <c r="AB86" i="7"/>
  <c r="AB94" i="7"/>
  <c r="AB102" i="7"/>
  <c r="Q119" i="7"/>
  <c r="AB123" i="7"/>
  <c r="Q131" i="7"/>
  <c r="AB131" i="7"/>
  <c r="S131" i="7"/>
  <c r="Q133" i="7"/>
  <c r="AB133" i="7"/>
  <c r="S133" i="7"/>
  <c r="Q135" i="7"/>
  <c r="S135" i="7"/>
  <c r="AB143" i="7"/>
  <c r="AB159" i="7"/>
  <c r="S159" i="7"/>
  <c r="Q159" i="7"/>
  <c r="V27" i="7"/>
  <c r="AB30" i="7"/>
  <c r="V31" i="7"/>
  <c r="V34" i="7"/>
  <c r="AB34" i="7"/>
  <c r="V35" i="7"/>
  <c r="V38" i="7"/>
  <c r="AB38" i="7"/>
  <c r="V39" i="7"/>
  <c r="AB42" i="7"/>
  <c r="V43" i="7"/>
  <c r="V46" i="7"/>
  <c r="AB46" i="7"/>
  <c r="Q47" i="7"/>
  <c r="V47" i="7"/>
  <c r="AB50" i="7"/>
  <c r="Q51" i="7"/>
  <c r="V58" i="7"/>
  <c r="AB58" i="7"/>
  <c r="Q61" i="7"/>
  <c r="S65" i="7"/>
  <c r="S66" i="7"/>
  <c r="AB70" i="7"/>
  <c r="V73" i="7"/>
  <c r="V74" i="7"/>
  <c r="S75" i="7"/>
  <c r="AB82" i="7"/>
  <c r="V85" i="7"/>
  <c r="Q86" i="7"/>
  <c r="V93" i="7"/>
  <c r="V101" i="7"/>
  <c r="AB107" i="7"/>
  <c r="AB108" i="7"/>
  <c r="Q108" i="7"/>
  <c r="V112" i="7"/>
  <c r="S115" i="7"/>
  <c r="AB181" i="7"/>
  <c r="S55" i="7"/>
  <c r="AB56" i="7"/>
  <c r="V57" i="7"/>
  <c r="S59" i="7"/>
  <c r="AB60" i="7"/>
  <c r="S63" i="7"/>
  <c r="AB64" i="7"/>
  <c r="V65" i="7"/>
  <c r="S67" i="7"/>
  <c r="AB68" i="7"/>
  <c r="V69" i="7"/>
  <c r="S71" i="7"/>
  <c r="AB72" i="7"/>
  <c r="V78" i="7"/>
  <c r="V82" i="7"/>
  <c r="S84" i="7"/>
  <c r="AB84" i="7"/>
  <c r="S88" i="7"/>
  <c r="AB88" i="7"/>
  <c r="S92" i="7"/>
  <c r="AB92" i="7"/>
  <c r="S96" i="7"/>
  <c r="AB96" i="7"/>
  <c r="S100" i="7"/>
  <c r="AB100" i="7"/>
  <c r="S104" i="7"/>
  <c r="AB104" i="7"/>
  <c r="Q107" i="7"/>
  <c r="V108" i="7"/>
  <c r="S113" i="7"/>
  <c r="S116" i="7"/>
  <c r="V122" i="7"/>
  <c r="Q137" i="7"/>
  <c r="S137" i="7"/>
  <c r="AB140" i="7"/>
  <c r="S176" i="7"/>
  <c r="Q176" i="7"/>
  <c r="AB176" i="7"/>
  <c r="V55" i="7"/>
  <c r="AB55" i="7"/>
  <c r="V59" i="7"/>
  <c r="AB59" i="7"/>
  <c r="V63" i="7"/>
  <c r="AB63" i="7"/>
  <c r="Q78" i="7"/>
  <c r="Q82" i="7"/>
  <c r="V86" i="7"/>
  <c r="V90" i="7"/>
  <c r="V94" i="7"/>
  <c r="V98" i="7"/>
  <c r="V102" i="7"/>
  <c r="AB113" i="7"/>
  <c r="V115" i="7"/>
  <c r="AB163" i="7"/>
  <c r="S163" i="7"/>
  <c r="Q163" i="7"/>
  <c r="AB171" i="7"/>
  <c r="S171" i="7"/>
  <c r="Q171" i="7"/>
  <c r="Q121" i="7"/>
  <c r="V123" i="7"/>
  <c r="V124" i="7"/>
  <c r="V125" i="7"/>
  <c r="AB125" i="7"/>
  <c r="V127" i="7"/>
  <c r="V128" i="7"/>
  <c r="V129" i="7"/>
  <c r="AB129" i="7"/>
  <c r="V138" i="7"/>
  <c r="V146" i="7"/>
  <c r="S151" i="7"/>
  <c r="AB151" i="7"/>
  <c r="S157" i="7"/>
  <c r="V158" i="7"/>
  <c r="AB158" i="7"/>
  <c r="V159" i="7"/>
  <c r="S161" i="7"/>
  <c r="V162" i="7"/>
  <c r="V163" i="7"/>
  <c r="S165" i="7"/>
  <c r="V166" i="7"/>
  <c r="AB166" i="7"/>
  <c r="V167" i="7"/>
  <c r="S169" i="7"/>
  <c r="V170" i="7"/>
  <c r="AB170" i="7"/>
  <c r="S173" i="7"/>
  <c r="S174" i="7"/>
  <c r="S178" i="7"/>
  <c r="S183" i="7"/>
  <c r="Q123" i="7"/>
  <c r="Q125" i="7"/>
  <c r="Q127" i="7"/>
  <c r="Q129" i="7"/>
  <c r="V131" i="7"/>
  <c r="V133" i="7"/>
  <c r="V135" i="7"/>
  <c r="AB135" i="7"/>
  <c r="V137" i="7"/>
  <c r="AB137" i="7"/>
  <c r="V149" i="7"/>
  <c r="S153" i="7"/>
  <c r="S156" i="7"/>
  <c r="AB157" i="7"/>
  <c r="S160" i="7"/>
  <c r="AB161" i="7"/>
  <c r="S164" i="7"/>
  <c r="S168" i="7"/>
  <c r="S172" i="7"/>
  <c r="V174" i="7"/>
  <c r="AB174" i="7"/>
  <c r="S177" i="7"/>
  <c r="V178" i="7"/>
  <c r="AB178" i="7"/>
  <c r="S182" i="7"/>
  <c r="AB183" i="7"/>
  <c r="AB149" i="7"/>
  <c r="AB153" i="7"/>
  <c r="V155" i="7"/>
  <c r="V160" i="7"/>
  <c r="AB160" i="7"/>
  <c r="V164" i="7"/>
  <c r="AB164" i="7"/>
  <c r="Q165" i="7"/>
  <c r="V165" i="7"/>
  <c r="AB168" i="7"/>
  <c r="Q169" i="7"/>
  <c r="V169" i="7"/>
  <c r="V172" i="7"/>
  <c r="AB172" i="7"/>
  <c r="Q173" i="7"/>
  <c r="V182" i="7"/>
  <c r="AB182" i="7"/>
  <c r="AB16" i="7"/>
  <c r="AB126" i="7"/>
  <c r="S126" i="7"/>
  <c r="Q126" i="7"/>
  <c r="S10" i="7"/>
  <c r="S12" i="7"/>
  <c r="S14" i="7"/>
  <c r="S16" i="7"/>
  <c r="AB21" i="7"/>
  <c r="AB25" i="7"/>
  <c r="V64" i="7"/>
  <c r="AB69" i="7"/>
  <c r="Q79" i="7"/>
  <c r="AB79" i="7"/>
  <c r="S79" i="7"/>
  <c r="AB118" i="7"/>
  <c r="Q118" i="7"/>
  <c r="S118" i="7"/>
  <c r="Q97" i="7"/>
  <c r="AB97" i="7"/>
  <c r="S97" i="7"/>
  <c r="S6" i="7"/>
  <c r="S8" i="7"/>
  <c r="AB6" i="7"/>
  <c r="AB8" i="7"/>
  <c r="AB10" i="7"/>
  <c r="AB12" i="7"/>
  <c r="AB14" i="7"/>
  <c r="V16" i="7"/>
  <c r="Q17" i="7"/>
  <c r="V24" i="7"/>
  <c r="AB29" i="7"/>
  <c r="AB33" i="7"/>
  <c r="V36" i="7"/>
  <c r="AB41" i="7"/>
  <c r="V44" i="7"/>
  <c r="AB49" i="7"/>
  <c r="V62" i="7"/>
  <c r="AB67" i="7"/>
  <c r="V70" i="7"/>
  <c r="AB110" i="7"/>
  <c r="Q110" i="7"/>
  <c r="S110" i="7"/>
  <c r="AB73" i="7"/>
  <c r="Q73" i="7"/>
  <c r="S73" i="7"/>
  <c r="V28" i="7"/>
  <c r="V32" i="7"/>
  <c r="AB39" i="7"/>
  <c r="V42" i="7"/>
  <c r="V50" i="7"/>
  <c r="V52" i="7"/>
  <c r="AB57" i="7"/>
  <c r="V60" i="7"/>
  <c r="AB65" i="7"/>
  <c r="V68" i="7"/>
  <c r="Q83" i="7"/>
  <c r="AB83" i="7"/>
  <c r="S83" i="7"/>
  <c r="Q99" i="7"/>
  <c r="AB99" i="7"/>
  <c r="S99" i="7"/>
  <c r="Q103" i="7"/>
  <c r="AB103" i="7"/>
  <c r="S103" i="7"/>
  <c r="Q77" i="7"/>
  <c r="AB77" i="7"/>
  <c r="Q81" i="7"/>
  <c r="AB81" i="7"/>
  <c r="V72" i="7"/>
  <c r="Q75" i="7"/>
  <c r="AB75" i="7"/>
  <c r="V84" i="7"/>
  <c r="Q85" i="7"/>
  <c r="AB85" i="7"/>
  <c r="S85" i="7"/>
  <c r="Q87" i="7"/>
  <c r="AB87" i="7"/>
  <c r="S87" i="7"/>
  <c r="Q89" i="7"/>
  <c r="AB89" i="7"/>
  <c r="S89" i="7"/>
  <c r="Q91" i="7"/>
  <c r="AB91" i="7"/>
  <c r="S91" i="7"/>
  <c r="Q93" i="7"/>
  <c r="AB93" i="7"/>
  <c r="S93" i="7"/>
  <c r="Q95" i="7"/>
  <c r="AB95" i="7"/>
  <c r="S95" i="7"/>
  <c r="Q101" i="7"/>
  <c r="AB101" i="7"/>
  <c r="S101" i="7"/>
  <c r="Q105" i="7"/>
  <c r="AB105" i="7"/>
  <c r="S105" i="7"/>
  <c r="Q94" i="7"/>
  <c r="Q96" i="7"/>
  <c r="Q98" i="7"/>
  <c r="Q100" i="7"/>
  <c r="Q102" i="7"/>
  <c r="Q104" i="7"/>
  <c r="Q106" i="7"/>
  <c r="V113" i="7"/>
  <c r="Q114" i="7"/>
  <c r="AB124" i="7"/>
  <c r="S124" i="7"/>
  <c r="Q124" i="7"/>
  <c r="AB132" i="7"/>
  <c r="S132" i="7"/>
  <c r="Q132" i="7"/>
  <c r="AB134" i="7"/>
  <c r="S134" i="7"/>
  <c r="Q134" i="7"/>
  <c r="AB136" i="7"/>
  <c r="S136" i="7"/>
  <c r="Q136" i="7"/>
  <c r="AB152" i="7"/>
  <c r="Q152" i="7"/>
  <c r="S152" i="7"/>
  <c r="AB122" i="7"/>
  <c r="S122" i="7"/>
  <c r="Q122" i="7"/>
  <c r="AB130" i="7"/>
  <c r="S130" i="7"/>
  <c r="Q130" i="7"/>
  <c r="S139" i="7"/>
  <c r="Q139" i="7"/>
  <c r="AB139" i="7"/>
  <c r="S147" i="7"/>
  <c r="Q147" i="7"/>
  <c r="AB147" i="7"/>
  <c r="S106" i="7"/>
  <c r="V109" i="7"/>
  <c r="S114" i="7"/>
  <c r="V117" i="7"/>
  <c r="AB120" i="7"/>
  <c r="S120" i="7"/>
  <c r="Q120" i="7"/>
  <c r="AB128" i="7"/>
  <c r="S128" i="7"/>
  <c r="Q128" i="7"/>
  <c r="Q144" i="7"/>
  <c r="S144" i="7"/>
  <c r="AB144" i="7"/>
  <c r="Q138" i="7"/>
  <c r="S141" i="7"/>
  <c r="Q141" i="7"/>
  <c r="Q146" i="7"/>
  <c r="S146" i="7"/>
  <c r="Q148" i="7"/>
  <c r="AB148" i="7"/>
  <c r="S148" i="7"/>
  <c r="AB154" i="7"/>
  <c r="Q154" i="7"/>
  <c r="S154" i="7"/>
  <c r="S143" i="7"/>
  <c r="Q143" i="7"/>
  <c r="Q150" i="7"/>
  <c r="AB150" i="7"/>
  <c r="S150" i="7"/>
  <c r="S138" i="7"/>
  <c r="Q140" i="7"/>
  <c r="S140" i="7"/>
  <c r="Q142" i="7"/>
  <c r="S142" i="7"/>
  <c r="S145" i="7"/>
  <c r="Q145" i="7"/>
  <c r="Q149" i="7"/>
  <c r="Q151" i="7"/>
  <c r="V157" i="7"/>
  <c r="V171" i="7"/>
  <c r="V183" i="7"/>
  <c r="AB186" i="7"/>
  <c r="AB162" i="7"/>
  <c r="V179" i="7"/>
  <c r="V185" i="7"/>
  <c r="V153" i="7"/>
  <c r="V161" i="7"/>
  <c r="S4" i="7"/>
  <c r="D18" i="3" l="1"/>
  <c r="D27" i="3"/>
  <c r="D45" i="3"/>
  <c r="D72" i="3"/>
  <c r="D90" i="3"/>
  <c r="D88" i="3"/>
  <c r="D89" i="3"/>
  <c r="B91" i="3"/>
  <c r="C82" i="3"/>
  <c r="C91" i="3"/>
  <c r="D87" i="3"/>
  <c r="O188" i="7"/>
  <c r="I188" i="7"/>
  <c r="V188" i="7"/>
  <c r="K188" i="7"/>
  <c r="S188" i="7"/>
  <c r="Q188" i="7"/>
  <c r="AB188" i="7"/>
  <c r="D91" i="3" l="1"/>
  <c r="C55" i="3"/>
  <c r="C46" i="3" l="1"/>
  <c r="D70" i="3" l="1"/>
  <c r="D44" i="3"/>
  <c r="D43" i="3"/>
  <c r="C64" i="3" l="1"/>
  <c r="D71" i="3"/>
  <c r="D24" i="3"/>
  <c r="D26" i="3"/>
  <c r="C37" i="3"/>
  <c r="B73" i="3"/>
  <c r="D25" i="3"/>
  <c r="C10" i="3"/>
  <c r="C19" i="3"/>
  <c r="B28" i="3"/>
  <c r="B46" i="3"/>
  <c r="D46" i="3" s="1"/>
  <c r="D42" i="3"/>
  <c r="C28" i="3"/>
  <c r="C73" i="3"/>
  <c r="D69" i="3"/>
  <c r="D28" i="3" l="1"/>
  <c r="D73" i="3"/>
  <c r="AE140" i="7"/>
  <c r="AE144" i="7"/>
  <c r="AE131" i="7"/>
  <c r="AE139" i="7"/>
  <c r="AE150" i="7"/>
  <c r="AE143" i="7"/>
  <c r="AE145" i="7"/>
  <c r="AE126" i="7"/>
  <c r="AE55" i="7"/>
  <c r="AE16" i="7"/>
  <c r="AE24" i="7"/>
  <c r="AE129" i="7"/>
  <c r="AE158" i="7"/>
  <c r="AE128" i="7"/>
  <c r="AE58" i="7"/>
  <c r="AE148" i="7"/>
  <c r="AE147" i="7"/>
  <c r="AE127" i="7"/>
  <c r="AE187" i="7"/>
  <c r="AE41" i="7"/>
  <c r="AE59" i="7"/>
  <c r="AE43" i="7"/>
  <c r="AE17" i="7"/>
  <c r="AE149" i="7"/>
  <c r="AE146" i="7"/>
  <c r="AE52" i="7"/>
  <c r="AE184" i="7"/>
  <c r="AE167" i="7"/>
  <c r="AE157" i="7"/>
  <c r="AE142" i="7"/>
  <c r="AE181" i="7"/>
  <c r="AE182" i="7"/>
  <c r="AE178" i="7"/>
  <c r="AE28" i="7"/>
  <c r="AE102" i="7"/>
  <c r="AE171" i="7"/>
  <c r="AE60" i="7"/>
  <c r="AE86" i="7"/>
  <c r="AE88" i="7"/>
  <c r="AE10" i="7"/>
  <c r="AE14" i="7"/>
  <c r="AE26" i="7"/>
  <c r="AE27" i="7"/>
  <c r="AE160" i="7"/>
  <c r="AE176" i="7"/>
  <c r="AE168" i="7"/>
  <c r="AE170" i="7"/>
  <c r="AE153" i="7"/>
  <c r="AE93" i="7"/>
  <c r="AE175" i="7"/>
  <c r="AE152" i="7"/>
  <c r="AE63" i="7"/>
  <c r="AE70" i="7"/>
  <c r="AE122" i="7"/>
  <c r="AE166" i="7"/>
  <c r="AE121" i="7"/>
  <c r="AE117" i="7"/>
  <c r="AE19" i="7"/>
  <c r="AE172" i="7"/>
  <c r="AE95" i="7"/>
  <c r="AE98" i="7"/>
  <c r="AE99" i="7"/>
  <c r="AE97" i="7"/>
  <c r="AE94" i="7"/>
  <c r="AE137" i="7"/>
  <c r="AE81" i="7"/>
  <c r="AE48" i="7"/>
  <c r="AE42" i="7"/>
  <c r="AE35" i="7"/>
  <c r="AE32" i="7"/>
  <c r="AE33" i="7"/>
  <c r="AE34" i="7"/>
  <c r="AE163" i="7"/>
  <c r="AE23" i="7"/>
  <c r="AE20" i="7"/>
  <c r="AE36" i="7"/>
  <c r="AE105" i="7"/>
  <c r="AE62" i="7"/>
  <c r="AE12" i="7"/>
  <c r="AE154" i="7"/>
  <c r="AE130" i="7"/>
  <c r="AE151" i="7"/>
  <c r="AE31" i="7"/>
  <c r="AE22" i="7"/>
  <c r="AE185" i="7"/>
  <c r="AE156" i="7"/>
  <c r="AE54" i="7"/>
  <c r="AE82" i="7"/>
  <c r="AE76" i="7"/>
  <c r="AE71" i="7"/>
  <c r="AE132" i="7"/>
  <c r="AE123" i="7"/>
  <c r="AE120" i="7"/>
  <c r="AE119" i="7"/>
  <c r="AE92" i="7"/>
  <c r="AE91" i="7"/>
  <c r="AE90" i="7"/>
  <c r="AE69" i="7"/>
  <c r="AE118" i="7"/>
  <c r="AE44" i="7"/>
  <c r="AE135" i="7"/>
  <c r="AE134" i="7"/>
  <c r="AE155" i="7"/>
  <c r="AE136" i="7"/>
  <c r="AE133" i="7"/>
  <c r="AE159" i="7"/>
  <c r="AE111" i="7"/>
  <c r="AE108" i="7"/>
  <c r="AE107" i="7"/>
  <c r="AE85" i="7"/>
  <c r="AE84" i="7"/>
  <c r="AE77" i="7"/>
  <c r="AE79" i="7"/>
  <c r="AE80" i="7"/>
  <c r="AE83" i="7"/>
  <c r="AE78" i="7"/>
  <c r="AE138" i="7"/>
  <c r="AE72" i="7"/>
  <c r="AE73" i="7"/>
  <c r="AE96" i="7"/>
  <c r="AE161" i="7"/>
  <c r="AE103" i="7"/>
  <c r="AE106" i="7"/>
  <c r="AE8" i="7"/>
  <c r="AE165" i="7"/>
  <c r="AE89" i="7"/>
  <c r="AE115" i="7"/>
  <c r="AE112" i="7"/>
  <c r="AE116" i="7"/>
  <c r="AE113" i="7"/>
  <c r="AE114" i="7"/>
  <c r="AE67" i="7"/>
  <c r="AE109" i="7"/>
  <c r="AE101" i="7"/>
  <c r="AE110" i="7"/>
  <c r="AE100" i="7"/>
  <c r="AE61" i="7"/>
  <c r="AE65" i="7"/>
  <c r="AE68" i="7"/>
  <c r="AE56" i="7"/>
  <c r="AE64" i="7"/>
  <c r="AE53" i="7"/>
  <c r="AE174" i="7"/>
  <c r="AE45" i="7"/>
  <c r="AE11" i="7"/>
  <c r="AE177" i="7"/>
  <c r="AE180" i="7"/>
  <c r="AE169" i="7"/>
  <c r="AE51" i="7"/>
  <c r="AE46" i="7"/>
  <c r="AE75" i="7"/>
  <c r="AE15" i="7"/>
  <c r="AE173" i="7"/>
  <c r="AE18" i="7"/>
  <c r="AE29" i="7"/>
  <c r="AE124" i="7"/>
  <c r="AE141" i="7"/>
  <c r="AE25" i="7"/>
  <c r="AE38" i="7"/>
  <c r="AE40" i="7"/>
  <c r="AE7" i="7"/>
  <c r="AE21" i="7"/>
  <c r="AE9" i="7"/>
  <c r="AE6" i="7"/>
  <c r="AE104" i="7"/>
  <c r="AE87" i="7"/>
  <c r="AE186" i="7"/>
  <c r="AE74" i="7"/>
  <c r="AE30" i="7"/>
  <c r="AE49" i="7"/>
  <c r="AE162" i="7"/>
  <c r="AE50" i="7"/>
  <c r="AE47" i="7"/>
  <c r="AE66" i="7"/>
  <c r="AE183" i="7"/>
  <c r="AE13" i="7"/>
  <c r="AE37" i="7"/>
  <c r="AE39" i="7"/>
  <c r="AE164" i="7"/>
  <c r="AE179" i="7"/>
  <c r="AH164" i="7"/>
  <c r="AH39" i="7"/>
  <c r="AH37" i="7"/>
  <c r="AH13" i="7"/>
  <c r="AH183" i="7"/>
  <c r="AH66" i="7"/>
  <c r="AH47" i="7"/>
  <c r="AH50" i="7"/>
  <c r="AH162" i="7"/>
  <c r="AH49" i="7"/>
  <c r="AH30" i="7"/>
  <c r="AH74" i="7"/>
  <c r="AH186" i="7"/>
  <c r="AH87" i="7"/>
  <c r="AH104" i="7"/>
  <c r="AH6" i="7"/>
  <c r="AH9" i="7"/>
  <c r="AH21" i="7"/>
  <c r="AH7" i="7"/>
  <c r="AH40" i="7"/>
  <c r="AH38" i="7"/>
  <c r="AH25" i="7"/>
  <c r="AH141" i="7"/>
  <c r="AH124" i="7"/>
  <c r="AH29" i="7"/>
  <c r="AH18" i="7"/>
  <c r="AH173" i="7"/>
  <c r="AH15" i="7"/>
  <c r="AH75" i="7"/>
  <c r="AH46" i="7"/>
  <c r="AH51" i="7"/>
  <c r="AH169" i="7"/>
  <c r="AH180" i="7"/>
  <c r="AH177" i="7"/>
  <c r="AH11" i="7"/>
  <c r="AH45" i="7"/>
  <c r="AH174" i="7"/>
  <c r="AH53" i="7"/>
  <c r="AH64" i="7"/>
  <c r="AH56" i="7"/>
  <c r="AH68" i="7"/>
  <c r="AH65" i="7"/>
  <c r="AH61" i="7"/>
  <c r="AH100" i="7"/>
  <c r="AH110" i="7"/>
  <c r="AH101" i="7"/>
  <c r="AH109" i="7"/>
  <c r="AH67" i="7"/>
  <c r="AH114" i="7"/>
  <c r="AH113" i="7"/>
  <c r="AH116" i="7"/>
  <c r="AH112" i="7"/>
  <c r="AH115" i="7"/>
  <c r="AH89" i="7"/>
  <c r="AH165" i="7"/>
  <c r="AH8" i="7"/>
  <c r="AH106" i="7"/>
  <c r="AH103" i="7"/>
  <c r="AH161" i="7"/>
  <c r="AH96" i="7"/>
  <c r="AH73" i="7"/>
  <c r="AH72" i="7"/>
  <c r="AH138" i="7"/>
  <c r="AH78" i="7"/>
  <c r="AH83" i="7"/>
  <c r="AH80" i="7"/>
  <c r="AH79" i="7"/>
  <c r="AH77" i="7"/>
  <c r="AH84" i="7"/>
  <c r="AH85" i="7"/>
  <c r="AH107" i="7"/>
  <c r="AH108" i="7"/>
  <c r="AH111" i="7"/>
  <c r="AH159" i="7"/>
  <c r="AH133" i="7"/>
  <c r="AH136" i="7"/>
  <c r="AH155" i="7"/>
  <c r="AH134" i="7"/>
  <c r="AH135" i="7"/>
  <c r="AH44" i="7"/>
  <c r="AH118" i="7"/>
  <c r="AH69" i="7"/>
  <c r="AH90" i="7"/>
  <c r="AH91" i="7"/>
  <c r="AH92" i="7"/>
  <c r="AH119" i="7"/>
  <c r="AH120" i="7"/>
  <c r="AH123" i="7"/>
  <c r="AH132" i="7"/>
  <c r="AH71" i="7"/>
  <c r="AH76" i="7"/>
  <c r="AH82" i="7"/>
  <c r="AH54" i="7"/>
  <c r="AH156" i="7"/>
  <c r="AH185" i="7"/>
  <c r="AH22" i="7"/>
  <c r="AH31" i="7"/>
  <c r="AH151" i="7"/>
  <c r="AH130" i="7"/>
  <c r="AH154" i="7"/>
  <c r="AH12" i="7"/>
  <c r="AH62" i="7"/>
  <c r="AH105" i="7"/>
  <c r="AH36" i="7"/>
  <c r="AH20" i="7"/>
  <c r="AH23" i="7"/>
  <c r="AH163" i="7"/>
  <c r="AH34" i="7"/>
  <c r="AH33" i="7"/>
  <c r="AH32" i="7"/>
  <c r="AH35" i="7"/>
  <c r="AH42" i="7"/>
  <c r="AH48" i="7"/>
  <c r="AH140" i="7"/>
  <c r="AH81" i="7"/>
  <c r="AH137" i="7"/>
  <c r="AH94" i="7"/>
  <c r="AH97" i="7"/>
  <c r="AH99" i="7"/>
  <c r="AH98" i="7"/>
  <c r="AH95" i="7"/>
  <c r="AH172" i="7"/>
  <c r="AH19" i="7"/>
  <c r="AH117" i="7"/>
  <c r="AH121" i="7"/>
  <c r="AH166" i="7"/>
  <c r="AH122" i="7"/>
  <c r="AH70" i="7"/>
  <c r="AH63" i="7"/>
  <c r="AH152" i="7"/>
  <c r="AH175" i="7"/>
  <c r="AH93" i="7"/>
  <c r="AH153" i="7"/>
  <c r="AH170" i="7"/>
  <c r="AH168" i="7"/>
  <c r="AH176" i="7"/>
  <c r="AH160" i="7"/>
  <c r="AH27" i="7"/>
  <c r="AH26" i="7"/>
  <c r="AH14" i="7"/>
  <c r="AH10" i="7"/>
  <c r="AH88" i="7"/>
  <c r="AH86" i="7"/>
  <c r="AH60" i="7"/>
  <c r="AH171" i="7"/>
  <c r="AH102" i="7"/>
  <c r="AH28" i="7"/>
  <c r="AH178" i="7"/>
  <c r="AH182" i="7"/>
  <c r="AH181" i="7"/>
  <c r="AH142" i="7"/>
  <c r="AH157" i="7"/>
  <c r="AH167" i="7"/>
  <c r="AH184" i="7"/>
  <c r="AH52" i="7"/>
  <c r="AH146" i="7"/>
  <c r="AH149" i="7"/>
  <c r="AH17" i="7"/>
  <c r="AH43" i="7"/>
  <c r="AH59" i="7"/>
  <c r="AH41" i="7"/>
  <c r="AH187" i="7"/>
  <c r="AH127" i="7"/>
  <c r="AH147" i="7"/>
  <c r="AH148" i="7"/>
  <c r="AH58" i="7"/>
  <c r="AH128" i="7"/>
  <c r="AH158" i="7"/>
  <c r="AH129" i="7"/>
  <c r="AH24" i="7"/>
  <c r="AH16" i="7"/>
  <c r="AH55" i="7"/>
  <c r="AH126" i="7"/>
  <c r="AH145" i="7"/>
  <c r="AH143" i="7"/>
  <c r="AH150" i="7"/>
  <c r="AH139" i="7"/>
  <c r="AH131" i="7"/>
  <c r="AH144" i="7"/>
  <c r="AH179" i="7"/>
  <c r="Z144" i="7"/>
  <c r="Z131" i="7"/>
  <c r="Z139" i="7"/>
  <c r="Z150" i="7"/>
  <c r="Z143" i="7"/>
  <c r="Z145" i="7"/>
  <c r="Z126" i="7"/>
  <c r="Z55" i="7"/>
  <c r="Z16" i="7"/>
  <c r="Z24" i="7"/>
  <c r="Z129" i="7"/>
  <c r="Z158" i="7"/>
  <c r="Z128" i="7"/>
  <c r="Z58" i="7"/>
  <c r="Z148" i="7"/>
  <c r="Z147" i="7"/>
  <c r="Z127" i="7"/>
  <c r="Z187" i="7"/>
  <c r="Z41" i="7"/>
  <c r="Z59" i="7"/>
  <c r="Z43" i="7"/>
  <c r="Z17" i="7"/>
  <c r="Z149" i="7"/>
  <c r="Z146" i="7"/>
  <c r="Z52" i="7"/>
  <c r="Z184" i="7"/>
  <c r="Z167" i="7"/>
  <c r="Z157" i="7"/>
  <c r="Z142" i="7"/>
  <c r="Z181" i="7"/>
  <c r="Z182" i="7"/>
  <c r="Z178" i="7"/>
  <c r="Z28" i="7"/>
  <c r="Z102" i="7"/>
  <c r="Z171" i="7"/>
  <c r="Z60" i="7"/>
  <c r="Z86" i="7"/>
  <c r="Z88" i="7"/>
  <c r="Z10" i="7"/>
  <c r="Z14" i="7"/>
  <c r="Z26" i="7"/>
  <c r="Z27" i="7"/>
  <c r="Z160" i="7"/>
  <c r="Z176" i="7"/>
  <c r="Z168" i="7"/>
  <c r="Z170" i="7"/>
  <c r="Z153" i="7"/>
  <c r="Z93" i="7"/>
  <c r="Z175" i="7"/>
  <c r="Z152" i="7"/>
  <c r="Z63" i="7"/>
  <c r="Z70" i="7"/>
  <c r="Z122" i="7"/>
  <c r="Z166" i="7"/>
  <c r="Z121" i="7"/>
  <c r="Z117" i="7"/>
  <c r="Z19" i="7"/>
  <c r="Z172" i="7"/>
  <c r="Z95" i="7"/>
  <c r="Z98" i="7"/>
  <c r="Z99" i="7"/>
  <c r="Z97" i="7"/>
  <c r="Z94" i="7"/>
  <c r="Z137" i="7"/>
  <c r="Z81" i="7"/>
  <c r="Z140" i="7"/>
  <c r="Z48" i="7"/>
  <c r="Z42" i="7"/>
  <c r="Z35" i="7"/>
  <c r="Z32" i="7"/>
  <c r="Z33" i="7"/>
  <c r="Z34" i="7"/>
  <c r="Z163" i="7"/>
  <c r="Z23" i="7"/>
  <c r="Z20" i="7"/>
  <c r="Z36" i="7"/>
  <c r="Z105" i="7"/>
  <c r="Z62" i="7"/>
  <c r="Z12" i="7"/>
  <c r="Z154" i="7"/>
  <c r="Z130" i="7"/>
  <c r="Z151" i="7"/>
  <c r="Z31" i="7"/>
  <c r="Z22" i="7"/>
  <c r="Z185" i="7"/>
  <c r="Z156" i="7"/>
  <c r="Z54" i="7"/>
  <c r="Z82" i="7"/>
  <c r="Z76" i="7"/>
  <c r="Z71" i="7"/>
  <c r="Z132" i="7"/>
  <c r="Z123" i="7"/>
  <c r="Z120" i="7"/>
  <c r="Z119" i="7"/>
  <c r="Z92" i="7"/>
  <c r="Z91" i="7"/>
  <c r="Z90" i="7"/>
  <c r="Z69" i="7"/>
  <c r="Z118" i="7"/>
  <c r="Z44" i="7"/>
  <c r="Z135" i="7"/>
  <c r="Z134" i="7"/>
  <c r="Z155" i="7"/>
  <c r="Z136" i="7"/>
  <c r="Z133" i="7"/>
  <c r="Z159" i="7"/>
  <c r="Z111" i="7"/>
  <c r="Z108" i="7"/>
  <c r="Z107" i="7"/>
  <c r="Z85" i="7"/>
  <c r="Z84" i="7"/>
  <c r="Z77" i="7"/>
  <c r="Z79" i="7"/>
  <c r="Z80" i="7"/>
  <c r="Z83" i="7"/>
  <c r="Z78" i="7"/>
  <c r="Z138" i="7"/>
  <c r="Z72" i="7"/>
  <c r="Z73" i="7"/>
  <c r="Z96" i="7"/>
  <c r="Z161" i="7"/>
  <c r="Z103" i="7"/>
  <c r="Z106" i="7"/>
  <c r="Z8" i="7"/>
  <c r="Z165" i="7"/>
  <c r="Z89" i="7"/>
  <c r="Z115" i="7"/>
  <c r="Z112" i="7"/>
  <c r="Z116" i="7"/>
  <c r="Z113" i="7"/>
  <c r="Z114" i="7"/>
  <c r="Z67" i="7"/>
  <c r="Z109" i="7"/>
  <c r="Z101" i="7"/>
  <c r="Z110" i="7"/>
  <c r="Z100" i="7"/>
  <c r="Z61" i="7"/>
  <c r="Z65" i="7"/>
  <c r="Z68" i="7"/>
  <c r="Z56" i="7"/>
  <c r="Z64" i="7"/>
  <c r="Z53" i="7"/>
  <c r="Z174" i="7"/>
  <c r="Z45" i="7"/>
  <c r="Z11" i="7"/>
  <c r="Z177" i="7"/>
  <c r="Z180" i="7"/>
  <c r="Z169" i="7"/>
  <c r="Z51" i="7"/>
  <c r="Z46" i="7"/>
  <c r="Z75" i="7"/>
  <c r="Z15" i="7"/>
  <c r="Z173" i="7"/>
  <c r="Z18" i="7"/>
  <c r="Z29" i="7"/>
  <c r="Z124" i="7"/>
  <c r="Z141" i="7"/>
  <c r="Z25" i="7"/>
  <c r="Z38" i="7"/>
  <c r="Z40" i="7"/>
  <c r="Z7" i="7"/>
  <c r="Z21" i="7"/>
  <c r="Z9" i="7"/>
  <c r="Z6" i="7"/>
  <c r="Z104" i="7"/>
  <c r="Z87" i="7"/>
  <c r="Z186" i="7"/>
  <c r="Z74" i="7"/>
  <c r="Z30" i="7"/>
  <c r="Z49" i="7"/>
  <c r="Z162" i="7"/>
  <c r="Z50" i="7"/>
  <c r="Z47" i="7"/>
  <c r="Z66" i="7"/>
  <c r="Z183" i="7"/>
  <c r="Z13" i="7"/>
  <c r="Z37" i="7"/>
  <c r="Z39" i="7"/>
  <c r="Z164" i="7"/>
  <c r="Z179" i="7"/>
  <c r="Z125" i="7" l="1"/>
  <c r="B80" i="3"/>
  <c r="D80" i="3" s="1"/>
  <c r="Z57" i="7"/>
  <c r="B79" i="3"/>
  <c r="D79" i="3" s="1"/>
  <c r="Z4" i="7"/>
  <c r="B81" i="3"/>
  <c r="D81" i="3" s="1"/>
  <c r="Z5" i="7"/>
  <c r="B78" i="3"/>
  <c r="B63" i="3"/>
  <c r="D63" i="3" s="1"/>
  <c r="AH125" i="7"/>
  <c r="B62" i="3"/>
  <c r="D62" i="3" s="1"/>
  <c r="AH5" i="7"/>
  <c r="B60" i="3"/>
  <c r="AH57" i="7"/>
  <c r="B61" i="3"/>
  <c r="D61" i="3" s="1"/>
  <c r="M57" i="7"/>
  <c r="G57" i="7"/>
  <c r="B34" i="3"/>
  <c r="D34" i="3" s="1"/>
  <c r="G18" i="7"/>
  <c r="M18" i="7"/>
  <c r="G180" i="7"/>
  <c r="M180" i="7"/>
  <c r="G13" i="7"/>
  <c r="M13" i="7"/>
  <c r="G104" i="7"/>
  <c r="M104" i="7"/>
  <c r="M173" i="7"/>
  <c r="G173" i="7"/>
  <c r="G177" i="7"/>
  <c r="M177" i="7"/>
  <c r="G113" i="7"/>
  <c r="M113" i="7"/>
  <c r="G164" i="7"/>
  <c r="M164" i="7"/>
  <c r="G39" i="7"/>
  <c r="M39" i="7"/>
  <c r="G66" i="7"/>
  <c r="M66" i="7"/>
  <c r="G162" i="7"/>
  <c r="M162" i="7"/>
  <c r="G186" i="7"/>
  <c r="M186" i="7"/>
  <c r="G9" i="7"/>
  <c r="M9" i="7"/>
  <c r="G38" i="7"/>
  <c r="M38" i="7"/>
  <c r="G29" i="7"/>
  <c r="M29" i="7"/>
  <c r="G15" i="7"/>
  <c r="M15" i="7"/>
  <c r="M169" i="7"/>
  <c r="G169" i="7"/>
  <c r="G45" i="7"/>
  <c r="M45" i="7"/>
  <c r="M56" i="7"/>
  <c r="G56" i="7"/>
  <c r="G100" i="7"/>
  <c r="M100" i="7"/>
  <c r="G67" i="7"/>
  <c r="M67" i="7"/>
  <c r="G112" i="7"/>
  <c r="M112" i="7"/>
  <c r="G8" i="7"/>
  <c r="M8" i="7"/>
  <c r="G96" i="7"/>
  <c r="M96" i="7"/>
  <c r="G78" i="7"/>
  <c r="M78" i="7"/>
  <c r="G77" i="7"/>
  <c r="M77" i="7"/>
  <c r="G108" i="7"/>
  <c r="M108" i="7"/>
  <c r="G136" i="7"/>
  <c r="M136" i="7"/>
  <c r="G44" i="7"/>
  <c r="M44" i="7"/>
  <c r="G91" i="7"/>
  <c r="M91" i="7"/>
  <c r="G123" i="7"/>
  <c r="M123" i="7"/>
  <c r="G82" i="7"/>
  <c r="M82" i="7"/>
  <c r="G185" i="7"/>
  <c r="M185" i="7"/>
  <c r="G130" i="7"/>
  <c r="M130" i="7"/>
  <c r="M105" i="7"/>
  <c r="G105" i="7"/>
  <c r="G163" i="7"/>
  <c r="M163" i="7"/>
  <c r="G35" i="7"/>
  <c r="M35" i="7"/>
  <c r="G81" i="7"/>
  <c r="M81" i="7"/>
  <c r="G99" i="7"/>
  <c r="M99" i="7"/>
  <c r="G19" i="7"/>
  <c r="M19" i="7"/>
  <c r="G122" i="7"/>
  <c r="M122" i="7"/>
  <c r="G175" i="7"/>
  <c r="M175" i="7"/>
  <c r="G168" i="7"/>
  <c r="M168" i="7"/>
  <c r="G27" i="7"/>
  <c r="M27" i="7"/>
  <c r="M88" i="7"/>
  <c r="G88" i="7"/>
  <c r="G102" i="7"/>
  <c r="M102" i="7"/>
  <c r="G181" i="7"/>
  <c r="M181" i="7"/>
  <c r="G184" i="7"/>
  <c r="M184" i="7"/>
  <c r="G17" i="7"/>
  <c r="M17" i="7"/>
  <c r="G187" i="7"/>
  <c r="M187" i="7"/>
  <c r="G148" i="7"/>
  <c r="M148" i="7"/>
  <c r="G129" i="7"/>
  <c r="M129" i="7"/>
  <c r="G55" i="7"/>
  <c r="M55" i="7"/>
  <c r="G150" i="7"/>
  <c r="M150" i="7"/>
  <c r="G87" i="7"/>
  <c r="M87" i="7"/>
  <c r="G75" i="7"/>
  <c r="M75" i="7"/>
  <c r="G110" i="7"/>
  <c r="M110" i="7"/>
  <c r="G114" i="7"/>
  <c r="M114" i="7"/>
  <c r="G115" i="7"/>
  <c r="M115" i="7"/>
  <c r="G106" i="7"/>
  <c r="M106" i="7"/>
  <c r="M73" i="7"/>
  <c r="G73" i="7"/>
  <c r="G83" i="7"/>
  <c r="M83" i="7"/>
  <c r="G84" i="7"/>
  <c r="M84" i="7"/>
  <c r="G111" i="7"/>
  <c r="M111" i="7"/>
  <c r="G155" i="7"/>
  <c r="M155" i="7"/>
  <c r="G118" i="7"/>
  <c r="M118" i="7"/>
  <c r="G92" i="7"/>
  <c r="M92" i="7"/>
  <c r="G132" i="7"/>
  <c r="M132" i="7"/>
  <c r="M22" i="7"/>
  <c r="G22" i="7"/>
  <c r="G154" i="7"/>
  <c r="M154" i="7"/>
  <c r="G36" i="7"/>
  <c r="M36" i="7"/>
  <c r="G34" i="7"/>
  <c r="M34" i="7"/>
  <c r="G42" i="7"/>
  <c r="M42" i="7"/>
  <c r="M137" i="7"/>
  <c r="G137" i="7"/>
  <c r="G98" i="7"/>
  <c r="M98" i="7"/>
  <c r="G117" i="7"/>
  <c r="M117" i="7"/>
  <c r="G70" i="7"/>
  <c r="M70" i="7"/>
  <c r="G93" i="7"/>
  <c r="M93" i="7"/>
  <c r="G5" i="7"/>
  <c r="M5" i="7"/>
  <c r="B33" i="3"/>
  <c r="G26" i="7"/>
  <c r="M26" i="7"/>
  <c r="G86" i="7"/>
  <c r="M86" i="7"/>
  <c r="G28" i="7"/>
  <c r="M28" i="7"/>
  <c r="G142" i="7"/>
  <c r="M142" i="7"/>
  <c r="G52" i="7"/>
  <c r="M52" i="7"/>
  <c r="G43" i="7"/>
  <c r="M43" i="7"/>
  <c r="G127" i="7"/>
  <c r="M127" i="7"/>
  <c r="G58" i="7"/>
  <c r="M58" i="7"/>
  <c r="G24" i="7"/>
  <c r="M24" i="7"/>
  <c r="G126" i="7"/>
  <c r="M126" i="7"/>
  <c r="G139" i="7"/>
  <c r="M139" i="7"/>
  <c r="AE5" i="7"/>
  <c r="B51" i="3"/>
  <c r="D51" i="3" s="1"/>
  <c r="G37" i="7"/>
  <c r="M37" i="7"/>
  <c r="G21" i="7"/>
  <c r="M21" i="7"/>
  <c r="G68" i="7"/>
  <c r="M68" i="7"/>
  <c r="G179" i="7"/>
  <c r="M179" i="7"/>
  <c r="G7" i="7"/>
  <c r="M7" i="7"/>
  <c r="G46" i="7"/>
  <c r="M46" i="7"/>
  <c r="G65" i="7"/>
  <c r="M65" i="7"/>
  <c r="M89" i="7"/>
  <c r="G89" i="7"/>
  <c r="G103" i="7"/>
  <c r="M103" i="7"/>
  <c r="M72" i="7"/>
  <c r="G72" i="7"/>
  <c r="G80" i="7"/>
  <c r="M80" i="7"/>
  <c r="G85" i="7"/>
  <c r="M85" i="7"/>
  <c r="G159" i="7"/>
  <c r="M159" i="7"/>
  <c r="G134" i="7"/>
  <c r="M134" i="7"/>
  <c r="G69" i="7"/>
  <c r="M69" i="7"/>
  <c r="G119" i="7"/>
  <c r="M119" i="7"/>
  <c r="G71" i="7"/>
  <c r="M71" i="7"/>
  <c r="G54" i="7"/>
  <c r="M54" i="7"/>
  <c r="G31" i="7"/>
  <c r="M31" i="7"/>
  <c r="G12" i="7"/>
  <c r="M12" i="7"/>
  <c r="G20" i="7"/>
  <c r="M20" i="7"/>
  <c r="G33" i="7"/>
  <c r="M33" i="7"/>
  <c r="G48" i="7"/>
  <c r="M48" i="7"/>
  <c r="G94" i="7"/>
  <c r="M94" i="7"/>
  <c r="G95" i="7"/>
  <c r="M95" i="7"/>
  <c r="M121" i="7"/>
  <c r="G121" i="7"/>
  <c r="G63" i="7"/>
  <c r="M63" i="7"/>
  <c r="M153" i="7"/>
  <c r="G153" i="7"/>
  <c r="G176" i="7"/>
  <c r="M176" i="7"/>
  <c r="M14" i="7"/>
  <c r="G14" i="7"/>
  <c r="G60" i="7"/>
  <c r="M60" i="7"/>
  <c r="G178" i="7"/>
  <c r="M178" i="7"/>
  <c r="G157" i="7"/>
  <c r="M157" i="7"/>
  <c r="G146" i="7"/>
  <c r="M146" i="7"/>
  <c r="G59" i="7"/>
  <c r="M59" i="7"/>
  <c r="G125" i="7"/>
  <c r="M125" i="7"/>
  <c r="B35" i="3"/>
  <c r="D35" i="3" s="1"/>
  <c r="G128" i="7"/>
  <c r="M128" i="7"/>
  <c r="G16" i="7"/>
  <c r="M16" i="7"/>
  <c r="G145" i="7"/>
  <c r="M145" i="7"/>
  <c r="G131" i="7"/>
  <c r="M131" i="7"/>
  <c r="AE57" i="7"/>
  <c r="B52" i="3"/>
  <c r="D52" i="3" s="1"/>
  <c r="AE125" i="7"/>
  <c r="B53" i="3"/>
  <c r="D53" i="3" s="1"/>
  <c r="G49" i="7"/>
  <c r="M49" i="7"/>
  <c r="G25" i="7"/>
  <c r="M25" i="7"/>
  <c r="G174" i="7"/>
  <c r="M174" i="7"/>
  <c r="G47" i="7"/>
  <c r="M47" i="7"/>
  <c r="G30" i="7"/>
  <c r="M30" i="7"/>
  <c r="M141" i="7"/>
  <c r="G141" i="7"/>
  <c r="G53" i="7"/>
  <c r="M53" i="7"/>
  <c r="G101" i="7"/>
  <c r="M101" i="7"/>
  <c r="G183" i="7"/>
  <c r="M183" i="7"/>
  <c r="G50" i="7"/>
  <c r="M50" i="7"/>
  <c r="G74" i="7"/>
  <c r="M74" i="7"/>
  <c r="G6" i="7"/>
  <c r="M6" i="7"/>
  <c r="G40" i="7"/>
  <c r="M40" i="7"/>
  <c r="G124" i="7"/>
  <c r="M124" i="7"/>
  <c r="G51" i="7"/>
  <c r="M51" i="7"/>
  <c r="G11" i="7"/>
  <c r="M11" i="7"/>
  <c r="G64" i="7"/>
  <c r="M64" i="7"/>
  <c r="G61" i="7"/>
  <c r="M61" i="7"/>
  <c r="M109" i="7"/>
  <c r="G109" i="7"/>
  <c r="G116" i="7"/>
  <c r="M116" i="7"/>
  <c r="G165" i="7"/>
  <c r="M165" i="7"/>
  <c r="G161" i="7"/>
  <c r="M161" i="7"/>
  <c r="G138" i="7"/>
  <c r="M138" i="7"/>
  <c r="G79" i="7"/>
  <c r="M79" i="7"/>
  <c r="G107" i="7"/>
  <c r="M107" i="7"/>
  <c r="G133" i="7"/>
  <c r="M133" i="7"/>
  <c r="G135" i="7"/>
  <c r="M135" i="7"/>
  <c r="G90" i="7"/>
  <c r="M90" i="7"/>
  <c r="G120" i="7"/>
  <c r="M120" i="7"/>
  <c r="G76" i="7"/>
  <c r="M76" i="7"/>
  <c r="G156" i="7"/>
  <c r="M156" i="7"/>
  <c r="G151" i="7"/>
  <c r="M151" i="7"/>
  <c r="G62" i="7"/>
  <c r="M62" i="7"/>
  <c r="G23" i="7"/>
  <c r="M23" i="7"/>
  <c r="G32" i="7"/>
  <c r="M32" i="7"/>
  <c r="G140" i="7"/>
  <c r="M140" i="7"/>
  <c r="G97" i="7"/>
  <c r="M97" i="7"/>
  <c r="G172" i="7"/>
  <c r="M172" i="7"/>
  <c r="G166" i="7"/>
  <c r="M166" i="7"/>
  <c r="G152" i="7"/>
  <c r="M152" i="7"/>
  <c r="G170" i="7"/>
  <c r="M170" i="7"/>
  <c r="G160" i="7"/>
  <c r="M160" i="7"/>
  <c r="G10" i="7"/>
  <c r="M10" i="7"/>
  <c r="G171" i="7"/>
  <c r="M171" i="7"/>
  <c r="G182" i="7"/>
  <c r="M182" i="7"/>
  <c r="G167" i="7"/>
  <c r="M167" i="7"/>
  <c r="G149" i="7"/>
  <c r="M149" i="7"/>
  <c r="G41" i="7"/>
  <c r="M41" i="7"/>
  <c r="G147" i="7"/>
  <c r="M147" i="7"/>
  <c r="G158" i="7"/>
  <c r="M158" i="7"/>
  <c r="G4" i="7"/>
  <c r="M4" i="7"/>
  <c r="B36" i="3"/>
  <c r="D36" i="3" s="1"/>
  <c r="G143" i="7"/>
  <c r="M143" i="7"/>
  <c r="G144" i="7"/>
  <c r="M144" i="7"/>
  <c r="B54" i="3"/>
  <c r="D54" i="3" s="1"/>
  <c r="D17" i="3"/>
  <c r="D16" i="3"/>
  <c r="B9" i="3"/>
  <c r="D9" i="3" s="1"/>
  <c r="B8" i="3"/>
  <c r="D8" i="3" s="1"/>
  <c r="B7" i="3"/>
  <c r="D7" i="3" s="1"/>
  <c r="B6" i="3"/>
  <c r="X66" i="7"/>
  <c r="X38" i="7"/>
  <c r="X15" i="7"/>
  <c r="X100" i="7"/>
  <c r="X8" i="7"/>
  <c r="X78" i="7"/>
  <c r="X44" i="7"/>
  <c r="X82" i="7"/>
  <c r="X105" i="7"/>
  <c r="X163" i="7"/>
  <c r="X35" i="7"/>
  <c r="X81" i="7"/>
  <c r="X99" i="7"/>
  <c r="X19" i="7"/>
  <c r="X122" i="7"/>
  <c r="X175" i="7"/>
  <c r="X168" i="7"/>
  <c r="X27" i="7"/>
  <c r="X88" i="7"/>
  <c r="X102" i="7"/>
  <c r="X181" i="7"/>
  <c r="X184" i="7"/>
  <c r="X17" i="7"/>
  <c r="X187" i="7"/>
  <c r="X148" i="7"/>
  <c r="X129" i="7"/>
  <c r="X55" i="7"/>
  <c r="X150" i="7"/>
  <c r="X162" i="7"/>
  <c r="X169" i="7"/>
  <c r="X96" i="7"/>
  <c r="X77" i="7"/>
  <c r="X123" i="7"/>
  <c r="X185" i="7"/>
  <c r="X87" i="7"/>
  <c r="X25" i="7"/>
  <c r="X18" i="7"/>
  <c r="X68" i="7"/>
  <c r="X110" i="7"/>
  <c r="X114" i="7"/>
  <c r="X115" i="7"/>
  <c r="X106" i="7"/>
  <c r="X73" i="7"/>
  <c r="X83" i="7"/>
  <c r="X84" i="7"/>
  <c r="X111" i="7"/>
  <c r="X155" i="7"/>
  <c r="X118" i="7"/>
  <c r="X92" i="7"/>
  <c r="X132" i="7"/>
  <c r="X22" i="7"/>
  <c r="X154" i="7"/>
  <c r="X36" i="7"/>
  <c r="X34" i="7"/>
  <c r="X42" i="7"/>
  <c r="X137" i="7"/>
  <c r="X98" i="7"/>
  <c r="X117" i="7"/>
  <c r="X70" i="7"/>
  <c r="X93" i="7"/>
  <c r="X5" i="7"/>
  <c r="X26" i="7"/>
  <c r="X86" i="7"/>
  <c r="X28" i="7"/>
  <c r="X142" i="7"/>
  <c r="X52" i="7"/>
  <c r="X43" i="7"/>
  <c r="X127" i="7"/>
  <c r="X58" i="7"/>
  <c r="X24" i="7"/>
  <c r="X126" i="7"/>
  <c r="X139" i="7"/>
  <c r="X39" i="7"/>
  <c r="X56" i="7"/>
  <c r="X67" i="7"/>
  <c r="X136" i="7"/>
  <c r="X130" i="7"/>
  <c r="X37" i="7"/>
  <c r="X49" i="7"/>
  <c r="X21" i="7"/>
  <c r="X174" i="7"/>
  <c r="X179" i="7"/>
  <c r="X47" i="7"/>
  <c r="X30" i="7"/>
  <c r="X141" i="7"/>
  <c r="X177" i="7"/>
  <c r="X65" i="7"/>
  <c r="X113" i="7"/>
  <c r="X89" i="7"/>
  <c r="X103" i="7"/>
  <c r="X72" i="7"/>
  <c r="X80" i="7"/>
  <c r="X85" i="7"/>
  <c r="X159" i="7"/>
  <c r="X134" i="7"/>
  <c r="X69" i="7"/>
  <c r="X119" i="7"/>
  <c r="X71" i="7"/>
  <c r="X54" i="7"/>
  <c r="X31" i="7"/>
  <c r="X12" i="7"/>
  <c r="X20" i="7"/>
  <c r="X33" i="7"/>
  <c r="X48" i="7"/>
  <c r="X94" i="7"/>
  <c r="X95" i="7"/>
  <c r="X121" i="7"/>
  <c r="X63" i="7"/>
  <c r="X153" i="7"/>
  <c r="X176" i="7"/>
  <c r="X14" i="7"/>
  <c r="X60" i="7"/>
  <c r="X178" i="7"/>
  <c r="X157" i="7"/>
  <c r="X146" i="7"/>
  <c r="X59" i="7"/>
  <c r="X125" i="7"/>
  <c r="X128" i="7"/>
  <c r="X16" i="7"/>
  <c r="X145" i="7"/>
  <c r="X131" i="7"/>
  <c r="AF188" i="7"/>
  <c r="AH188" i="7" s="1"/>
  <c r="AH4" i="7"/>
  <c r="X186" i="7"/>
  <c r="X9" i="7"/>
  <c r="X29" i="7"/>
  <c r="X45" i="7"/>
  <c r="X112" i="7"/>
  <c r="X108" i="7"/>
  <c r="X91" i="7"/>
  <c r="X57" i="7"/>
  <c r="X75" i="7"/>
  <c r="X180" i="7"/>
  <c r="X13" i="7"/>
  <c r="X104" i="7"/>
  <c r="X7" i="7"/>
  <c r="X173" i="7"/>
  <c r="X46" i="7"/>
  <c r="X53" i="7"/>
  <c r="X101" i="7"/>
  <c r="X164" i="7"/>
  <c r="X183" i="7"/>
  <c r="X50" i="7"/>
  <c r="X74" i="7"/>
  <c r="X6" i="7"/>
  <c r="X40" i="7"/>
  <c r="X124" i="7"/>
  <c r="X51" i="7"/>
  <c r="X11" i="7"/>
  <c r="X64" i="7"/>
  <c r="X61" i="7"/>
  <c r="X109" i="7"/>
  <c r="X116" i="7"/>
  <c r="X165" i="7"/>
  <c r="X161" i="7"/>
  <c r="X138" i="7"/>
  <c r="X79" i="7"/>
  <c r="X107" i="7"/>
  <c r="X133" i="7"/>
  <c r="X135" i="7"/>
  <c r="X90" i="7"/>
  <c r="X120" i="7"/>
  <c r="X76" i="7"/>
  <c r="X156" i="7"/>
  <c r="X151" i="7"/>
  <c r="X62" i="7"/>
  <c r="X23" i="7"/>
  <c r="X32" i="7"/>
  <c r="X140" i="7"/>
  <c r="X97" i="7"/>
  <c r="X172" i="7"/>
  <c r="X166" i="7"/>
  <c r="X152" i="7"/>
  <c r="X170" i="7"/>
  <c r="X160" i="7"/>
  <c r="X10" i="7"/>
  <c r="X171" i="7"/>
  <c r="X182" i="7"/>
  <c r="X167" i="7"/>
  <c r="X149" i="7"/>
  <c r="X41" i="7"/>
  <c r="X147" i="7"/>
  <c r="X158" i="7"/>
  <c r="E188" i="7"/>
  <c r="Z188" i="7" s="1"/>
  <c r="X4" i="7"/>
  <c r="X143" i="7"/>
  <c r="X144" i="7"/>
  <c r="AC188" i="7"/>
  <c r="AE188" i="7" s="1"/>
  <c r="AE4" i="7"/>
  <c r="B82" i="3" l="1"/>
  <c r="D82" i="3" s="1"/>
  <c r="D78" i="3"/>
  <c r="B64" i="3"/>
  <c r="D64" i="3" s="1"/>
  <c r="D60" i="3"/>
  <c r="G188" i="7"/>
  <c r="M188" i="7"/>
  <c r="B55" i="3"/>
  <c r="D55" i="3" s="1"/>
  <c r="D33" i="3"/>
  <c r="B37" i="3"/>
  <c r="D37" i="3" s="1"/>
  <c r="B19" i="3"/>
  <c r="D19" i="3" s="1"/>
  <c r="D15" i="3"/>
  <c r="D6" i="3"/>
  <c r="B10" i="3"/>
  <c r="D10" i="3" s="1"/>
  <c r="X188" i="7"/>
</calcChain>
</file>

<file path=xl/sharedStrings.xml><?xml version="1.0" encoding="utf-8"?>
<sst xmlns="http://schemas.openxmlformats.org/spreadsheetml/2006/main" count="140" uniqueCount="56">
  <si>
    <t>CHICLAYO</t>
  </si>
  <si>
    <t>FERREÑAFE</t>
  </si>
  <si>
    <t>LAMBAYEQUE</t>
  </si>
  <si>
    <t>Red</t>
  </si>
  <si>
    <t>Microred</t>
  </si>
  <si>
    <t>Establecimiento</t>
  </si>
  <si>
    <t>Nro Gest Reenf Programadas</t>
  </si>
  <si>
    <t>Total Gest. Atd.</t>
  </si>
  <si>
    <t>%</t>
  </si>
  <si>
    <t>Nro Gest. Atd I Trim</t>
  </si>
  <si>
    <t>Nro Gest Adolesc.</t>
  </si>
  <si>
    <t>Nro Gest Ctrlada</t>
  </si>
  <si>
    <t>Nro Gest Supl Sf</t>
  </si>
  <si>
    <t>Nro Gest Tam Vih</t>
  </si>
  <si>
    <t>Nro Gest Tam Sifilis</t>
  </si>
  <si>
    <t>Nro Puerp Atd</t>
  </si>
  <si>
    <t>Nro Puerp Ctrlada</t>
  </si>
  <si>
    <t>Nro Gest Apn Reenf.</t>
  </si>
  <si>
    <t>Nro Partos Programados C.M.</t>
  </si>
  <si>
    <t>Nro Partos Atendidos</t>
  </si>
  <si>
    <t>Nro Parejas Protegidas Programadas</t>
  </si>
  <si>
    <t>Parejas Protegidas Logradas</t>
  </si>
  <si>
    <t xml:space="preserve">Periodo: </t>
  </si>
  <si>
    <t>EVALUACION DE INDICADORES DE LA ESTRETAGIA REGIONAL SALUD SEXUAL Y REPRODUCTIVA.</t>
  </si>
  <si>
    <t>Indicador: Cobertura de Gestantes Atendidas</t>
  </si>
  <si>
    <t>Gestantes Programadas</t>
  </si>
  <si>
    <t>Nro Gestantes Atendidas</t>
  </si>
  <si>
    <t>Periodo:</t>
  </si>
  <si>
    <t>HOSPITALES</t>
  </si>
  <si>
    <t>TOTAL</t>
  </si>
  <si>
    <t>Indicador: Cobertura de Gestantes Atendidas en el I Trimestre del Embarazo</t>
  </si>
  <si>
    <t>Nro Gestantes Atendidas I Trimestre Gestacion</t>
  </si>
  <si>
    <t>Indicador: Gestantes Adolescentes</t>
  </si>
  <si>
    <t>Nro Gestantes Adolescentes</t>
  </si>
  <si>
    <t>Indicador: Cobertura de Gestantes Controladas</t>
  </si>
  <si>
    <t>Nro Gestantes Controladas</t>
  </si>
  <si>
    <t>Indicador: Gestante con Suplemento de Hierro</t>
  </si>
  <si>
    <t>Indicador: Partos Institucionales</t>
  </si>
  <si>
    <t>Nro Partos Programados</t>
  </si>
  <si>
    <t>Nro Parejas Programados</t>
  </si>
  <si>
    <t>Nro Parejas Logradas</t>
  </si>
  <si>
    <t>Indicador: Cobertura de Parejas Protegidas por Metodos de Planificacion Familiar</t>
  </si>
  <si>
    <t>RESUMEN DE INDICADORES x REDES DE LA ESTRATEGIA SANITARIA SALUD SEXUAL Y REPRODUCTIVA</t>
  </si>
  <si>
    <t>Indicador: Cobertura de Puerperas Atendidas y Controladas</t>
  </si>
  <si>
    <t>Nro Puerperas Atendidas</t>
  </si>
  <si>
    <t>Nro Puerperas Controladas</t>
  </si>
  <si>
    <t>Renaes</t>
  </si>
  <si>
    <t>Nro Gest. c/Anemia</t>
  </si>
  <si>
    <t>Nro Gest c/Tamizaje violencia</t>
  </si>
  <si>
    <t>Nro Gestantes C/Suplemento Hierro</t>
  </si>
  <si>
    <t>Indicador: Gestante con Anemia</t>
  </si>
  <si>
    <t>Nro Gestantes C/Anemia</t>
  </si>
  <si>
    <t>Nro Gestates C/Tamizaje Violencia</t>
  </si>
  <si>
    <t>TOTAL GERESA</t>
  </si>
  <si>
    <t>Indicador:  Tamizaje de Violencia en Gestantes</t>
  </si>
  <si>
    <t>Ene-Dic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</si>
</sst>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164" formatCode="_ * #,##0_ ;_ * \-#,##0_ ;_ * &quot;-&quot;_ ;_ @_ "/>
  </numFmts>
  <fonts count="1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9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color rgb="FF9C57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rgb="FF0070C0"/>
      <name val="Arial"/>
      <family val="2"/>
    </font>
    <font>
      <b/>
      <sz val="14"/>
      <color rgb="FF9C5700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u/>
      <sz val="1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EB9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7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ck">
        <color theme="4"/>
      </bottom>
      <diagonal/>
    </border>
  </borders>
  <cellStyleXfs count="8">
    <xf numFmtId="0" fontId="0" fillId="0" borderId="0"/>
    <xf numFmtId="9" fontId="4" fillId="0" borderId="0" applyNumberFormat="0" applyFill="0" applyBorder="0" applyAlignment="0" applyProtection="0"/>
    <xf numFmtId="0" fontId="8" fillId="6" borderId="0" applyNumberFormat="0" applyBorder="0" applyAlignment="0" applyProtection="0"/>
    <xf numFmtId="0" fontId="3" fillId="7" borderId="0" applyNumberFormat="0" applyBorder="0" applyAlignment="0" applyProtection="0"/>
    <xf numFmtId="0" fontId="9" fillId="8" borderId="0" applyNumberFormat="0" applyBorder="0" applyAlignment="0" applyProtection="0"/>
    <xf numFmtId="0" fontId="3" fillId="9" borderId="0" applyNumberFormat="0" applyBorder="0" applyAlignment="0" applyProtection="0"/>
    <xf numFmtId="0" fontId="9" fillId="10" borderId="0" applyNumberFormat="0" applyBorder="0" applyAlignment="0" applyProtection="0"/>
    <xf numFmtId="0" fontId="13" fillId="0" borderId="0"/>
  </cellStyleXfs>
  <cellXfs count="49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1" xfId="0" applyBorder="1"/>
    <xf numFmtId="0" fontId="7" fillId="0" borderId="0" xfId="0" applyFont="1"/>
    <xf numFmtId="0" fontId="0" fillId="0" borderId="2" xfId="0" applyBorder="1"/>
    <xf numFmtId="10" fontId="6" fillId="0" borderId="2" xfId="1" applyNumberFormat="1" applyFont="1" applyBorder="1"/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164" fontId="0" fillId="0" borderId="3" xfId="0" applyNumberFormat="1" applyBorder="1"/>
    <xf numFmtId="0" fontId="6" fillId="5" borderId="4" xfId="0" applyFont="1" applyFill="1" applyBorder="1" applyAlignment="1">
      <alignment horizontal="center" vertical="center" wrapText="1"/>
    </xf>
    <xf numFmtId="10" fontId="4" fillId="0" borderId="2" xfId="1" applyNumberFormat="1" applyBorder="1"/>
    <xf numFmtId="10" fontId="4" fillId="0" borderId="6" xfId="1" applyNumberFormat="1" applyBorder="1"/>
    <xf numFmtId="10" fontId="4" fillId="0" borderId="4" xfId="1" applyNumberFormat="1" applyBorder="1"/>
    <xf numFmtId="10" fontId="4" fillId="0" borderId="5" xfId="1" applyNumberFormat="1" applyBorder="1"/>
    <xf numFmtId="0" fontId="0" fillId="0" borderId="0" xfId="0" applyAlignment="1">
      <alignment vertical="center"/>
    </xf>
    <xf numFmtId="0" fontId="3" fillId="7" borderId="7" xfId="3" applyBorder="1" applyAlignment="1">
      <alignment horizontal="center" vertical="center" wrapText="1"/>
    </xf>
    <xf numFmtId="0" fontId="3" fillId="7" borderId="7" xfId="3" applyBorder="1" applyAlignment="1">
      <alignment horizontal="center" vertical="center"/>
    </xf>
    <xf numFmtId="0" fontId="10" fillId="0" borderId="0" xfId="0" applyFont="1"/>
    <xf numFmtId="0" fontId="9" fillId="11" borderId="0" xfId="4" applyFill="1"/>
    <xf numFmtId="41" fontId="9" fillId="11" borderId="0" xfId="4" applyNumberFormat="1" applyFill="1"/>
    <xf numFmtId="10" fontId="9" fillId="11" borderId="0" xfId="4" applyNumberFormat="1" applyFill="1"/>
    <xf numFmtId="0" fontId="3" fillId="12" borderId="0" xfId="5" applyFill="1"/>
    <xf numFmtId="41" fontId="3" fillId="12" borderId="0" xfId="5" applyNumberFormat="1" applyFill="1"/>
    <xf numFmtId="10" fontId="3" fillId="12" borderId="0" xfId="5" applyNumberFormat="1" applyFill="1"/>
    <xf numFmtId="0" fontId="3" fillId="13" borderId="0" xfId="5" applyFill="1"/>
    <xf numFmtId="41" fontId="3" fillId="13" borderId="0" xfId="5" applyNumberFormat="1" applyFill="1"/>
    <xf numFmtId="10" fontId="3" fillId="13" borderId="0" xfId="5" applyNumberFormat="1" applyFill="1"/>
    <xf numFmtId="0" fontId="3" fillId="14" borderId="7" xfId="3" applyFill="1" applyBorder="1" applyAlignment="1">
      <alignment horizontal="center" vertical="center"/>
    </xf>
    <xf numFmtId="0" fontId="3" fillId="14" borderId="7" xfId="3" applyFill="1" applyBorder="1" applyAlignment="1">
      <alignment horizontal="center" vertical="center" wrapText="1"/>
    </xf>
    <xf numFmtId="0" fontId="3" fillId="14" borderId="0" xfId="6" applyFont="1" applyFill="1"/>
    <xf numFmtId="41" fontId="3" fillId="14" borderId="0" xfId="6" applyNumberFormat="1" applyFont="1" applyFill="1"/>
    <xf numFmtId="10" fontId="3" fillId="14" borderId="0" xfId="6" applyNumberFormat="1" applyFont="1" applyFill="1"/>
    <xf numFmtId="0" fontId="2" fillId="14" borderId="7" xfId="3" applyFont="1" applyFill="1" applyBorder="1" applyAlignment="1">
      <alignment horizontal="center" vertical="center" wrapText="1"/>
    </xf>
    <xf numFmtId="10" fontId="6" fillId="0" borderId="4" xfId="1" applyNumberFormat="1" applyFont="1" applyBorder="1"/>
    <xf numFmtId="0" fontId="1" fillId="14" borderId="7" xfId="3" applyFont="1" applyFill="1" applyBorder="1" applyAlignment="1">
      <alignment horizontal="center" vertical="center" wrapText="1"/>
    </xf>
    <xf numFmtId="0" fontId="1" fillId="7" borderId="7" xfId="3" applyFont="1" applyBorder="1" applyAlignment="1">
      <alignment horizontal="center" vertical="center" wrapText="1"/>
    </xf>
    <xf numFmtId="0" fontId="12" fillId="0" borderId="0" xfId="0" applyFont="1"/>
    <xf numFmtId="41" fontId="0" fillId="0" borderId="2" xfId="0" applyNumberFormat="1" applyBorder="1"/>
    <xf numFmtId="41" fontId="0" fillId="0" borderId="6" xfId="0" applyNumberFormat="1" applyBorder="1"/>
    <xf numFmtId="41" fontId="0" fillId="0" borderId="3" xfId="0" applyNumberFormat="1" applyBorder="1"/>
    <xf numFmtId="0" fontId="0" fillId="0" borderId="2" xfId="0" quotePrefix="1" applyNumberFormat="1" applyBorder="1"/>
    <xf numFmtId="0" fontId="0" fillId="0" borderId="1" xfId="0" applyNumberFormat="1" applyBorder="1"/>
    <xf numFmtId="0" fontId="0" fillId="0" borderId="1" xfId="7" quotePrefix="1" applyNumberFormat="1" applyFont="1" applyBorder="1"/>
    <xf numFmtId="0" fontId="11" fillId="6" borderId="0" xfId="2" applyFont="1" applyAlignment="1">
      <alignment horizontal="center" vertical="center" wrapText="1"/>
    </xf>
    <xf numFmtId="0" fontId="14" fillId="0" borderId="0" xfId="0" quotePrefix="1" applyFont="1"/>
  </cellXfs>
  <cellStyles count="8">
    <cellStyle name="20% - Énfasis1" xfId="3" builtinId="30"/>
    <cellStyle name="20% - Énfasis2" xfId="5" builtinId="34"/>
    <cellStyle name="Énfasis2" xfId="4" builtinId="33"/>
    <cellStyle name="Énfasis4" xfId="6" builtinId="41"/>
    <cellStyle name="Neutral" xfId="2" builtinId="28"/>
    <cellStyle name="Normal" xfId="0" builtinId="0"/>
    <cellStyle name="Normal 3" xfId="7"/>
    <cellStyle name="Porcentaje" xfId="1" builtinId="5"/>
  </cellStyles>
  <dxfs count="3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>
              <a:glow rad="63500">
                <a:schemeClr val="accent1">
                  <a:satMod val="175000"/>
                  <a:alpha val="40000"/>
                </a:schemeClr>
              </a:glo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ResumenxRedes!$A$6:$A$9</c:f>
              <c:strCache>
                <c:ptCount val="4"/>
                <c:pt idx="0">
                  <c:v>CHICLAYO</c:v>
                </c:pt>
                <c:pt idx="1">
                  <c:v>LAMBAYEQUE</c:v>
                </c:pt>
                <c:pt idx="2">
                  <c:v>FERREÑAFE</c:v>
                </c:pt>
                <c:pt idx="3">
                  <c:v>HOSPITALES</c:v>
                </c:pt>
              </c:strCache>
            </c:strRef>
          </c:cat>
          <c:val>
            <c:numRef>
              <c:f>ResumenxRedes!$C$6:$C$9</c:f>
              <c:numCache>
                <c:formatCode>_(* #,##0_);_(* \(#,##0\);_(* "-"_);_(@_)</c:formatCode>
                <c:ptCount val="4"/>
                <c:pt idx="0">
                  <c:v>8777</c:v>
                </c:pt>
                <c:pt idx="1">
                  <c:v>5956</c:v>
                </c:pt>
                <c:pt idx="2">
                  <c:v>1264</c:v>
                </c:pt>
                <c:pt idx="3">
                  <c:v>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DA-41AC-BB20-8D71840D40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88690607"/>
        <c:axId val="1087280095"/>
      </c:barChart>
      <c:catAx>
        <c:axId val="10886906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1087280095"/>
        <c:crosses val="autoZero"/>
        <c:auto val="1"/>
        <c:lblAlgn val="ctr"/>
        <c:lblOffset val="100"/>
        <c:noMultiLvlLbl val="0"/>
      </c:catAx>
      <c:valAx>
        <c:axId val="1087280095"/>
        <c:scaling>
          <c:orientation val="minMax"/>
        </c:scaling>
        <c:delete val="0"/>
        <c:axPos val="l"/>
        <c:numFmt formatCode="_(* #,##0_);_(* \(#,##0\);_(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108869060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2D050"/>
            </a:solidFill>
            <a:ln>
              <a:noFill/>
            </a:ln>
            <a:effectLst>
              <a:glow rad="101600">
                <a:schemeClr val="accent3">
                  <a:satMod val="175000"/>
                  <a:alpha val="40000"/>
                </a:schemeClr>
              </a:glo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ResumenxRedes!$A$87:$A$90</c:f>
              <c:strCache>
                <c:ptCount val="4"/>
                <c:pt idx="0">
                  <c:v>CHICLAYO</c:v>
                </c:pt>
                <c:pt idx="1">
                  <c:v>LAMBAYEQUE</c:v>
                </c:pt>
                <c:pt idx="2">
                  <c:v>FERREÑAFE</c:v>
                </c:pt>
                <c:pt idx="3">
                  <c:v>HOSPITALES</c:v>
                </c:pt>
              </c:strCache>
            </c:strRef>
          </c:cat>
          <c:val>
            <c:numRef>
              <c:f>ResumenxRedes!$C$87:$C$90</c:f>
              <c:numCache>
                <c:formatCode>_(* #,##0_);_(* \(#,##0\);_(* "-"_);_(@_)</c:formatCode>
                <c:ptCount val="4"/>
                <c:pt idx="0">
                  <c:v>239</c:v>
                </c:pt>
                <c:pt idx="1">
                  <c:v>94</c:v>
                </c:pt>
                <c:pt idx="2">
                  <c:v>37</c:v>
                </c:pt>
                <c:pt idx="3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0F-4971-B8EE-5035A56714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88690607"/>
        <c:axId val="1087280095"/>
      </c:barChart>
      <c:catAx>
        <c:axId val="10886906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1087280095"/>
        <c:crosses val="autoZero"/>
        <c:auto val="1"/>
        <c:lblAlgn val="ctr"/>
        <c:lblOffset val="100"/>
        <c:noMultiLvlLbl val="0"/>
      </c:catAx>
      <c:valAx>
        <c:axId val="1087280095"/>
        <c:scaling>
          <c:orientation val="minMax"/>
        </c:scaling>
        <c:delete val="0"/>
        <c:axPos val="l"/>
        <c:numFmt formatCode="_(* #,##0_);_(* \(#,##0\);_(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108869060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2D050"/>
            </a:solidFill>
            <a:ln>
              <a:noFill/>
            </a:ln>
            <a:effectLst>
              <a:glow rad="101600">
                <a:schemeClr val="accent3">
                  <a:satMod val="175000"/>
                  <a:alpha val="40000"/>
                </a:schemeClr>
              </a:glo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ResumenxRedes!$A$15:$A$18</c:f>
              <c:strCache>
                <c:ptCount val="4"/>
                <c:pt idx="0">
                  <c:v>CHICLAYO</c:v>
                </c:pt>
                <c:pt idx="1">
                  <c:v>LAMBAYEQUE</c:v>
                </c:pt>
                <c:pt idx="2">
                  <c:v>FERREÑAFE</c:v>
                </c:pt>
                <c:pt idx="3">
                  <c:v>HOSPITALES</c:v>
                </c:pt>
              </c:strCache>
            </c:strRef>
          </c:cat>
          <c:val>
            <c:numRef>
              <c:f>ResumenxRedes!$C$15:$C$18</c:f>
              <c:numCache>
                <c:formatCode>_(* #,##0_);_(* \(#,##0\);_(* "-"_);_(@_)</c:formatCode>
                <c:ptCount val="4"/>
                <c:pt idx="0">
                  <c:v>5576</c:v>
                </c:pt>
                <c:pt idx="1">
                  <c:v>3599</c:v>
                </c:pt>
                <c:pt idx="2">
                  <c:v>691</c:v>
                </c:pt>
                <c:pt idx="3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3C-47E3-9DE6-9F11E8564E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88690607"/>
        <c:axId val="1087280095"/>
      </c:barChart>
      <c:catAx>
        <c:axId val="10886906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1087280095"/>
        <c:crosses val="autoZero"/>
        <c:auto val="1"/>
        <c:lblAlgn val="ctr"/>
        <c:lblOffset val="100"/>
        <c:noMultiLvlLbl val="0"/>
      </c:catAx>
      <c:valAx>
        <c:axId val="1087280095"/>
        <c:scaling>
          <c:orientation val="minMax"/>
        </c:scaling>
        <c:delete val="0"/>
        <c:axPos val="l"/>
        <c:numFmt formatCode="_(* #,##0_);_(* \(#,##0\);_(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108869060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>
              <a:glow rad="63500">
                <a:schemeClr val="accent1">
                  <a:satMod val="175000"/>
                  <a:alpha val="40000"/>
                </a:schemeClr>
              </a:glo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ResumenxRedes!$A$24:$A$27</c:f>
              <c:strCache>
                <c:ptCount val="4"/>
                <c:pt idx="0">
                  <c:v>CHICLAYO</c:v>
                </c:pt>
                <c:pt idx="1">
                  <c:v>LAMBAYEQUE</c:v>
                </c:pt>
                <c:pt idx="2">
                  <c:v>FERREÑAFE</c:v>
                </c:pt>
                <c:pt idx="3">
                  <c:v>HOSPITALES</c:v>
                </c:pt>
              </c:strCache>
            </c:strRef>
          </c:cat>
          <c:val>
            <c:numRef>
              <c:f>ResumenxRedes!$C$24:$C$27</c:f>
              <c:numCache>
                <c:formatCode>_(* #,##0_);_(* \(#,##0\);_(* "-"_);_(@_)</c:formatCode>
                <c:ptCount val="4"/>
                <c:pt idx="0">
                  <c:v>714</c:v>
                </c:pt>
                <c:pt idx="1">
                  <c:v>680</c:v>
                </c:pt>
                <c:pt idx="2">
                  <c:v>128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C3-45BD-BC32-6A8395F350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88690607"/>
        <c:axId val="1087280095"/>
      </c:barChart>
      <c:catAx>
        <c:axId val="10886906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1087280095"/>
        <c:crosses val="autoZero"/>
        <c:auto val="1"/>
        <c:lblAlgn val="ctr"/>
        <c:lblOffset val="100"/>
        <c:noMultiLvlLbl val="0"/>
      </c:catAx>
      <c:valAx>
        <c:axId val="1087280095"/>
        <c:scaling>
          <c:orientation val="minMax"/>
        </c:scaling>
        <c:delete val="0"/>
        <c:axPos val="l"/>
        <c:numFmt formatCode="_(* #,##0_);_(* \(#,##0\);_(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108869060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2D050"/>
            </a:solidFill>
            <a:ln>
              <a:noFill/>
            </a:ln>
            <a:effectLst>
              <a:glow rad="139700">
                <a:schemeClr val="accent3">
                  <a:satMod val="175000"/>
                  <a:alpha val="40000"/>
                </a:schemeClr>
              </a:glo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ResumenxRedes!$A$33:$A$36</c:f>
              <c:strCache>
                <c:ptCount val="4"/>
                <c:pt idx="0">
                  <c:v>CHICLAYO</c:v>
                </c:pt>
                <c:pt idx="1">
                  <c:v>LAMBAYEQUE</c:v>
                </c:pt>
                <c:pt idx="2">
                  <c:v>FERREÑAFE</c:v>
                </c:pt>
                <c:pt idx="3">
                  <c:v>HOSPITALES</c:v>
                </c:pt>
              </c:strCache>
            </c:strRef>
          </c:cat>
          <c:val>
            <c:numRef>
              <c:f>ResumenxRedes!$C$33:$C$36</c:f>
              <c:numCache>
                <c:formatCode>_(* #,##0_);_(* \(#,##0\);_(* "-"_);_(@_)</c:formatCode>
                <c:ptCount val="4"/>
                <c:pt idx="0">
                  <c:v>5307</c:v>
                </c:pt>
                <c:pt idx="1">
                  <c:v>3969</c:v>
                </c:pt>
                <c:pt idx="2">
                  <c:v>855</c:v>
                </c:pt>
                <c:pt idx="3">
                  <c:v>327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29-4211-9855-19CBA21294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88690607"/>
        <c:axId val="1087280095"/>
      </c:barChart>
      <c:catAx>
        <c:axId val="10886906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1087280095"/>
        <c:crosses val="autoZero"/>
        <c:auto val="1"/>
        <c:lblAlgn val="ctr"/>
        <c:lblOffset val="100"/>
        <c:noMultiLvlLbl val="0"/>
      </c:catAx>
      <c:valAx>
        <c:axId val="1087280095"/>
        <c:scaling>
          <c:orientation val="minMax"/>
        </c:scaling>
        <c:delete val="0"/>
        <c:axPos val="l"/>
        <c:numFmt formatCode="_(* #,##0_);_(* \(#,##0\);_(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108869060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>
              <a:glow rad="63500">
                <a:schemeClr val="accent1">
                  <a:satMod val="175000"/>
                  <a:alpha val="40000"/>
                </a:schemeClr>
              </a:glo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ResumenxRedes!$A$42:$A$45</c:f>
              <c:strCache>
                <c:ptCount val="4"/>
                <c:pt idx="0">
                  <c:v>CHICLAYO</c:v>
                </c:pt>
                <c:pt idx="1">
                  <c:v>LAMBAYEQUE</c:v>
                </c:pt>
                <c:pt idx="2">
                  <c:v>FERREÑAFE</c:v>
                </c:pt>
                <c:pt idx="3">
                  <c:v>HOSPITALES</c:v>
                </c:pt>
              </c:strCache>
            </c:strRef>
          </c:cat>
          <c:val>
            <c:numRef>
              <c:f>ResumenxRedes!$C$42:$C$45</c:f>
              <c:numCache>
                <c:formatCode>_(* #,##0_);_(* \(#,##0\);_(* "-"_);_(@_)</c:formatCode>
                <c:ptCount val="4"/>
                <c:pt idx="0">
                  <c:v>5820</c:v>
                </c:pt>
                <c:pt idx="1">
                  <c:v>3752</c:v>
                </c:pt>
                <c:pt idx="2">
                  <c:v>922</c:v>
                </c:pt>
                <c:pt idx="3">
                  <c:v>306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27C-4791-AE22-B69F13D110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88690607"/>
        <c:axId val="1087280095"/>
      </c:barChart>
      <c:catAx>
        <c:axId val="10886906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1087280095"/>
        <c:crosses val="autoZero"/>
        <c:auto val="1"/>
        <c:lblAlgn val="ctr"/>
        <c:lblOffset val="100"/>
        <c:noMultiLvlLbl val="0"/>
      </c:catAx>
      <c:valAx>
        <c:axId val="1087280095"/>
        <c:scaling>
          <c:orientation val="minMax"/>
        </c:scaling>
        <c:delete val="0"/>
        <c:axPos val="l"/>
        <c:numFmt formatCode="_(* #,##0_);_(* \(#,##0\);_(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108869060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2D050"/>
            </a:solidFill>
            <a:ln>
              <a:noFill/>
            </a:ln>
            <a:effectLst>
              <a:glow rad="101600">
                <a:schemeClr val="accent3">
                  <a:satMod val="175000"/>
                  <a:alpha val="40000"/>
                </a:schemeClr>
              </a:glo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ResumenxRedes!$A$51:$A$54</c:f>
              <c:strCache>
                <c:ptCount val="4"/>
                <c:pt idx="0">
                  <c:v>CHICLAYO</c:v>
                </c:pt>
                <c:pt idx="1">
                  <c:v>LAMBAYEQUE</c:v>
                </c:pt>
                <c:pt idx="2">
                  <c:v>FERREÑAFE</c:v>
                </c:pt>
                <c:pt idx="3">
                  <c:v>HOSPITALES</c:v>
                </c:pt>
              </c:strCache>
            </c:strRef>
          </c:cat>
          <c:val>
            <c:numRef>
              <c:f>ResumenxRedes!$C$51:$C$54</c:f>
              <c:numCache>
                <c:formatCode>_(* #,##0_);_(* \(#,##0\);_(* "-"_);_(@_)</c:formatCode>
                <c:ptCount val="4"/>
                <c:pt idx="0">
                  <c:v>2125</c:v>
                </c:pt>
                <c:pt idx="1">
                  <c:v>1954</c:v>
                </c:pt>
                <c:pt idx="2">
                  <c:v>729</c:v>
                </c:pt>
                <c:pt idx="3">
                  <c:v>7560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19-49D3-86B0-4EE8CA93B4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88690607"/>
        <c:axId val="1087280095"/>
      </c:barChart>
      <c:catAx>
        <c:axId val="10886906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1087280095"/>
        <c:crosses val="autoZero"/>
        <c:auto val="1"/>
        <c:lblAlgn val="ctr"/>
        <c:lblOffset val="100"/>
        <c:noMultiLvlLbl val="0"/>
      </c:catAx>
      <c:valAx>
        <c:axId val="1087280095"/>
        <c:scaling>
          <c:orientation val="minMax"/>
        </c:scaling>
        <c:delete val="0"/>
        <c:axPos val="l"/>
        <c:numFmt formatCode="_(* #,##0_);_(* \(#,##0\);_(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108869060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>
              <a:glow rad="63500">
                <a:schemeClr val="accent1">
                  <a:satMod val="175000"/>
                  <a:alpha val="40000"/>
                </a:schemeClr>
              </a:glo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ResumenxRedes!$A$60:$A$63</c:f>
              <c:strCache>
                <c:ptCount val="4"/>
                <c:pt idx="0">
                  <c:v>CHICLAYO</c:v>
                </c:pt>
                <c:pt idx="1">
                  <c:v>LAMBAYEQUE</c:v>
                </c:pt>
                <c:pt idx="2">
                  <c:v>FERREÑAFE</c:v>
                </c:pt>
                <c:pt idx="3">
                  <c:v>HOSPITALES</c:v>
                </c:pt>
              </c:strCache>
            </c:strRef>
          </c:cat>
          <c:val>
            <c:numRef>
              <c:f>ResumenxRedes!$C$60:$C$63</c:f>
              <c:numCache>
                <c:formatCode>_(* #,##0_);_(* \(#,##0\);_(* "-"_);_(@_)</c:formatCode>
                <c:ptCount val="4"/>
                <c:pt idx="0">
                  <c:v>19459</c:v>
                </c:pt>
                <c:pt idx="1">
                  <c:v>9122</c:v>
                </c:pt>
                <c:pt idx="2">
                  <c:v>3205</c:v>
                </c:pt>
                <c:pt idx="3">
                  <c:v>2139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F6-4758-9609-71CB0919A4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88690607"/>
        <c:axId val="1087280095"/>
      </c:barChart>
      <c:catAx>
        <c:axId val="10886906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1087280095"/>
        <c:crosses val="autoZero"/>
        <c:auto val="1"/>
        <c:lblAlgn val="ctr"/>
        <c:lblOffset val="100"/>
        <c:noMultiLvlLbl val="0"/>
      </c:catAx>
      <c:valAx>
        <c:axId val="1087280095"/>
        <c:scaling>
          <c:orientation val="minMax"/>
        </c:scaling>
        <c:delete val="0"/>
        <c:axPos val="l"/>
        <c:numFmt formatCode="_(* #,##0_);_(* \(#,##0\);_(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108869060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2D050"/>
            </a:solidFill>
            <a:ln>
              <a:noFill/>
            </a:ln>
            <a:effectLst>
              <a:glow rad="101600">
                <a:schemeClr val="accent3">
                  <a:satMod val="175000"/>
                  <a:alpha val="40000"/>
                </a:schemeClr>
              </a:glo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ResumenxRedes!$A$69:$A$72</c:f>
              <c:strCache>
                <c:ptCount val="4"/>
                <c:pt idx="0">
                  <c:v>CHICLAYO</c:v>
                </c:pt>
                <c:pt idx="1">
                  <c:v>LAMBAYEQUE</c:v>
                </c:pt>
                <c:pt idx="2">
                  <c:v>FERREÑAFE</c:v>
                </c:pt>
                <c:pt idx="3">
                  <c:v>HOSPITALES</c:v>
                </c:pt>
              </c:strCache>
            </c:strRef>
          </c:cat>
          <c:val>
            <c:numRef>
              <c:f>ResumenxRedes!$C$69:$C$72</c:f>
              <c:numCache>
                <c:formatCode>_(* #,##0_);_(* \(#,##0\);_(* "-"_);_(@_)</c:formatCode>
                <c:ptCount val="4"/>
                <c:pt idx="0">
                  <c:v>4611</c:v>
                </c:pt>
                <c:pt idx="1">
                  <c:v>3523</c:v>
                </c:pt>
                <c:pt idx="2">
                  <c:v>893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88-485B-8FBA-596C4F56BD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88690607"/>
        <c:axId val="1087280095"/>
      </c:barChart>
      <c:catAx>
        <c:axId val="10886906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1087280095"/>
        <c:crosses val="autoZero"/>
        <c:auto val="1"/>
        <c:lblAlgn val="ctr"/>
        <c:lblOffset val="100"/>
        <c:noMultiLvlLbl val="0"/>
      </c:catAx>
      <c:valAx>
        <c:axId val="1087280095"/>
        <c:scaling>
          <c:orientation val="minMax"/>
        </c:scaling>
        <c:delete val="0"/>
        <c:axPos val="l"/>
        <c:numFmt formatCode="_(* #,##0_);_(* \(#,##0\);_(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108869060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112292213473315"/>
          <c:y val="9.2827004219409287E-2"/>
          <c:w val="0.85998818897637797"/>
          <c:h val="0.7114070234891524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>
              <a:glow rad="63500">
                <a:schemeClr val="accent1">
                  <a:satMod val="175000"/>
                  <a:alpha val="40000"/>
                </a:schemeClr>
              </a:glo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ResumenxRedes!$A$78:$A$81</c:f>
              <c:strCache>
                <c:ptCount val="4"/>
                <c:pt idx="0">
                  <c:v>CHICLAYO</c:v>
                </c:pt>
                <c:pt idx="1">
                  <c:v>LAMBAYEQUE</c:v>
                </c:pt>
                <c:pt idx="2">
                  <c:v>FERREÑAFE</c:v>
                </c:pt>
                <c:pt idx="3">
                  <c:v>HOSPITALES</c:v>
                </c:pt>
              </c:strCache>
            </c:strRef>
          </c:cat>
          <c:val>
            <c:numRef>
              <c:f>ResumenxRedes!$C$78:$C$81</c:f>
              <c:numCache>
                <c:formatCode>_(* #,##0_);_(* \(#,##0\);_(* "-"_);_(@_)</c:formatCode>
                <c:ptCount val="4"/>
                <c:pt idx="0">
                  <c:v>756</c:v>
                </c:pt>
                <c:pt idx="1">
                  <c:v>1055</c:v>
                </c:pt>
                <c:pt idx="2">
                  <c:v>481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77-4C42-BE1B-51F24D4E7D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88690607"/>
        <c:axId val="1087280095"/>
      </c:barChart>
      <c:catAx>
        <c:axId val="10886906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1087280095"/>
        <c:crosses val="autoZero"/>
        <c:auto val="1"/>
        <c:lblAlgn val="ctr"/>
        <c:lblOffset val="100"/>
        <c:noMultiLvlLbl val="0"/>
      </c:catAx>
      <c:valAx>
        <c:axId val="1087280095"/>
        <c:scaling>
          <c:orientation val="minMax"/>
        </c:scaling>
        <c:delete val="0"/>
        <c:axPos val="l"/>
        <c:numFmt formatCode="_(* #,##0_);_(* \(#,##0\);_(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108869060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3</xdr:row>
      <xdr:rowOff>0</xdr:rowOff>
    </xdr:from>
    <xdr:to>
      <xdr:col>10</xdr:col>
      <xdr:colOff>0</xdr:colOff>
      <xdr:row>9</xdr:row>
      <xdr:rowOff>180975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0</xdr:colOff>
      <xdr:row>12</xdr:row>
      <xdr:rowOff>0</xdr:rowOff>
    </xdr:from>
    <xdr:to>
      <xdr:col>10</xdr:col>
      <xdr:colOff>0</xdr:colOff>
      <xdr:row>19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21</xdr:row>
      <xdr:rowOff>0</xdr:rowOff>
    </xdr:from>
    <xdr:to>
      <xdr:col>10</xdr:col>
      <xdr:colOff>0</xdr:colOff>
      <xdr:row>28</xdr:row>
      <xdr:rowOff>133350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1104900</xdr:colOff>
      <xdr:row>30</xdr:row>
      <xdr:rowOff>0</xdr:rowOff>
    </xdr:from>
    <xdr:to>
      <xdr:col>9</xdr:col>
      <xdr:colOff>752475</xdr:colOff>
      <xdr:row>37</xdr:row>
      <xdr:rowOff>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0</xdr:colOff>
      <xdr:row>39</xdr:row>
      <xdr:rowOff>1</xdr:rowOff>
    </xdr:from>
    <xdr:to>
      <xdr:col>10</xdr:col>
      <xdr:colOff>0</xdr:colOff>
      <xdr:row>45</xdr:row>
      <xdr:rowOff>180976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9525</xdr:colOff>
      <xdr:row>48</xdr:row>
      <xdr:rowOff>0</xdr:rowOff>
    </xdr:from>
    <xdr:to>
      <xdr:col>10</xdr:col>
      <xdr:colOff>9525</xdr:colOff>
      <xdr:row>55</xdr:row>
      <xdr:rowOff>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</xdr:col>
      <xdr:colOff>9525</xdr:colOff>
      <xdr:row>57</xdr:row>
      <xdr:rowOff>0</xdr:rowOff>
    </xdr:from>
    <xdr:to>
      <xdr:col>10</xdr:col>
      <xdr:colOff>9525</xdr:colOff>
      <xdr:row>63</xdr:row>
      <xdr:rowOff>180975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</xdr:col>
      <xdr:colOff>9525</xdr:colOff>
      <xdr:row>65</xdr:row>
      <xdr:rowOff>152400</xdr:rowOff>
    </xdr:from>
    <xdr:to>
      <xdr:col>10</xdr:col>
      <xdr:colOff>9525</xdr:colOff>
      <xdr:row>72</xdr:row>
      <xdr:rowOff>180975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</xdr:col>
      <xdr:colOff>0</xdr:colOff>
      <xdr:row>75</xdr:row>
      <xdr:rowOff>0</xdr:rowOff>
    </xdr:from>
    <xdr:to>
      <xdr:col>10</xdr:col>
      <xdr:colOff>0</xdr:colOff>
      <xdr:row>81</xdr:row>
      <xdr:rowOff>180975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</xdr:col>
      <xdr:colOff>9525</xdr:colOff>
      <xdr:row>85</xdr:row>
      <xdr:rowOff>9525</xdr:rowOff>
    </xdr:from>
    <xdr:to>
      <xdr:col>10</xdr:col>
      <xdr:colOff>9525</xdr:colOff>
      <xdr:row>90</xdr:row>
      <xdr:rowOff>171450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rchivosHisMinsa/2020/consolidado-20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archivosHisMinsa/2022/consolidado-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resInd"/>
      <sheetName val="IndicadoresxEessxMes"/>
      <sheetName val="IndicadoresxRed"/>
      <sheetName val="indixProv"/>
      <sheetName val="Hoja2"/>
      <sheetName val="datos"/>
      <sheetName val="eess-mf"/>
    </sheetNames>
    <sheetDataSet>
      <sheetData sheetId="0">
        <row r="5">
          <cell r="A5">
            <v>4317</v>
          </cell>
          <cell r="B5"/>
          <cell r="C5"/>
          <cell r="D5"/>
          <cell r="E5">
            <v>1</v>
          </cell>
          <cell r="F5">
            <v>83</v>
          </cell>
          <cell r="G5"/>
          <cell r="H5">
            <v>37</v>
          </cell>
          <cell r="I5"/>
          <cell r="J5"/>
          <cell r="K5"/>
          <cell r="L5"/>
          <cell r="M5">
            <v>1</v>
          </cell>
          <cell r="N5">
            <v>500</v>
          </cell>
          <cell r="O5"/>
          <cell r="P5"/>
          <cell r="Q5">
            <v>2898</v>
          </cell>
        </row>
        <row r="6">
          <cell r="A6">
            <v>4318</v>
          </cell>
          <cell r="B6">
            <v>21</v>
          </cell>
          <cell r="C6">
            <v>12</v>
          </cell>
          <cell r="D6">
            <v>3</v>
          </cell>
          <cell r="E6">
            <v>353</v>
          </cell>
          <cell r="F6">
            <v>84</v>
          </cell>
          <cell r="G6">
            <v>165</v>
          </cell>
          <cell r="H6">
            <v>98</v>
          </cell>
          <cell r="I6">
            <v>629</v>
          </cell>
          <cell r="J6">
            <v>354</v>
          </cell>
          <cell r="K6">
            <v>34</v>
          </cell>
          <cell r="L6">
            <v>311</v>
          </cell>
          <cell r="M6">
            <v>27</v>
          </cell>
          <cell r="N6">
            <v>547</v>
          </cell>
          <cell r="O6">
            <v>186</v>
          </cell>
          <cell r="P6">
            <v>120</v>
          </cell>
          <cell r="Q6">
            <v>525</v>
          </cell>
        </row>
        <row r="7">
          <cell r="A7">
            <v>4319</v>
          </cell>
          <cell r="B7">
            <v>14</v>
          </cell>
          <cell r="C7">
            <v>13</v>
          </cell>
          <cell r="D7">
            <v>5</v>
          </cell>
          <cell r="E7">
            <v>262</v>
          </cell>
          <cell r="F7">
            <v>39</v>
          </cell>
          <cell r="G7">
            <v>105</v>
          </cell>
          <cell r="H7">
            <v>42</v>
          </cell>
          <cell r="I7">
            <v>377</v>
          </cell>
          <cell r="J7">
            <v>222</v>
          </cell>
          <cell r="K7">
            <v>3</v>
          </cell>
          <cell r="L7">
            <v>219</v>
          </cell>
          <cell r="M7">
            <v>2</v>
          </cell>
          <cell r="N7">
            <v>197</v>
          </cell>
          <cell r="O7">
            <v>49</v>
          </cell>
          <cell r="P7">
            <v>14</v>
          </cell>
          <cell r="Q7"/>
        </row>
        <row r="8">
          <cell r="A8">
            <v>4320</v>
          </cell>
          <cell r="B8">
            <v>20</v>
          </cell>
          <cell r="C8">
            <v>20</v>
          </cell>
          <cell r="D8">
            <v>3</v>
          </cell>
          <cell r="E8">
            <v>211</v>
          </cell>
          <cell r="F8">
            <v>33</v>
          </cell>
          <cell r="G8">
            <v>146</v>
          </cell>
          <cell r="H8">
            <v>8</v>
          </cell>
          <cell r="I8">
            <v>240</v>
          </cell>
          <cell r="J8">
            <v>190</v>
          </cell>
          <cell r="K8">
            <v>3</v>
          </cell>
          <cell r="L8">
            <v>198</v>
          </cell>
          <cell r="M8">
            <v>1</v>
          </cell>
          <cell r="N8">
            <v>177</v>
          </cell>
          <cell r="O8">
            <v>82</v>
          </cell>
          <cell r="P8">
            <v>13</v>
          </cell>
          <cell r="Q8"/>
        </row>
        <row r="9">
          <cell r="A9">
            <v>4321</v>
          </cell>
          <cell r="B9">
            <v>14</v>
          </cell>
          <cell r="C9">
            <v>2</v>
          </cell>
          <cell r="D9">
            <v>21</v>
          </cell>
          <cell r="E9">
            <v>262</v>
          </cell>
          <cell r="F9">
            <v>81</v>
          </cell>
          <cell r="G9">
            <v>149</v>
          </cell>
          <cell r="H9">
            <v>101</v>
          </cell>
          <cell r="I9">
            <v>363</v>
          </cell>
          <cell r="J9">
            <v>232</v>
          </cell>
          <cell r="K9">
            <v>15</v>
          </cell>
          <cell r="L9">
            <v>225</v>
          </cell>
          <cell r="M9">
            <v>15</v>
          </cell>
          <cell r="N9">
            <v>191</v>
          </cell>
          <cell r="O9">
            <v>177</v>
          </cell>
          <cell r="P9">
            <v>123</v>
          </cell>
          <cell r="Q9"/>
        </row>
        <row r="10">
          <cell r="A10">
            <v>4322</v>
          </cell>
          <cell r="B10">
            <v>12</v>
          </cell>
          <cell r="C10">
            <v>28</v>
          </cell>
          <cell r="D10">
            <v>1</v>
          </cell>
          <cell r="E10">
            <v>165</v>
          </cell>
          <cell r="F10">
            <v>22</v>
          </cell>
          <cell r="G10">
            <v>83</v>
          </cell>
          <cell r="H10">
            <v>5</v>
          </cell>
          <cell r="I10">
            <v>255</v>
          </cell>
          <cell r="J10">
            <v>111</v>
          </cell>
          <cell r="K10">
            <v>3</v>
          </cell>
          <cell r="L10">
            <v>105</v>
          </cell>
          <cell r="M10">
            <v>5</v>
          </cell>
          <cell r="N10">
            <v>293</v>
          </cell>
          <cell r="O10">
            <v>81</v>
          </cell>
          <cell r="P10">
            <v>27</v>
          </cell>
          <cell r="Q10"/>
        </row>
        <row r="11">
          <cell r="A11">
            <v>4323</v>
          </cell>
          <cell r="B11">
            <v>14</v>
          </cell>
          <cell r="C11">
            <v>15</v>
          </cell>
          <cell r="D11">
            <v>3</v>
          </cell>
          <cell r="E11">
            <v>178</v>
          </cell>
          <cell r="F11">
            <v>59</v>
          </cell>
          <cell r="G11">
            <v>84</v>
          </cell>
          <cell r="H11">
            <v>27</v>
          </cell>
          <cell r="I11">
            <v>198</v>
          </cell>
          <cell r="J11">
            <v>166</v>
          </cell>
          <cell r="K11"/>
          <cell r="L11">
            <v>165</v>
          </cell>
          <cell r="M11"/>
          <cell r="N11">
            <v>172</v>
          </cell>
          <cell r="O11">
            <v>112</v>
          </cell>
          <cell r="P11">
            <v>84</v>
          </cell>
          <cell r="Q11"/>
        </row>
        <row r="12">
          <cell r="A12">
            <v>4324</v>
          </cell>
          <cell r="B12">
            <v>18</v>
          </cell>
          <cell r="C12">
            <v>4</v>
          </cell>
          <cell r="D12">
            <v>10</v>
          </cell>
          <cell r="E12">
            <v>250</v>
          </cell>
          <cell r="F12">
            <v>50</v>
          </cell>
          <cell r="G12">
            <v>109</v>
          </cell>
          <cell r="H12">
            <v>44</v>
          </cell>
          <cell r="I12">
            <v>337</v>
          </cell>
          <cell r="J12">
            <v>250</v>
          </cell>
          <cell r="K12">
            <v>2</v>
          </cell>
          <cell r="L12">
            <v>235</v>
          </cell>
          <cell r="M12">
            <v>1</v>
          </cell>
          <cell r="N12">
            <v>232</v>
          </cell>
          <cell r="O12">
            <v>88</v>
          </cell>
          <cell r="P12">
            <v>42</v>
          </cell>
          <cell r="Q12">
            <v>27</v>
          </cell>
        </row>
        <row r="13">
          <cell r="A13">
            <v>4325</v>
          </cell>
          <cell r="B13">
            <v>9</v>
          </cell>
          <cell r="C13">
            <v>27</v>
          </cell>
          <cell r="D13">
            <v>10</v>
          </cell>
          <cell r="E13">
            <v>148</v>
          </cell>
          <cell r="F13">
            <v>43</v>
          </cell>
          <cell r="G13">
            <v>97</v>
          </cell>
          <cell r="H13">
            <v>43</v>
          </cell>
          <cell r="I13">
            <v>348</v>
          </cell>
          <cell r="J13">
            <v>146</v>
          </cell>
          <cell r="K13">
            <v>10</v>
          </cell>
          <cell r="L13">
            <v>145</v>
          </cell>
          <cell r="M13"/>
          <cell r="N13">
            <v>237</v>
          </cell>
          <cell r="O13">
            <v>67</v>
          </cell>
          <cell r="P13">
            <v>34</v>
          </cell>
          <cell r="Q13">
            <v>77</v>
          </cell>
        </row>
        <row r="14">
          <cell r="A14">
            <v>4326</v>
          </cell>
          <cell r="B14">
            <v>8</v>
          </cell>
          <cell r="C14">
            <v>1</v>
          </cell>
          <cell r="D14"/>
          <cell r="E14">
            <v>58</v>
          </cell>
          <cell r="F14">
            <v>28</v>
          </cell>
          <cell r="G14">
            <v>40</v>
          </cell>
          <cell r="H14">
            <v>30</v>
          </cell>
          <cell r="I14">
            <v>122</v>
          </cell>
          <cell r="J14">
            <v>56</v>
          </cell>
          <cell r="K14">
            <v>5</v>
          </cell>
          <cell r="L14">
            <v>57</v>
          </cell>
          <cell r="M14">
            <v>4</v>
          </cell>
          <cell r="N14">
            <v>168</v>
          </cell>
          <cell r="O14">
            <v>29</v>
          </cell>
          <cell r="P14">
            <v>7</v>
          </cell>
          <cell r="Q14"/>
        </row>
        <row r="15">
          <cell r="A15">
            <v>4327</v>
          </cell>
          <cell r="B15">
            <v>24</v>
          </cell>
          <cell r="C15">
            <v>18</v>
          </cell>
          <cell r="D15">
            <v>12</v>
          </cell>
          <cell r="E15">
            <v>259</v>
          </cell>
          <cell r="F15">
            <v>96</v>
          </cell>
          <cell r="G15">
            <v>150</v>
          </cell>
          <cell r="H15">
            <v>58</v>
          </cell>
          <cell r="I15">
            <v>390</v>
          </cell>
          <cell r="J15">
            <v>261</v>
          </cell>
          <cell r="K15">
            <v>32</v>
          </cell>
          <cell r="L15">
            <v>258</v>
          </cell>
          <cell r="M15">
            <v>1</v>
          </cell>
          <cell r="N15">
            <v>340</v>
          </cell>
          <cell r="O15">
            <v>148</v>
          </cell>
          <cell r="P15">
            <v>126</v>
          </cell>
          <cell r="Q15"/>
        </row>
        <row r="16">
          <cell r="A16">
            <v>4328</v>
          </cell>
          <cell r="B16">
            <v>11</v>
          </cell>
          <cell r="C16">
            <v>12</v>
          </cell>
          <cell r="D16"/>
          <cell r="E16">
            <v>131</v>
          </cell>
          <cell r="F16">
            <v>37</v>
          </cell>
          <cell r="G16">
            <v>69</v>
          </cell>
          <cell r="H16">
            <v>38</v>
          </cell>
          <cell r="I16">
            <v>300</v>
          </cell>
          <cell r="J16">
            <v>133</v>
          </cell>
          <cell r="K16">
            <v>24</v>
          </cell>
          <cell r="L16">
            <v>130</v>
          </cell>
          <cell r="M16"/>
          <cell r="N16">
            <v>317</v>
          </cell>
          <cell r="O16">
            <v>63</v>
          </cell>
          <cell r="P16">
            <v>26</v>
          </cell>
          <cell r="Q16"/>
        </row>
        <row r="17">
          <cell r="A17">
            <v>4329</v>
          </cell>
          <cell r="B17">
            <v>13</v>
          </cell>
          <cell r="C17">
            <v>26</v>
          </cell>
          <cell r="D17">
            <v>1</v>
          </cell>
          <cell r="E17">
            <v>243</v>
          </cell>
          <cell r="F17">
            <v>72</v>
          </cell>
          <cell r="G17">
            <v>112</v>
          </cell>
          <cell r="H17">
            <v>90</v>
          </cell>
          <cell r="I17">
            <v>623</v>
          </cell>
          <cell r="J17">
            <v>248</v>
          </cell>
          <cell r="K17">
            <v>99</v>
          </cell>
          <cell r="L17">
            <v>243</v>
          </cell>
          <cell r="M17">
            <v>1</v>
          </cell>
          <cell r="N17">
            <v>411</v>
          </cell>
          <cell r="O17">
            <v>146</v>
          </cell>
          <cell r="P17">
            <v>95</v>
          </cell>
          <cell r="Q17">
            <v>230</v>
          </cell>
        </row>
        <row r="18">
          <cell r="A18">
            <v>4330</v>
          </cell>
          <cell r="B18">
            <v>5</v>
          </cell>
          <cell r="C18">
            <v>9</v>
          </cell>
          <cell r="D18"/>
          <cell r="E18">
            <v>47</v>
          </cell>
          <cell r="F18">
            <v>24</v>
          </cell>
          <cell r="G18">
            <v>25</v>
          </cell>
          <cell r="H18">
            <v>25</v>
          </cell>
          <cell r="I18">
            <v>146</v>
          </cell>
          <cell r="J18">
            <v>52</v>
          </cell>
          <cell r="K18">
            <v>11</v>
          </cell>
          <cell r="L18">
            <v>46</v>
          </cell>
          <cell r="M18"/>
          <cell r="N18">
            <v>121</v>
          </cell>
          <cell r="O18">
            <v>19</v>
          </cell>
          <cell r="P18">
            <v>8</v>
          </cell>
          <cell r="Q18"/>
        </row>
        <row r="19">
          <cell r="A19">
            <v>4331</v>
          </cell>
          <cell r="B19">
            <v>17</v>
          </cell>
          <cell r="C19">
            <v>12</v>
          </cell>
          <cell r="D19">
            <v>8</v>
          </cell>
          <cell r="E19">
            <v>250</v>
          </cell>
          <cell r="F19">
            <v>73</v>
          </cell>
          <cell r="G19">
            <v>100</v>
          </cell>
          <cell r="H19">
            <v>71</v>
          </cell>
          <cell r="I19">
            <v>466</v>
          </cell>
          <cell r="J19">
            <v>209</v>
          </cell>
          <cell r="K19">
            <v>89</v>
          </cell>
          <cell r="L19">
            <v>189</v>
          </cell>
          <cell r="M19">
            <v>1</v>
          </cell>
          <cell r="N19">
            <v>242</v>
          </cell>
          <cell r="O19">
            <v>159</v>
          </cell>
          <cell r="P19">
            <v>94</v>
          </cell>
          <cell r="Q19">
            <v>213</v>
          </cell>
        </row>
        <row r="20">
          <cell r="A20">
            <v>4332</v>
          </cell>
          <cell r="B20">
            <v>30</v>
          </cell>
          <cell r="C20">
            <v>15</v>
          </cell>
          <cell r="D20">
            <v>72</v>
          </cell>
          <cell r="E20">
            <v>455</v>
          </cell>
          <cell r="F20">
            <v>111</v>
          </cell>
          <cell r="G20">
            <v>220</v>
          </cell>
          <cell r="H20">
            <v>130</v>
          </cell>
          <cell r="I20">
            <v>734</v>
          </cell>
          <cell r="J20">
            <v>436</v>
          </cell>
          <cell r="K20">
            <v>16</v>
          </cell>
          <cell r="L20">
            <v>423</v>
          </cell>
          <cell r="M20">
            <v>10</v>
          </cell>
          <cell r="N20">
            <v>575</v>
          </cell>
          <cell r="O20">
            <v>169</v>
          </cell>
          <cell r="P20">
            <v>107</v>
          </cell>
          <cell r="Q20">
            <v>418</v>
          </cell>
        </row>
        <row r="21">
          <cell r="A21">
            <v>4333</v>
          </cell>
          <cell r="B21">
            <v>38</v>
          </cell>
          <cell r="C21">
            <v>95</v>
          </cell>
          <cell r="D21">
            <v>14</v>
          </cell>
          <cell r="E21">
            <v>406</v>
          </cell>
          <cell r="F21">
            <v>131</v>
          </cell>
          <cell r="G21">
            <v>209</v>
          </cell>
          <cell r="H21">
            <v>138</v>
          </cell>
          <cell r="I21">
            <v>708</v>
          </cell>
          <cell r="J21">
            <v>361</v>
          </cell>
          <cell r="K21">
            <v>18</v>
          </cell>
          <cell r="L21">
            <v>362</v>
          </cell>
          <cell r="M21">
            <v>13</v>
          </cell>
          <cell r="N21">
            <v>394</v>
          </cell>
          <cell r="O21">
            <v>198</v>
          </cell>
          <cell r="P21">
            <v>127</v>
          </cell>
          <cell r="Q21">
            <v>166</v>
          </cell>
        </row>
        <row r="22">
          <cell r="A22">
            <v>4334</v>
          </cell>
          <cell r="B22">
            <v>13</v>
          </cell>
          <cell r="C22"/>
          <cell r="D22"/>
          <cell r="E22">
            <v>156</v>
          </cell>
          <cell r="F22">
            <v>21</v>
          </cell>
          <cell r="G22">
            <v>54</v>
          </cell>
          <cell r="H22">
            <v>23</v>
          </cell>
          <cell r="I22">
            <v>163</v>
          </cell>
          <cell r="J22">
            <v>156</v>
          </cell>
          <cell r="K22"/>
          <cell r="L22">
            <v>155</v>
          </cell>
          <cell r="M22"/>
          <cell r="N22">
            <v>119</v>
          </cell>
          <cell r="O22">
            <v>65</v>
          </cell>
          <cell r="P22">
            <v>24</v>
          </cell>
          <cell r="Q22"/>
        </row>
        <row r="23">
          <cell r="A23">
            <v>4335</v>
          </cell>
          <cell r="B23">
            <v>8</v>
          </cell>
          <cell r="C23">
            <v>3</v>
          </cell>
          <cell r="D23">
            <v>32</v>
          </cell>
          <cell r="E23">
            <v>134</v>
          </cell>
          <cell r="F23">
            <v>75</v>
          </cell>
          <cell r="G23">
            <v>50</v>
          </cell>
          <cell r="H23">
            <v>71</v>
          </cell>
          <cell r="I23">
            <v>265</v>
          </cell>
          <cell r="J23">
            <v>134</v>
          </cell>
          <cell r="K23">
            <v>4</v>
          </cell>
          <cell r="L23">
            <v>129</v>
          </cell>
          <cell r="M23">
            <v>3</v>
          </cell>
          <cell r="N23">
            <v>246</v>
          </cell>
          <cell r="O23">
            <v>115</v>
          </cell>
          <cell r="P23">
            <v>124</v>
          </cell>
          <cell r="Q23"/>
        </row>
        <row r="24">
          <cell r="A24">
            <v>4336</v>
          </cell>
          <cell r="B24">
            <v>18</v>
          </cell>
          <cell r="C24">
            <v>34</v>
          </cell>
          <cell r="D24">
            <v>5</v>
          </cell>
          <cell r="E24">
            <v>204</v>
          </cell>
          <cell r="F24">
            <v>96</v>
          </cell>
          <cell r="G24">
            <v>132</v>
          </cell>
          <cell r="H24">
            <v>81</v>
          </cell>
          <cell r="I24">
            <v>433</v>
          </cell>
          <cell r="J24">
            <v>194</v>
          </cell>
          <cell r="K24">
            <v>5</v>
          </cell>
          <cell r="L24">
            <v>195</v>
          </cell>
          <cell r="M24">
            <v>8</v>
          </cell>
          <cell r="N24">
            <v>423</v>
          </cell>
          <cell r="O24">
            <v>114</v>
          </cell>
          <cell r="P24">
            <v>71</v>
          </cell>
          <cell r="Q24">
            <v>249</v>
          </cell>
        </row>
        <row r="25">
          <cell r="A25">
            <v>4337</v>
          </cell>
          <cell r="B25">
            <v>3</v>
          </cell>
          <cell r="C25">
            <v>15</v>
          </cell>
          <cell r="D25"/>
          <cell r="E25">
            <v>43</v>
          </cell>
          <cell r="F25">
            <v>20</v>
          </cell>
          <cell r="G25">
            <v>24</v>
          </cell>
          <cell r="H25">
            <v>16</v>
          </cell>
          <cell r="I25">
            <v>146</v>
          </cell>
          <cell r="J25">
            <v>55</v>
          </cell>
          <cell r="K25">
            <v>6</v>
          </cell>
          <cell r="L25">
            <v>33</v>
          </cell>
          <cell r="M25">
            <v>2</v>
          </cell>
          <cell r="N25">
            <v>201</v>
          </cell>
          <cell r="O25">
            <v>33</v>
          </cell>
          <cell r="P25">
            <v>25</v>
          </cell>
          <cell r="Q25"/>
        </row>
        <row r="26">
          <cell r="A26">
            <v>4338</v>
          </cell>
          <cell r="B26">
            <v>20</v>
          </cell>
          <cell r="C26">
            <v>4</v>
          </cell>
          <cell r="D26">
            <v>30</v>
          </cell>
          <cell r="E26">
            <v>243</v>
          </cell>
          <cell r="F26">
            <v>72</v>
          </cell>
          <cell r="G26">
            <v>145</v>
          </cell>
          <cell r="H26">
            <v>69</v>
          </cell>
          <cell r="I26">
            <v>339</v>
          </cell>
          <cell r="J26">
            <v>204</v>
          </cell>
          <cell r="K26">
            <v>16</v>
          </cell>
          <cell r="L26">
            <v>223</v>
          </cell>
          <cell r="M26">
            <v>14</v>
          </cell>
          <cell r="N26">
            <v>327</v>
          </cell>
          <cell r="O26">
            <v>173</v>
          </cell>
          <cell r="P26">
            <v>73</v>
          </cell>
          <cell r="Q26">
            <v>114</v>
          </cell>
        </row>
        <row r="27">
          <cell r="A27">
            <v>4339</v>
          </cell>
          <cell r="B27">
            <v>1</v>
          </cell>
          <cell r="C27"/>
          <cell r="D27"/>
          <cell r="E27">
            <v>3</v>
          </cell>
          <cell r="F27"/>
          <cell r="G27"/>
          <cell r="H27"/>
          <cell r="I27">
            <v>3</v>
          </cell>
          <cell r="J27">
            <v>3</v>
          </cell>
          <cell r="K27"/>
          <cell r="L27">
            <v>3</v>
          </cell>
          <cell r="M27"/>
          <cell r="N27">
            <v>40</v>
          </cell>
          <cell r="O27">
            <v>1</v>
          </cell>
          <cell r="P27">
            <v>1</v>
          </cell>
          <cell r="Q27"/>
        </row>
        <row r="28">
          <cell r="A28">
            <v>4340</v>
          </cell>
          <cell r="B28">
            <v>4</v>
          </cell>
          <cell r="C28"/>
          <cell r="D28">
            <v>1</v>
          </cell>
          <cell r="E28">
            <v>26</v>
          </cell>
          <cell r="F28">
            <v>17</v>
          </cell>
          <cell r="G28">
            <v>16</v>
          </cell>
          <cell r="H28">
            <v>23</v>
          </cell>
          <cell r="I28">
            <v>146</v>
          </cell>
          <cell r="J28">
            <v>27</v>
          </cell>
          <cell r="K28">
            <v>23</v>
          </cell>
          <cell r="L28">
            <v>26</v>
          </cell>
          <cell r="M28"/>
          <cell r="N28">
            <v>163</v>
          </cell>
          <cell r="O28">
            <v>24</v>
          </cell>
          <cell r="P28">
            <v>24</v>
          </cell>
          <cell r="Q28"/>
        </row>
        <row r="29">
          <cell r="A29">
            <v>4341</v>
          </cell>
          <cell r="B29">
            <v>1</v>
          </cell>
          <cell r="C29">
            <v>2</v>
          </cell>
          <cell r="D29">
            <v>2</v>
          </cell>
          <cell r="E29">
            <v>13</v>
          </cell>
          <cell r="F29">
            <v>5</v>
          </cell>
          <cell r="G29">
            <v>7</v>
          </cell>
          <cell r="H29">
            <v>6</v>
          </cell>
          <cell r="I29">
            <v>31</v>
          </cell>
          <cell r="J29">
            <v>3</v>
          </cell>
          <cell r="K29">
            <v>4</v>
          </cell>
          <cell r="L29">
            <v>9</v>
          </cell>
          <cell r="M29"/>
          <cell r="N29">
            <v>63</v>
          </cell>
          <cell r="O29">
            <v>8</v>
          </cell>
          <cell r="P29">
            <v>10</v>
          </cell>
          <cell r="Q29"/>
        </row>
        <row r="30">
          <cell r="A30">
            <v>4342</v>
          </cell>
          <cell r="B30">
            <v>27</v>
          </cell>
          <cell r="C30">
            <v>15</v>
          </cell>
          <cell r="D30">
            <v>17</v>
          </cell>
          <cell r="E30">
            <v>231</v>
          </cell>
          <cell r="F30">
            <v>107</v>
          </cell>
          <cell r="G30">
            <v>141</v>
          </cell>
          <cell r="H30">
            <v>121</v>
          </cell>
          <cell r="I30">
            <v>391</v>
          </cell>
          <cell r="J30">
            <v>218</v>
          </cell>
          <cell r="K30"/>
          <cell r="L30">
            <v>197</v>
          </cell>
          <cell r="M30"/>
          <cell r="N30">
            <v>277</v>
          </cell>
          <cell r="O30">
            <v>118</v>
          </cell>
          <cell r="P30">
            <v>84</v>
          </cell>
          <cell r="Q30">
            <v>202</v>
          </cell>
        </row>
        <row r="31">
          <cell r="A31">
            <v>4343</v>
          </cell>
          <cell r="B31"/>
          <cell r="C31"/>
          <cell r="D31"/>
          <cell r="E31">
            <v>8</v>
          </cell>
          <cell r="F31">
            <v>3</v>
          </cell>
          <cell r="G31">
            <v>6</v>
          </cell>
          <cell r="H31">
            <v>2</v>
          </cell>
          <cell r="I31">
            <v>31</v>
          </cell>
          <cell r="J31">
            <v>9</v>
          </cell>
          <cell r="K31"/>
          <cell r="L31">
            <v>8</v>
          </cell>
          <cell r="M31"/>
          <cell r="N31">
            <v>55</v>
          </cell>
          <cell r="O31">
            <v>5</v>
          </cell>
          <cell r="P31">
            <v>5</v>
          </cell>
          <cell r="Q31"/>
        </row>
        <row r="32">
          <cell r="A32">
            <v>4344</v>
          </cell>
          <cell r="B32">
            <v>1</v>
          </cell>
          <cell r="C32">
            <v>4</v>
          </cell>
          <cell r="D32"/>
          <cell r="E32">
            <v>12</v>
          </cell>
          <cell r="F32">
            <v>2</v>
          </cell>
          <cell r="G32">
            <v>7</v>
          </cell>
          <cell r="H32"/>
          <cell r="I32">
            <v>13</v>
          </cell>
          <cell r="J32">
            <v>10</v>
          </cell>
          <cell r="K32"/>
          <cell r="L32">
            <v>12</v>
          </cell>
          <cell r="M32"/>
          <cell r="N32">
            <v>65</v>
          </cell>
          <cell r="O32">
            <v>14</v>
          </cell>
          <cell r="P32">
            <v>18</v>
          </cell>
          <cell r="Q32"/>
        </row>
        <row r="33">
          <cell r="A33">
            <v>4345</v>
          </cell>
          <cell r="B33">
            <v>27</v>
          </cell>
          <cell r="C33"/>
          <cell r="D33">
            <v>17</v>
          </cell>
          <cell r="E33">
            <v>242</v>
          </cell>
          <cell r="F33">
            <v>64</v>
          </cell>
          <cell r="G33">
            <v>138</v>
          </cell>
          <cell r="H33">
            <v>83</v>
          </cell>
          <cell r="I33">
            <v>392</v>
          </cell>
          <cell r="J33">
            <v>220</v>
          </cell>
          <cell r="K33">
            <v>9</v>
          </cell>
          <cell r="L33">
            <v>131</v>
          </cell>
          <cell r="M33"/>
          <cell r="N33">
            <v>205</v>
          </cell>
          <cell r="O33">
            <v>58</v>
          </cell>
          <cell r="P33">
            <v>28</v>
          </cell>
          <cell r="Q33"/>
        </row>
        <row r="34">
          <cell r="A34">
            <v>4346</v>
          </cell>
          <cell r="B34">
            <v>3</v>
          </cell>
          <cell r="C34">
            <v>1</v>
          </cell>
          <cell r="D34">
            <v>5</v>
          </cell>
          <cell r="E34">
            <v>21</v>
          </cell>
          <cell r="F34">
            <v>12</v>
          </cell>
          <cell r="G34">
            <v>13</v>
          </cell>
          <cell r="H34">
            <v>12</v>
          </cell>
          <cell r="I34">
            <v>73</v>
          </cell>
          <cell r="J34">
            <v>10</v>
          </cell>
          <cell r="K34">
            <v>28</v>
          </cell>
          <cell r="L34">
            <v>8</v>
          </cell>
          <cell r="M34">
            <v>14</v>
          </cell>
          <cell r="N34">
            <v>68</v>
          </cell>
          <cell r="O34">
            <v>10</v>
          </cell>
          <cell r="P34">
            <v>7</v>
          </cell>
          <cell r="Q34"/>
        </row>
        <row r="35">
          <cell r="A35">
            <v>4347</v>
          </cell>
          <cell r="B35">
            <v>2</v>
          </cell>
          <cell r="C35">
            <v>1</v>
          </cell>
          <cell r="D35">
            <v>1</v>
          </cell>
          <cell r="E35">
            <v>17</v>
          </cell>
          <cell r="F35">
            <v>16</v>
          </cell>
          <cell r="G35">
            <v>10</v>
          </cell>
          <cell r="H35">
            <v>9</v>
          </cell>
          <cell r="I35">
            <v>45</v>
          </cell>
          <cell r="J35">
            <v>11</v>
          </cell>
          <cell r="K35">
            <v>19</v>
          </cell>
          <cell r="L35">
            <v>11</v>
          </cell>
          <cell r="M35">
            <v>8</v>
          </cell>
          <cell r="N35">
            <v>44</v>
          </cell>
          <cell r="O35">
            <v>7</v>
          </cell>
          <cell r="P35">
            <v>8</v>
          </cell>
          <cell r="Q35"/>
        </row>
        <row r="36">
          <cell r="A36">
            <v>4348</v>
          </cell>
          <cell r="B36">
            <v>9</v>
          </cell>
          <cell r="C36">
            <v>6</v>
          </cell>
          <cell r="D36"/>
          <cell r="E36">
            <v>73</v>
          </cell>
          <cell r="F36">
            <v>11</v>
          </cell>
          <cell r="G36">
            <v>45</v>
          </cell>
          <cell r="H36">
            <v>17</v>
          </cell>
          <cell r="I36">
            <v>91</v>
          </cell>
          <cell r="J36">
            <v>62</v>
          </cell>
          <cell r="K36"/>
          <cell r="L36">
            <v>71</v>
          </cell>
          <cell r="M36"/>
          <cell r="N36">
            <v>172</v>
          </cell>
          <cell r="O36">
            <v>46</v>
          </cell>
          <cell r="P36">
            <v>31</v>
          </cell>
          <cell r="Q36"/>
        </row>
        <row r="37">
          <cell r="A37">
            <v>4349</v>
          </cell>
          <cell r="B37">
            <v>30</v>
          </cell>
          <cell r="C37">
            <v>11</v>
          </cell>
          <cell r="D37">
            <v>53</v>
          </cell>
          <cell r="E37">
            <v>261</v>
          </cell>
          <cell r="F37">
            <v>115</v>
          </cell>
          <cell r="G37">
            <v>168</v>
          </cell>
          <cell r="H37">
            <v>119</v>
          </cell>
          <cell r="I37">
            <v>711</v>
          </cell>
          <cell r="J37">
            <v>252</v>
          </cell>
          <cell r="K37">
            <v>100</v>
          </cell>
          <cell r="L37">
            <v>198</v>
          </cell>
          <cell r="M37">
            <v>7</v>
          </cell>
          <cell r="N37">
            <v>325</v>
          </cell>
          <cell r="O37">
            <v>109</v>
          </cell>
          <cell r="P37">
            <v>97</v>
          </cell>
          <cell r="Q37">
            <v>271</v>
          </cell>
        </row>
        <row r="38">
          <cell r="A38">
            <v>4350</v>
          </cell>
          <cell r="B38">
            <v>4</v>
          </cell>
          <cell r="C38">
            <v>1</v>
          </cell>
          <cell r="D38">
            <v>2</v>
          </cell>
          <cell r="E38">
            <v>67</v>
          </cell>
          <cell r="F38">
            <v>36</v>
          </cell>
          <cell r="G38">
            <v>38</v>
          </cell>
          <cell r="H38"/>
          <cell r="I38">
            <v>62</v>
          </cell>
          <cell r="J38">
            <v>49</v>
          </cell>
          <cell r="K38"/>
          <cell r="L38">
            <v>60</v>
          </cell>
          <cell r="M38"/>
          <cell r="N38">
            <v>115</v>
          </cell>
          <cell r="O38">
            <v>20</v>
          </cell>
          <cell r="P38">
            <v>8</v>
          </cell>
          <cell r="Q38"/>
        </row>
        <row r="39">
          <cell r="A39">
            <v>4351</v>
          </cell>
          <cell r="B39">
            <v>1</v>
          </cell>
          <cell r="C39"/>
          <cell r="D39"/>
          <cell r="E39">
            <v>39</v>
          </cell>
          <cell r="F39">
            <v>15</v>
          </cell>
          <cell r="G39">
            <v>23</v>
          </cell>
          <cell r="H39">
            <v>14</v>
          </cell>
          <cell r="I39">
            <v>91</v>
          </cell>
          <cell r="J39">
            <v>37</v>
          </cell>
          <cell r="K39"/>
          <cell r="L39">
            <v>38</v>
          </cell>
          <cell r="M39"/>
          <cell r="N39">
            <v>70</v>
          </cell>
          <cell r="O39">
            <v>9</v>
          </cell>
          <cell r="P39">
            <v>8</v>
          </cell>
          <cell r="Q39"/>
        </row>
        <row r="40">
          <cell r="A40">
            <v>4352</v>
          </cell>
          <cell r="B40">
            <v>8</v>
          </cell>
          <cell r="C40">
            <v>11</v>
          </cell>
          <cell r="D40"/>
          <cell r="E40">
            <v>28</v>
          </cell>
          <cell r="F40">
            <v>7</v>
          </cell>
          <cell r="G40">
            <v>26</v>
          </cell>
          <cell r="H40">
            <v>10</v>
          </cell>
          <cell r="I40">
            <v>23</v>
          </cell>
          <cell r="J40"/>
          <cell r="K40"/>
          <cell r="L40">
            <v>5</v>
          </cell>
          <cell r="M40">
            <v>1</v>
          </cell>
          <cell r="N40">
            <v>44</v>
          </cell>
          <cell r="O40">
            <v>12</v>
          </cell>
          <cell r="P40">
            <v>11</v>
          </cell>
          <cell r="Q40"/>
        </row>
        <row r="41">
          <cell r="A41">
            <v>4353</v>
          </cell>
          <cell r="B41">
            <v>8</v>
          </cell>
          <cell r="C41">
            <v>30</v>
          </cell>
          <cell r="D41">
            <v>58</v>
          </cell>
          <cell r="E41">
            <v>200</v>
          </cell>
          <cell r="F41">
            <v>106</v>
          </cell>
          <cell r="G41">
            <v>126</v>
          </cell>
          <cell r="H41">
            <v>96</v>
          </cell>
          <cell r="I41">
            <v>414</v>
          </cell>
          <cell r="J41">
            <v>170</v>
          </cell>
          <cell r="K41">
            <v>2</v>
          </cell>
          <cell r="L41">
            <v>180</v>
          </cell>
          <cell r="M41">
            <v>2</v>
          </cell>
          <cell r="N41">
            <v>276</v>
          </cell>
          <cell r="O41">
            <v>116</v>
          </cell>
          <cell r="P41">
            <v>73</v>
          </cell>
          <cell r="Q41"/>
        </row>
        <row r="42">
          <cell r="A42">
            <v>4354</v>
          </cell>
          <cell r="B42"/>
          <cell r="C42">
            <v>2</v>
          </cell>
          <cell r="D42">
            <v>2</v>
          </cell>
          <cell r="E42">
            <v>18</v>
          </cell>
          <cell r="F42">
            <v>10</v>
          </cell>
          <cell r="G42">
            <v>11</v>
          </cell>
          <cell r="H42">
            <v>8</v>
          </cell>
          <cell r="I42">
            <v>63</v>
          </cell>
          <cell r="J42">
            <v>10</v>
          </cell>
          <cell r="K42">
            <v>4</v>
          </cell>
          <cell r="L42">
            <v>12</v>
          </cell>
          <cell r="M42"/>
          <cell r="N42">
            <v>82</v>
          </cell>
          <cell r="O42">
            <v>11</v>
          </cell>
          <cell r="P42">
            <v>11</v>
          </cell>
          <cell r="Q42"/>
        </row>
        <row r="43">
          <cell r="A43">
            <v>4355</v>
          </cell>
          <cell r="B43">
            <v>19</v>
          </cell>
          <cell r="C43">
            <v>1</v>
          </cell>
          <cell r="D43">
            <v>1</v>
          </cell>
          <cell r="E43">
            <v>167</v>
          </cell>
          <cell r="F43">
            <v>55</v>
          </cell>
          <cell r="G43">
            <v>88</v>
          </cell>
          <cell r="H43">
            <v>48</v>
          </cell>
          <cell r="I43">
            <v>305</v>
          </cell>
          <cell r="J43">
            <v>76</v>
          </cell>
          <cell r="K43"/>
          <cell r="L43">
            <v>82</v>
          </cell>
          <cell r="M43"/>
          <cell r="N43">
            <v>231</v>
          </cell>
          <cell r="O43">
            <v>56</v>
          </cell>
          <cell r="P43">
            <v>42</v>
          </cell>
          <cell r="Q43"/>
        </row>
        <row r="44">
          <cell r="A44">
            <v>4356</v>
          </cell>
          <cell r="B44">
            <v>3</v>
          </cell>
          <cell r="C44">
            <v>28</v>
          </cell>
          <cell r="D44">
            <v>10</v>
          </cell>
          <cell r="E44">
            <v>50</v>
          </cell>
          <cell r="F44">
            <v>17</v>
          </cell>
          <cell r="G44">
            <v>38</v>
          </cell>
          <cell r="H44">
            <v>17</v>
          </cell>
          <cell r="I44">
            <v>56</v>
          </cell>
          <cell r="J44">
            <v>25</v>
          </cell>
          <cell r="K44">
            <v>10</v>
          </cell>
          <cell r="L44">
            <v>33</v>
          </cell>
          <cell r="M44">
            <v>9</v>
          </cell>
          <cell r="N44">
            <v>178</v>
          </cell>
          <cell r="O44">
            <v>29</v>
          </cell>
          <cell r="P44">
            <v>40</v>
          </cell>
          <cell r="Q44"/>
        </row>
        <row r="45">
          <cell r="A45">
            <v>4357</v>
          </cell>
          <cell r="B45"/>
          <cell r="C45">
            <v>6</v>
          </cell>
          <cell r="D45">
            <v>1</v>
          </cell>
          <cell r="E45">
            <v>12</v>
          </cell>
          <cell r="F45">
            <v>6</v>
          </cell>
          <cell r="G45">
            <v>8</v>
          </cell>
          <cell r="H45">
            <v>12</v>
          </cell>
          <cell r="I45">
            <v>33</v>
          </cell>
          <cell r="J45">
            <v>12</v>
          </cell>
          <cell r="K45">
            <v>1</v>
          </cell>
          <cell r="L45">
            <v>8</v>
          </cell>
          <cell r="M45"/>
          <cell r="N45">
            <v>84</v>
          </cell>
          <cell r="O45">
            <v>6</v>
          </cell>
          <cell r="P45">
            <v>4</v>
          </cell>
          <cell r="Q45"/>
        </row>
        <row r="46">
          <cell r="A46">
            <v>4359</v>
          </cell>
          <cell r="B46">
            <v>5</v>
          </cell>
          <cell r="C46"/>
          <cell r="D46">
            <v>5</v>
          </cell>
          <cell r="E46">
            <v>65</v>
          </cell>
          <cell r="F46">
            <v>16</v>
          </cell>
          <cell r="G46">
            <v>41</v>
          </cell>
          <cell r="H46">
            <v>16</v>
          </cell>
          <cell r="I46">
            <v>144</v>
          </cell>
          <cell r="J46">
            <v>69</v>
          </cell>
          <cell r="K46">
            <v>7</v>
          </cell>
          <cell r="L46">
            <v>64</v>
          </cell>
          <cell r="M46">
            <v>7</v>
          </cell>
          <cell r="N46">
            <v>114</v>
          </cell>
          <cell r="O46">
            <v>51</v>
          </cell>
          <cell r="P46">
            <v>24</v>
          </cell>
          <cell r="Q46"/>
        </row>
        <row r="47">
          <cell r="A47">
            <v>4360</v>
          </cell>
          <cell r="B47">
            <v>2</v>
          </cell>
          <cell r="C47"/>
          <cell r="D47">
            <v>7</v>
          </cell>
          <cell r="E47">
            <v>29</v>
          </cell>
          <cell r="F47">
            <v>17</v>
          </cell>
          <cell r="G47">
            <v>15</v>
          </cell>
          <cell r="H47">
            <v>5</v>
          </cell>
          <cell r="I47">
            <v>88</v>
          </cell>
          <cell r="J47">
            <v>29</v>
          </cell>
          <cell r="K47">
            <v>1</v>
          </cell>
          <cell r="L47">
            <v>25</v>
          </cell>
          <cell r="M47"/>
          <cell r="N47">
            <v>84</v>
          </cell>
          <cell r="O47">
            <v>15</v>
          </cell>
          <cell r="P47">
            <v>13</v>
          </cell>
          <cell r="Q47"/>
        </row>
        <row r="48">
          <cell r="A48">
            <v>4361</v>
          </cell>
          <cell r="B48"/>
          <cell r="C48">
            <v>1</v>
          </cell>
          <cell r="D48"/>
          <cell r="E48">
            <v>8</v>
          </cell>
          <cell r="F48">
            <v>7</v>
          </cell>
          <cell r="G48">
            <v>4</v>
          </cell>
          <cell r="H48">
            <v>5</v>
          </cell>
          <cell r="I48">
            <v>39</v>
          </cell>
          <cell r="J48">
            <v>7</v>
          </cell>
          <cell r="K48">
            <v>3</v>
          </cell>
          <cell r="L48">
            <v>5</v>
          </cell>
          <cell r="M48"/>
          <cell r="N48">
            <v>50</v>
          </cell>
          <cell r="O48">
            <v>6</v>
          </cell>
          <cell r="P48">
            <v>3</v>
          </cell>
          <cell r="Q48"/>
        </row>
        <row r="49">
          <cell r="A49">
            <v>4362</v>
          </cell>
          <cell r="B49">
            <v>7</v>
          </cell>
          <cell r="C49">
            <v>2</v>
          </cell>
          <cell r="D49"/>
          <cell r="E49">
            <v>25</v>
          </cell>
          <cell r="F49">
            <v>9</v>
          </cell>
          <cell r="G49">
            <v>19</v>
          </cell>
          <cell r="H49">
            <v>8</v>
          </cell>
          <cell r="I49">
            <v>49</v>
          </cell>
          <cell r="J49">
            <v>21</v>
          </cell>
          <cell r="K49"/>
          <cell r="L49">
            <v>24</v>
          </cell>
          <cell r="M49"/>
          <cell r="N49">
            <v>59</v>
          </cell>
          <cell r="O49">
            <v>14</v>
          </cell>
          <cell r="P49">
            <v>10</v>
          </cell>
          <cell r="Q49"/>
        </row>
        <row r="50">
          <cell r="A50">
            <v>4363</v>
          </cell>
          <cell r="B50">
            <v>1</v>
          </cell>
          <cell r="C50"/>
          <cell r="D50"/>
          <cell r="E50">
            <v>3</v>
          </cell>
          <cell r="F50">
            <v>4</v>
          </cell>
          <cell r="G50">
            <v>3</v>
          </cell>
          <cell r="H50">
            <v>7</v>
          </cell>
          <cell r="I50">
            <v>4</v>
          </cell>
          <cell r="J50">
            <v>3</v>
          </cell>
          <cell r="K50"/>
          <cell r="L50">
            <v>3</v>
          </cell>
          <cell r="M50"/>
          <cell r="N50">
            <v>37</v>
          </cell>
          <cell r="O50">
            <v>4</v>
          </cell>
          <cell r="P50">
            <v>4</v>
          </cell>
          <cell r="Q50"/>
        </row>
        <row r="51">
          <cell r="A51">
            <v>4364</v>
          </cell>
          <cell r="B51">
            <v>3</v>
          </cell>
          <cell r="C51">
            <v>6</v>
          </cell>
          <cell r="D51">
            <v>1</v>
          </cell>
          <cell r="E51">
            <v>16</v>
          </cell>
          <cell r="F51">
            <v>8</v>
          </cell>
          <cell r="G51">
            <v>8</v>
          </cell>
          <cell r="H51">
            <v>8</v>
          </cell>
          <cell r="I51">
            <v>44</v>
          </cell>
          <cell r="J51">
            <v>18</v>
          </cell>
          <cell r="K51"/>
          <cell r="L51">
            <v>16</v>
          </cell>
          <cell r="M51"/>
          <cell r="N51">
            <v>84</v>
          </cell>
          <cell r="O51">
            <v>9</v>
          </cell>
          <cell r="P51">
            <v>5</v>
          </cell>
          <cell r="Q51"/>
        </row>
        <row r="52">
          <cell r="A52">
            <v>4365</v>
          </cell>
          <cell r="B52"/>
          <cell r="C52"/>
          <cell r="D52"/>
          <cell r="E52"/>
          <cell r="F52">
            <v>1</v>
          </cell>
          <cell r="G52"/>
          <cell r="H52">
            <v>1</v>
          </cell>
          <cell r="I52">
            <v>8</v>
          </cell>
          <cell r="J52">
            <v>1</v>
          </cell>
          <cell r="K52"/>
          <cell r="L52"/>
          <cell r="M52"/>
          <cell r="N52">
            <v>34</v>
          </cell>
          <cell r="O52"/>
          <cell r="P52"/>
          <cell r="Q52"/>
        </row>
        <row r="53">
          <cell r="A53">
            <v>4366</v>
          </cell>
          <cell r="B53">
            <v>7</v>
          </cell>
          <cell r="C53">
            <v>52</v>
          </cell>
          <cell r="D53">
            <v>1</v>
          </cell>
          <cell r="E53">
            <v>105</v>
          </cell>
          <cell r="F53">
            <v>42</v>
          </cell>
          <cell r="G53">
            <v>65</v>
          </cell>
          <cell r="H53">
            <v>13</v>
          </cell>
          <cell r="I53">
            <v>245</v>
          </cell>
          <cell r="J53">
            <v>104</v>
          </cell>
          <cell r="K53">
            <v>8</v>
          </cell>
          <cell r="L53">
            <v>102</v>
          </cell>
          <cell r="M53">
            <v>2</v>
          </cell>
          <cell r="N53">
            <v>171</v>
          </cell>
          <cell r="O53">
            <v>72</v>
          </cell>
          <cell r="P53">
            <v>62</v>
          </cell>
          <cell r="Q53">
            <v>71</v>
          </cell>
        </row>
        <row r="54">
          <cell r="A54">
            <v>4367</v>
          </cell>
          <cell r="B54"/>
          <cell r="C54">
            <v>1</v>
          </cell>
          <cell r="D54">
            <v>1</v>
          </cell>
          <cell r="E54">
            <v>3</v>
          </cell>
          <cell r="F54">
            <v>2</v>
          </cell>
          <cell r="G54">
            <v>1</v>
          </cell>
          <cell r="H54"/>
          <cell r="I54">
            <v>6</v>
          </cell>
          <cell r="J54">
            <v>3</v>
          </cell>
          <cell r="K54"/>
          <cell r="L54">
            <v>3</v>
          </cell>
          <cell r="M54"/>
          <cell r="N54">
            <v>34</v>
          </cell>
          <cell r="O54">
            <v>4</v>
          </cell>
          <cell r="P54">
            <v>3</v>
          </cell>
          <cell r="Q54"/>
        </row>
        <row r="55">
          <cell r="A55">
            <v>4368</v>
          </cell>
          <cell r="B55">
            <v>2</v>
          </cell>
          <cell r="C55"/>
          <cell r="D55"/>
          <cell r="E55">
            <v>6</v>
          </cell>
          <cell r="F55">
            <v>3</v>
          </cell>
          <cell r="G55">
            <v>5</v>
          </cell>
          <cell r="H55">
            <v>2</v>
          </cell>
          <cell r="I55">
            <v>21</v>
          </cell>
          <cell r="J55">
            <v>6</v>
          </cell>
          <cell r="K55"/>
          <cell r="L55">
            <v>5</v>
          </cell>
          <cell r="M55"/>
          <cell r="N55">
            <v>33</v>
          </cell>
          <cell r="O55">
            <v>1</v>
          </cell>
          <cell r="P55">
            <v>1</v>
          </cell>
          <cell r="Q55"/>
        </row>
        <row r="56">
          <cell r="A56">
            <v>4369</v>
          </cell>
          <cell r="B56"/>
          <cell r="C56">
            <v>3</v>
          </cell>
          <cell r="D56">
            <v>1</v>
          </cell>
          <cell r="E56">
            <v>9</v>
          </cell>
          <cell r="F56">
            <v>8</v>
          </cell>
          <cell r="G56">
            <v>8</v>
          </cell>
          <cell r="H56">
            <v>10</v>
          </cell>
          <cell r="I56">
            <v>10</v>
          </cell>
          <cell r="J56">
            <v>6</v>
          </cell>
          <cell r="K56"/>
          <cell r="L56">
            <v>7</v>
          </cell>
          <cell r="M56"/>
          <cell r="N56">
            <v>46</v>
          </cell>
          <cell r="O56">
            <v>10</v>
          </cell>
          <cell r="P56">
            <v>8</v>
          </cell>
          <cell r="Q56"/>
        </row>
        <row r="57">
          <cell r="A57">
            <v>4370</v>
          </cell>
          <cell r="B57"/>
          <cell r="C57"/>
          <cell r="D57">
            <v>13</v>
          </cell>
          <cell r="E57">
            <v>5</v>
          </cell>
          <cell r="F57">
            <v>38</v>
          </cell>
          <cell r="G57">
            <v>2</v>
          </cell>
          <cell r="H57">
            <v>20</v>
          </cell>
          <cell r="I57">
            <v>4</v>
          </cell>
          <cell r="J57"/>
          <cell r="K57"/>
          <cell r="L57"/>
          <cell r="M57"/>
          <cell r="N57">
            <v>348</v>
          </cell>
          <cell r="O57">
            <v>24</v>
          </cell>
          <cell r="P57">
            <v>1</v>
          </cell>
          <cell r="Q57">
            <v>2339</v>
          </cell>
        </row>
        <row r="58">
          <cell r="A58">
            <v>4371</v>
          </cell>
          <cell r="B58">
            <v>29</v>
          </cell>
          <cell r="C58">
            <v>3</v>
          </cell>
          <cell r="D58"/>
          <cell r="E58">
            <v>237</v>
          </cell>
          <cell r="F58">
            <v>74</v>
          </cell>
          <cell r="G58">
            <v>148</v>
          </cell>
          <cell r="H58">
            <v>34</v>
          </cell>
          <cell r="I58">
            <v>247</v>
          </cell>
          <cell r="J58">
            <v>94</v>
          </cell>
          <cell r="K58">
            <v>21</v>
          </cell>
          <cell r="L58">
            <v>109</v>
          </cell>
          <cell r="M58">
            <v>95</v>
          </cell>
          <cell r="N58">
            <v>271</v>
          </cell>
          <cell r="O58">
            <v>113</v>
          </cell>
          <cell r="P58">
            <v>113</v>
          </cell>
          <cell r="Q58">
            <v>159</v>
          </cell>
        </row>
        <row r="59">
          <cell r="A59">
            <v>4372</v>
          </cell>
          <cell r="B59">
            <v>36</v>
          </cell>
          <cell r="C59">
            <v>18</v>
          </cell>
          <cell r="D59">
            <v>6</v>
          </cell>
          <cell r="E59">
            <v>353</v>
          </cell>
          <cell r="F59">
            <v>106</v>
          </cell>
          <cell r="G59">
            <v>178</v>
          </cell>
          <cell r="H59">
            <v>147</v>
          </cell>
          <cell r="I59">
            <v>372</v>
          </cell>
          <cell r="J59">
            <v>331</v>
          </cell>
          <cell r="K59"/>
          <cell r="L59">
            <v>328</v>
          </cell>
          <cell r="M59"/>
          <cell r="N59">
            <v>492</v>
          </cell>
          <cell r="O59">
            <v>168</v>
          </cell>
          <cell r="P59">
            <v>60</v>
          </cell>
          <cell r="Q59"/>
        </row>
        <row r="60">
          <cell r="A60">
            <v>4373</v>
          </cell>
          <cell r="B60">
            <v>31</v>
          </cell>
          <cell r="C60">
            <v>212</v>
          </cell>
          <cell r="D60">
            <v>15</v>
          </cell>
          <cell r="E60">
            <v>524</v>
          </cell>
          <cell r="F60">
            <v>194</v>
          </cell>
          <cell r="G60">
            <v>272</v>
          </cell>
          <cell r="H60">
            <v>140</v>
          </cell>
          <cell r="I60">
            <v>569</v>
          </cell>
          <cell r="J60">
            <v>455</v>
          </cell>
          <cell r="K60">
            <v>7</v>
          </cell>
          <cell r="L60">
            <v>462</v>
          </cell>
          <cell r="M60">
            <v>4</v>
          </cell>
          <cell r="N60">
            <v>630</v>
          </cell>
          <cell r="O60">
            <v>344</v>
          </cell>
          <cell r="P60">
            <v>178</v>
          </cell>
          <cell r="Q60">
            <v>275</v>
          </cell>
        </row>
        <row r="61">
          <cell r="A61">
            <v>4374</v>
          </cell>
          <cell r="B61">
            <v>4</v>
          </cell>
          <cell r="C61">
            <v>4</v>
          </cell>
          <cell r="D61"/>
          <cell r="E61">
            <v>29</v>
          </cell>
          <cell r="F61">
            <v>28</v>
          </cell>
          <cell r="G61">
            <v>22</v>
          </cell>
          <cell r="H61">
            <v>12</v>
          </cell>
          <cell r="I61">
            <v>27</v>
          </cell>
          <cell r="J61">
            <v>23</v>
          </cell>
          <cell r="K61">
            <v>2</v>
          </cell>
          <cell r="L61">
            <v>20</v>
          </cell>
          <cell r="M61">
            <v>2</v>
          </cell>
          <cell r="N61">
            <v>52</v>
          </cell>
          <cell r="O61">
            <v>26</v>
          </cell>
          <cell r="P61">
            <v>22</v>
          </cell>
          <cell r="Q61"/>
        </row>
        <row r="62">
          <cell r="A62">
            <v>4375</v>
          </cell>
          <cell r="B62">
            <v>3</v>
          </cell>
          <cell r="C62">
            <v>3</v>
          </cell>
          <cell r="D62"/>
          <cell r="E62">
            <v>50</v>
          </cell>
          <cell r="F62">
            <v>11</v>
          </cell>
          <cell r="G62">
            <v>19</v>
          </cell>
          <cell r="H62">
            <v>4</v>
          </cell>
          <cell r="I62">
            <v>78</v>
          </cell>
          <cell r="J62">
            <v>42</v>
          </cell>
          <cell r="K62"/>
          <cell r="L62">
            <v>41</v>
          </cell>
          <cell r="M62"/>
          <cell r="N62">
            <v>69</v>
          </cell>
          <cell r="O62">
            <v>7</v>
          </cell>
          <cell r="P62">
            <v>7</v>
          </cell>
          <cell r="Q62"/>
        </row>
        <row r="63">
          <cell r="A63">
            <v>4376</v>
          </cell>
          <cell r="B63">
            <v>16</v>
          </cell>
          <cell r="C63">
            <v>32</v>
          </cell>
          <cell r="D63">
            <v>76</v>
          </cell>
          <cell r="E63">
            <v>178</v>
          </cell>
          <cell r="F63">
            <v>96</v>
          </cell>
          <cell r="G63">
            <v>111</v>
          </cell>
          <cell r="H63">
            <v>38</v>
          </cell>
          <cell r="I63">
            <v>342</v>
          </cell>
          <cell r="J63">
            <v>171</v>
          </cell>
          <cell r="K63">
            <v>1</v>
          </cell>
          <cell r="L63">
            <v>172</v>
          </cell>
          <cell r="M63">
            <v>1</v>
          </cell>
          <cell r="N63">
            <v>191</v>
          </cell>
          <cell r="O63">
            <v>115</v>
          </cell>
          <cell r="P63">
            <v>78</v>
          </cell>
          <cell r="Q63">
            <v>176</v>
          </cell>
        </row>
        <row r="64">
          <cell r="A64">
            <v>4377</v>
          </cell>
          <cell r="B64"/>
          <cell r="C64"/>
          <cell r="D64">
            <v>2</v>
          </cell>
          <cell r="E64">
            <v>14</v>
          </cell>
          <cell r="F64">
            <v>5</v>
          </cell>
          <cell r="G64">
            <v>11</v>
          </cell>
          <cell r="H64">
            <v>2</v>
          </cell>
          <cell r="I64">
            <v>16</v>
          </cell>
          <cell r="J64">
            <v>13</v>
          </cell>
          <cell r="K64"/>
          <cell r="L64">
            <v>14</v>
          </cell>
          <cell r="M64"/>
          <cell r="N64">
            <v>23</v>
          </cell>
          <cell r="O64">
            <v>12</v>
          </cell>
          <cell r="P64">
            <v>9</v>
          </cell>
          <cell r="Q64"/>
        </row>
        <row r="65">
          <cell r="A65">
            <v>4378</v>
          </cell>
          <cell r="B65"/>
          <cell r="C65">
            <v>1</v>
          </cell>
          <cell r="D65"/>
          <cell r="E65">
            <v>15</v>
          </cell>
          <cell r="F65">
            <v>5</v>
          </cell>
          <cell r="G65">
            <v>8</v>
          </cell>
          <cell r="H65">
            <v>2</v>
          </cell>
          <cell r="I65">
            <v>25</v>
          </cell>
          <cell r="J65">
            <v>12</v>
          </cell>
          <cell r="K65"/>
          <cell r="L65">
            <v>8</v>
          </cell>
          <cell r="M65"/>
          <cell r="N65">
            <v>20</v>
          </cell>
          <cell r="O65">
            <v>3</v>
          </cell>
          <cell r="P65">
            <v>1</v>
          </cell>
          <cell r="Q65"/>
        </row>
        <row r="66">
          <cell r="A66">
            <v>4379</v>
          </cell>
          <cell r="B66">
            <v>1</v>
          </cell>
          <cell r="C66">
            <v>1</v>
          </cell>
          <cell r="D66"/>
          <cell r="E66">
            <v>31</v>
          </cell>
          <cell r="F66">
            <v>21</v>
          </cell>
          <cell r="G66">
            <v>13</v>
          </cell>
          <cell r="H66">
            <v>13</v>
          </cell>
          <cell r="I66">
            <v>48</v>
          </cell>
          <cell r="J66">
            <v>3</v>
          </cell>
          <cell r="K66"/>
          <cell r="L66">
            <v>4</v>
          </cell>
          <cell r="M66"/>
          <cell r="N66">
            <v>94</v>
          </cell>
          <cell r="O66">
            <v>18</v>
          </cell>
          <cell r="P66">
            <v>27</v>
          </cell>
          <cell r="Q66"/>
        </row>
        <row r="67">
          <cell r="A67">
            <v>4380</v>
          </cell>
          <cell r="B67">
            <v>18</v>
          </cell>
          <cell r="C67"/>
          <cell r="D67">
            <v>24</v>
          </cell>
          <cell r="E67">
            <v>157</v>
          </cell>
          <cell r="F67">
            <v>60</v>
          </cell>
          <cell r="G67">
            <v>80</v>
          </cell>
          <cell r="H67">
            <v>28</v>
          </cell>
          <cell r="I67">
            <v>301</v>
          </cell>
          <cell r="J67">
            <v>108</v>
          </cell>
          <cell r="K67"/>
          <cell r="L67">
            <v>98</v>
          </cell>
          <cell r="M67"/>
          <cell r="N67">
            <v>350</v>
          </cell>
          <cell r="O67">
            <v>89</v>
          </cell>
          <cell r="P67">
            <v>54</v>
          </cell>
          <cell r="Q67"/>
        </row>
        <row r="68">
          <cell r="A68">
            <v>4381</v>
          </cell>
          <cell r="B68"/>
          <cell r="C68"/>
          <cell r="D68">
            <v>1</v>
          </cell>
          <cell r="E68">
            <v>34</v>
          </cell>
          <cell r="F68">
            <v>12</v>
          </cell>
          <cell r="G68">
            <v>26</v>
          </cell>
          <cell r="H68"/>
          <cell r="I68">
            <v>47</v>
          </cell>
          <cell r="J68">
            <v>12</v>
          </cell>
          <cell r="K68">
            <v>7</v>
          </cell>
          <cell r="L68">
            <v>12</v>
          </cell>
          <cell r="M68">
            <v>13</v>
          </cell>
          <cell r="N68">
            <v>38</v>
          </cell>
          <cell r="O68">
            <v>25</v>
          </cell>
          <cell r="P68">
            <v>16</v>
          </cell>
          <cell r="Q68"/>
        </row>
        <row r="69">
          <cell r="A69">
            <v>4382</v>
          </cell>
          <cell r="B69">
            <v>1</v>
          </cell>
          <cell r="C69"/>
          <cell r="D69">
            <v>14</v>
          </cell>
          <cell r="E69">
            <v>38</v>
          </cell>
          <cell r="F69">
            <v>24</v>
          </cell>
          <cell r="G69">
            <v>22</v>
          </cell>
          <cell r="H69">
            <v>22</v>
          </cell>
          <cell r="I69">
            <v>92</v>
          </cell>
          <cell r="J69">
            <v>29</v>
          </cell>
          <cell r="K69"/>
          <cell r="L69">
            <v>31</v>
          </cell>
          <cell r="M69"/>
          <cell r="N69">
            <v>131</v>
          </cell>
          <cell r="O69">
            <v>35</v>
          </cell>
          <cell r="P69">
            <v>34</v>
          </cell>
          <cell r="Q69"/>
        </row>
        <row r="70">
          <cell r="A70">
            <v>4383</v>
          </cell>
          <cell r="B70">
            <v>5</v>
          </cell>
          <cell r="C70">
            <v>4</v>
          </cell>
          <cell r="D70">
            <v>6</v>
          </cell>
          <cell r="E70">
            <v>41</v>
          </cell>
          <cell r="F70">
            <v>27</v>
          </cell>
          <cell r="G70">
            <v>22</v>
          </cell>
          <cell r="H70">
            <v>10</v>
          </cell>
          <cell r="I70">
            <v>44</v>
          </cell>
          <cell r="J70">
            <v>29</v>
          </cell>
          <cell r="K70">
            <v>32</v>
          </cell>
          <cell r="L70">
            <v>28</v>
          </cell>
          <cell r="M70">
            <v>37</v>
          </cell>
          <cell r="N70">
            <v>77</v>
          </cell>
          <cell r="O70">
            <v>27</v>
          </cell>
          <cell r="P70">
            <v>21</v>
          </cell>
          <cell r="Q70"/>
        </row>
        <row r="71">
          <cell r="A71">
            <v>4384</v>
          </cell>
          <cell r="B71">
            <v>10</v>
          </cell>
          <cell r="C71"/>
          <cell r="D71"/>
          <cell r="E71">
            <v>161</v>
          </cell>
          <cell r="F71">
            <v>32</v>
          </cell>
          <cell r="G71">
            <v>81</v>
          </cell>
          <cell r="H71">
            <v>20</v>
          </cell>
          <cell r="I71">
            <v>215</v>
          </cell>
          <cell r="J71">
            <v>116</v>
          </cell>
          <cell r="K71"/>
          <cell r="L71">
            <v>105</v>
          </cell>
          <cell r="M71"/>
          <cell r="N71">
            <v>126</v>
          </cell>
          <cell r="O71">
            <v>127</v>
          </cell>
          <cell r="P71">
            <v>84</v>
          </cell>
          <cell r="Q71"/>
        </row>
        <row r="72">
          <cell r="A72">
            <v>4385</v>
          </cell>
          <cell r="B72">
            <v>1</v>
          </cell>
          <cell r="C72"/>
          <cell r="D72"/>
          <cell r="E72">
            <v>12</v>
          </cell>
          <cell r="F72">
            <v>2</v>
          </cell>
          <cell r="G72">
            <v>7</v>
          </cell>
          <cell r="H72"/>
          <cell r="I72">
            <v>13</v>
          </cell>
          <cell r="J72">
            <v>4</v>
          </cell>
          <cell r="K72"/>
          <cell r="L72">
            <v>4</v>
          </cell>
          <cell r="M72"/>
          <cell r="N72">
            <v>27</v>
          </cell>
          <cell r="O72">
            <v>15</v>
          </cell>
          <cell r="P72">
            <v>14</v>
          </cell>
          <cell r="Q72"/>
        </row>
        <row r="73">
          <cell r="A73">
            <v>4386</v>
          </cell>
          <cell r="B73">
            <v>15</v>
          </cell>
          <cell r="C73">
            <v>5</v>
          </cell>
          <cell r="D73"/>
          <cell r="E73">
            <v>115</v>
          </cell>
          <cell r="F73">
            <v>45</v>
          </cell>
          <cell r="G73">
            <v>49</v>
          </cell>
          <cell r="H73">
            <v>12</v>
          </cell>
          <cell r="I73">
            <v>110</v>
          </cell>
          <cell r="J73">
            <v>54</v>
          </cell>
          <cell r="K73"/>
          <cell r="L73">
            <v>58</v>
          </cell>
          <cell r="M73"/>
          <cell r="N73">
            <v>122</v>
          </cell>
          <cell r="O73">
            <v>49</v>
          </cell>
          <cell r="P73">
            <v>33</v>
          </cell>
          <cell r="Q73">
            <v>59</v>
          </cell>
        </row>
        <row r="74">
          <cell r="A74">
            <v>4387</v>
          </cell>
          <cell r="B74">
            <v>6</v>
          </cell>
          <cell r="C74"/>
          <cell r="D74">
            <v>3</v>
          </cell>
          <cell r="E74">
            <v>26</v>
          </cell>
          <cell r="F74">
            <v>3</v>
          </cell>
          <cell r="G74">
            <v>7</v>
          </cell>
          <cell r="H74">
            <v>2</v>
          </cell>
          <cell r="I74">
            <v>21</v>
          </cell>
          <cell r="J74">
            <v>3</v>
          </cell>
          <cell r="K74"/>
          <cell r="L74">
            <v>7</v>
          </cell>
          <cell r="M74"/>
          <cell r="N74">
            <v>29</v>
          </cell>
          <cell r="O74">
            <v>19</v>
          </cell>
          <cell r="P74">
            <v>6</v>
          </cell>
          <cell r="Q74"/>
        </row>
        <row r="75">
          <cell r="A75">
            <v>4388</v>
          </cell>
          <cell r="B75">
            <v>1</v>
          </cell>
          <cell r="C75"/>
          <cell r="D75"/>
          <cell r="E75">
            <v>6</v>
          </cell>
          <cell r="F75">
            <v>1</v>
          </cell>
          <cell r="G75">
            <v>2</v>
          </cell>
          <cell r="H75"/>
          <cell r="I75">
            <v>6</v>
          </cell>
          <cell r="J75"/>
          <cell r="K75"/>
          <cell r="L75"/>
          <cell r="M75"/>
          <cell r="N75">
            <v>25</v>
          </cell>
          <cell r="O75">
            <v>4</v>
          </cell>
          <cell r="P75">
            <v>2</v>
          </cell>
          <cell r="Q75"/>
        </row>
        <row r="76">
          <cell r="A76">
            <v>4389</v>
          </cell>
          <cell r="B76">
            <v>22</v>
          </cell>
          <cell r="C76">
            <v>6</v>
          </cell>
          <cell r="D76">
            <v>44</v>
          </cell>
          <cell r="E76">
            <v>270</v>
          </cell>
          <cell r="F76">
            <v>112</v>
          </cell>
          <cell r="G76">
            <v>143</v>
          </cell>
          <cell r="H76">
            <v>99</v>
          </cell>
          <cell r="I76">
            <v>241</v>
          </cell>
          <cell r="J76">
            <v>3</v>
          </cell>
          <cell r="K76">
            <v>209</v>
          </cell>
          <cell r="L76"/>
          <cell r="M76">
            <v>220</v>
          </cell>
          <cell r="N76">
            <v>171</v>
          </cell>
          <cell r="O76">
            <v>82</v>
          </cell>
          <cell r="P76">
            <v>39</v>
          </cell>
          <cell r="Q76"/>
        </row>
        <row r="77">
          <cell r="A77">
            <v>4390</v>
          </cell>
          <cell r="B77">
            <v>4</v>
          </cell>
          <cell r="C77"/>
          <cell r="D77"/>
          <cell r="E77">
            <v>18</v>
          </cell>
          <cell r="F77">
            <v>14</v>
          </cell>
          <cell r="G77">
            <v>10</v>
          </cell>
          <cell r="H77">
            <v>13</v>
          </cell>
          <cell r="I77">
            <v>19</v>
          </cell>
          <cell r="J77"/>
          <cell r="K77">
            <v>12</v>
          </cell>
          <cell r="L77"/>
          <cell r="M77">
            <v>16</v>
          </cell>
          <cell r="N77">
            <v>43</v>
          </cell>
          <cell r="O77">
            <v>22</v>
          </cell>
          <cell r="P77">
            <v>21</v>
          </cell>
          <cell r="Q77"/>
        </row>
        <row r="78">
          <cell r="A78">
            <v>4391</v>
          </cell>
          <cell r="B78">
            <v>2</v>
          </cell>
          <cell r="C78">
            <v>1</v>
          </cell>
          <cell r="D78"/>
          <cell r="E78">
            <v>47</v>
          </cell>
          <cell r="F78">
            <v>34</v>
          </cell>
          <cell r="G78">
            <v>31</v>
          </cell>
          <cell r="H78">
            <v>30</v>
          </cell>
          <cell r="I78">
            <v>91</v>
          </cell>
          <cell r="J78"/>
          <cell r="K78">
            <v>43</v>
          </cell>
          <cell r="L78">
            <v>1</v>
          </cell>
          <cell r="M78">
            <v>39</v>
          </cell>
          <cell r="N78">
            <v>100</v>
          </cell>
          <cell r="O78">
            <v>40</v>
          </cell>
          <cell r="P78">
            <v>30</v>
          </cell>
          <cell r="Q78"/>
        </row>
        <row r="79">
          <cell r="A79">
            <v>4392</v>
          </cell>
          <cell r="B79">
            <v>4</v>
          </cell>
          <cell r="C79"/>
          <cell r="D79">
            <v>10</v>
          </cell>
          <cell r="E79">
            <v>79</v>
          </cell>
          <cell r="F79">
            <v>38</v>
          </cell>
          <cell r="G79">
            <v>55</v>
          </cell>
          <cell r="H79">
            <v>18</v>
          </cell>
          <cell r="I79">
            <v>65</v>
          </cell>
          <cell r="J79">
            <v>1</v>
          </cell>
          <cell r="K79">
            <v>53</v>
          </cell>
          <cell r="L79">
            <v>3</v>
          </cell>
          <cell r="M79">
            <v>60</v>
          </cell>
          <cell r="N79">
            <v>139</v>
          </cell>
          <cell r="O79">
            <v>58</v>
          </cell>
          <cell r="P79">
            <v>49</v>
          </cell>
          <cell r="Q79"/>
        </row>
        <row r="80">
          <cell r="A80">
            <v>4393</v>
          </cell>
          <cell r="B80"/>
          <cell r="C80"/>
          <cell r="D80">
            <v>4</v>
          </cell>
          <cell r="E80">
            <v>56</v>
          </cell>
          <cell r="F80">
            <v>8</v>
          </cell>
          <cell r="G80">
            <v>38</v>
          </cell>
          <cell r="H80">
            <v>17</v>
          </cell>
          <cell r="I80">
            <v>31</v>
          </cell>
          <cell r="J80">
            <v>5</v>
          </cell>
          <cell r="K80">
            <v>25</v>
          </cell>
          <cell r="L80">
            <v>1</v>
          </cell>
          <cell r="M80">
            <v>30</v>
          </cell>
          <cell r="N80">
            <v>42</v>
          </cell>
          <cell r="O80">
            <v>23</v>
          </cell>
          <cell r="P80">
            <v>9</v>
          </cell>
          <cell r="Q80"/>
        </row>
        <row r="81">
          <cell r="A81">
            <v>4394</v>
          </cell>
          <cell r="B81">
            <v>3</v>
          </cell>
          <cell r="C81">
            <v>9</v>
          </cell>
          <cell r="D81">
            <v>4</v>
          </cell>
          <cell r="E81">
            <v>36</v>
          </cell>
          <cell r="F81">
            <v>19</v>
          </cell>
          <cell r="G81">
            <v>21</v>
          </cell>
          <cell r="H81">
            <v>16</v>
          </cell>
          <cell r="I81">
            <v>35</v>
          </cell>
          <cell r="J81"/>
          <cell r="K81">
            <v>31</v>
          </cell>
          <cell r="L81"/>
          <cell r="M81">
            <v>37</v>
          </cell>
          <cell r="N81">
            <v>43</v>
          </cell>
          <cell r="O81">
            <v>33</v>
          </cell>
          <cell r="P81">
            <v>37</v>
          </cell>
          <cell r="Q81"/>
        </row>
        <row r="82">
          <cell r="A82">
            <v>4395</v>
          </cell>
          <cell r="B82">
            <v>42</v>
          </cell>
          <cell r="C82">
            <v>9</v>
          </cell>
          <cell r="D82"/>
          <cell r="E82">
            <v>459</v>
          </cell>
          <cell r="F82">
            <v>165</v>
          </cell>
          <cell r="G82">
            <v>225</v>
          </cell>
          <cell r="H82">
            <v>91</v>
          </cell>
          <cell r="I82">
            <v>593</v>
          </cell>
          <cell r="J82">
            <v>301</v>
          </cell>
          <cell r="K82">
            <v>220</v>
          </cell>
          <cell r="L82">
            <v>311</v>
          </cell>
          <cell r="M82">
            <v>239</v>
          </cell>
          <cell r="N82">
            <v>384</v>
          </cell>
          <cell r="O82">
            <v>135</v>
          </cell>
          <cell r="P82">
            <v>60</v>
          </cell>
          <cell r="Q82">
            <v>266</v>
          </cell>
        </row>
        <row r="83">
          <cell r="A83">
            <v>4396</v>
          </cell>
          <cell r="B83">
            <v>2</v>
          </cell>
          <cell r="C83">
            <v>3</v>
          </cell>
          <cell r="D83"/>
          <cell r="E83">
            <v>34</v>
          </cell>
          <cell r="F83">
            <v>15</v>
          </cell>
          <cell r="G83">
            <v>28</v>
          </cell>
          <cell r="H83">
            <v>9</v>
          </cell>
          <cell r="I83">
            <v>34</v>
          </cell>
          <cell r="J83">
            <v>2</v>
          </cell>
          <cell r="K83">
            <v>6</v>
          </cell>
          <cell r="L83"/>
          <cell r="M83">
            <v>6</v>
          </cell>
          <cell r="N83">
            <v>51</v>
          </cell>
          <cell r="O83">
            <v>9</v>
          </cell>
          <cell r="P83">
            <v>11</v>
          </cell>
          <cell r="Q83"/>
        </row>
        <row r="84">
          <cell r="A84">
            <v>4397</v>
          </cell>
          <cell r="B84">
            <v>17</v>
          </cell>
          <cell r="C84">
            <v>2</v>
          </cell>
          <cell r="D84">
            <v>1</v>
          </cell>
          <cell r="E84">
            <v>79</v>
          </cell>
          <cell r="F84">
            <v>16</v>
          </cell>
          <cell r="G84">
            <v>33</v>
          </cell>
          <cell r="H84">
            <v>10</v>
          </cell>
          <cell r="I84">
            <v>75</v>
          </cell>
          <cell r="J84">
            <v>61</v>
          </cell>
          <cell r="K84"/>
          <cell r="L84">
            <v>34</v>
          </cell>
          <cell r="M84"/>
          <cell r="N84">
            <v>108</v>
          </cell>
          <cell r="O84">
            <v>82</v>
          </cell>
          <cell r="P84">
            <v>75</v>
          </cell>
          <cell r="Q84"/>
        </row>
        <row r="85">
          <cell r="A85">
            <v>4398</v>
          </cell>
          <cell r="B85">
            <v>2</v>
          </cell>
          <cell r="C85">
            <v>7</v>
          </cell>
          <cell r="D85"/>
          <cell r="E85">
            <v>17</v>
          </cell>
          <cell r="F85">
            <v>3</v>
          </cell>
          <cell r="G85">
            <v>9</v>
          </cell>
          <cell r="H85">
            <v>5</v>
          </cell>
          <cell r="I85">
            <v>23</v>
          </cell>
          <cell r="J85">
            <v>10</v>
          </cell>
          <cell r="K85"/>
          <cell r="L85">
            <v>9</v>
          </cell>
          <cell r="M85"/>
          <cell r="N85">
            <v>46</v>
          </cell>
          <cell r="O85">
            <v>14</v>
          </cell>
          <cell r="P85">
            <v>6</v>
          </cell>
          <cell r="Q85"/>
        </row>
        <row r="86">
          <cell r="A86">
            <v>4399</v>
          </cell>
          <cell r="B86">
            <v>3</v>
          </cell>
          <cell r="C86">
            <v>1</v>
          </cell>
          <cell r="D86"/>
          <cell r="E86">
            <v>38</v>
          </cell>
          <cell r="F86">
            <v>8</v>
          </cell>
          <cell r="G86">
            <v>17</v>
          </cell>
          <cell r="H86">
            <v>6</v>
          </cell>
          <cell r="I86">
            <v>34</v>
          </cell>
          <cell r="J86">
            <v>1</v>
          </cell>
          <cell r="K86"/>
          <cell r="L86">
            <v>4</v>
          </cell>
          <cell r="M86"/>
          <cell r="N86">
            <v>111</v>
          </cell>
          <cell r="O86">
            <v>12</v>
          </cell>
          <cell r="P86">
            <v>6</v>
          </cell>
          <cell r="Q86"/>
        </row>
        <row r="87">
          <cell r="A87">
            <v>4400</v>
          </cell>
          <cell r="B87">
            <v>3</v>
          </cell>
          <cell r="C87"/>
          <cell r="D87"/>
          <cell r="E87">
            <v>24</v>
          </cell>
          <cell r="F87">
            <v>14</v>
          </cell>
          <cell r="G87">
            <v>17</v>
          </cell>
          <cell r="H87">
            <v>1</v>
          </cell>
          <cell r="I87">
            <v>11</v>
          </cell>
          <cell r="J87">
            <v>6</v>
          </cell>
          <cell r="K87"/>
          <cell r="L87">
            <v>13</v>
          </cell>
          <cell r="M87"/>
          <cell r="N87">
            <v>47</v>
          </cell>
          <cell r="O87">
            <v>27</v>
          </cell>
          <cell r="P87">
            <v>12</v>
          </cell>
          <cell r="Q87"/>
        </row>
        <row r="88">
          <cell r="A88">
            <v>4402</v>
          </cell>
          <cell r="B88"/>
          <cell r="C88">
            <v>15</v>
          </cell>
          <cell r="D88"/>
          <cell r="E88">
            <v>17</v>
          </cell>
          <cell r="F88">
            <v>2</v>
          </cell>
          <cell r="G88">
            <v>9</v>
          </cell>
          <cell r="H88"/>
          <cell r="I88">
            <v>21</v>
          </cell>
          <cell r="J88">
            <v>5</v>
          </cell>
          <cell r="K88"/>
          <cell r="L88">
            <v>5</v>
          </cell>
          <cell r="M88"/>
          <cell r="N88">
            <v>28</v>
          </cell>
          <cell r="O88">
            <v>15</v>
          </cell>
          <cell r="P88">
            <v>6</v>
          </cell>
          <cell r="Q88"/>
        </row>
        <row r="89">
          <cell r="A89">
            <v>4403</v>
          </cell>
          <cell r="B89">
            <v>4</v>
          </cell>
          <cell r="C89">
            <v>1</v>
          </cell>
          <cell r="D89"/>
          <cell r="E89">
            <v>24</v>
          </cell>
          <cell r="F89">
            <v>13</v>
          </cell>
          <cell r="G89">
            <v>5</v>
          </cell>
          <cell r="H89">
            <v>10</v>
          </cell>
          <cell r="I89">
            <v>23</v>
          </cell>
          <cell r="J89">
            <v>18</v>
          </cell>
          <cell r="K89">
            <v>1</v>
          </cell>
          <cell r="L89">
            <v>18</v>
          </cell>
          <cell r="M89">
            <v>1</v>
          </cell>
          <cell r="N89">
            <v>94</v>
          </cell>
          <cell r="O89">
            <v>21</v>
          </cell>
          <cell r="P89">
            <v>12</v>
          </cell>
          <cell r="Q89"/>
        </row>
        <row r="90">
          <cell r="A90">
            <v>4404</v>
          </cell>
          <cell r="B90">
            <v>6</v>
          </cell>
          <cell r="C90">
            <v>2</v>
          </cell>
          <cell r="D90"/>
          <cell r="E90">
            <v>43</v>
          </cell>
          <cell r="F90">
            <v>7</v>
          </cell>
          <cell r="G90">
            <v>15</v>
          </cell>
          <cell r="H90">
            <v>12</v>
          </cell>
          <cell r="I90">
            <v>55</v>
          </cell>
          <cell r="J90">
            <v>45</v>
          </cell>
          <cell r="K90"/>
          <cell r="L90">
            <v>40</v>
          </cell>
          <cell r="M90"/>
          <cell r="N90">
            <v>41</v>
          </cell>
          <cell r="O90">
            <v>18</v>
          </cell>
          <cell r="P90">
            <v>5</v>
          </cell>
          <cell r="Q90"/>
        </row>
        <row r="91">
          <cell r="A91">
            <v>4405</v>
          </cell>
          <cell r="B91">
            <v>2</v>
          </cell>
          <cell r="C91">
            <v>2</v>
          </cell>
          <cell r="D91"/>
          <cell r="E91">
            <v>25</v>
          </cell>
          <cell r="F91">
            <v>10</v>
          </cell>
          <cell r="G91">
            <v>17</v>
          </cell>
          <cell r="H91">
            <v>4</v>
          </cell>
          <cell r="I91">
            <v>23</v>
          </cell>
          <cell r="J91">
            <v>21</v>
          </cell>
          <cell r="K91">
            <v>10</v>
          </cell>
          <cell r="L91">
            <v>21</v>
          </cell>
          <cell r="M91">
            <v>10</v>
          </cell>
          <cell r="N91">
            <v>63</v>
          </cell>
          <cell r="O91">
            <v>15</v>
          </cell>
          <cell r="P91">
            <v>10</v>
          </cell>
          <cell r="Q91"/>
        </row>
        <row r="92">
          <cell r="A92">
            <v>4406</v>
          </cell>
          <cell r="B92"/>
          <cell r="C92"/>
          <cell r="D92"/>
          <cell r="E92">
            <v>11</v>
          </cell>
          <cell r="F92">
            <v>3</v>
          </cell>
          <cell r="G92">
            <v>7</v>
          </cell>
          <cell r="H92"/>
          <cell r="I92">
            <v>19</v>
          </cell>
          <cell r="J92">
            <v>9</v>
          </cell>
          <cell r="K92"/>
          <cell r="L92">
            <v>6</v>
          </cell>
          <cell r="M92"/>
          <cell r="N92">
            <v>24</v>
          </cell>
          <cell r="O92">
            <v>11</v>
          </cell>
          <cell r="P92">
            <v>4</v>
          </cell>
          <cell r="Q92"/>
        </row>
        <row r="93">
          <cell r="A93">
            <v>4407</v>
          </cell>
          <cell r="B93">
            <v>44</v>
          </cell>
          <cell r="C93">
            <v>33</v>
          </cell>
          <cell r="D93"/>
          <cell r="E93">
            <v>413</v>
          </cell>
          <cell r="F93">
            <v>101</v>
          </cell>
          <cell r="G93">
            <v>149</v>
          </cell>
          <cell r="H93">
            <v>79</v>
          </cell>
          <cell r="I93">
            <v>448</v>
          </cell>
          <cell r="J93">
            <v>342</v>
          </cell>
          <cell r="K93">
            <v>7</v>
          </cell>
          <cell r="L93">
            <v>279</v>
          </cell>
          <cell r="M93">
            <v>6</v>
          </cell>
          <cell r="N93">
            <v>197</v>
          </cell>
          <cell r="O93">
            <v>234</v>
          </cell>
          <cell r="P93">
            <v>417</v>
          </cell>
          <cell r="Q93">
            <v>347</v>
          </cell>
        </row>
        <row r="94">
          <cell r="A94">
            <v>4408</v>
          </cell>
          <cell r="B94">
            <v>6</v>
          </cell>
          <cell r="C94"/>
          <cell r="D94">
            <v>9</v>
          </cell>
          <cell r="E94">
            <v>47</v>
          </cell>
          <cell r="F94">
            <v>20</v>
          </cell>
          <cell r="G94">
            <v>23</v>
          </cell>
          <cell r="H94">
            <v>5</v>
          </cell>
          <cell r="I94">
            <v>41</v>
          </cell>
          <cell r="J94">
            <v>26</v>
          </cell>
          <cell r="K94"/>
          <cell r="L94">
            <v>30</v>
          </cell>
          <cell r="M94"/>
          <cell r="N94">
            <v>67</v>
          </cell>
          <cell r="O94">
            <v>22</v>
          </cell>
          <cell r="P94">
            <v>10</v>
          </cell>
          <cell r="Q94"/>
        </row>
        <row r="95">
          <cell r="A95">
            <v>4409</v>
          </cell>
          <cell r="B95">
            <v>11</v>
          </cell>
          <cell r="C95"/>
          <cell r="D95"/>
          <cell r="E95">
            <v>74</v>
          </cell>
          <cell r="F95">
            <v>24</v>
          </cell>
          <cell r="G95">
            <v>37</v>
          </cell>
          <cell r="H95">
            <v>9</v>
          </cell>
          <cell r="I95">
            <v>66</v>
          </cell>
          <cell r="J95">
            <v>52</v>
          </cell>
          <cell r="K95"/>
          <cell r="L95">
            <v>54</v>
          </cell>
          <cell r="M95"/>
          <cell r="N95">
            <v>87</v>
          </cell>
          <cell r="O95">
            <v>32</v>
          </cell>
          <cell r="P95">
            <v>27</v>
          </cell>
          <cell r="Q95"/>
        </row>
        <row r="96">
          <cell r="A96">
            <v>4410</v>
          </cell>
          <cell r="B96">
            <v>2</v>
          </cell>
          <cell r="C96">
            <v>6</v>
          </cell>
          <cell r="D96"/>
          <cell r="E96">
            <v>15</v>
          </cell>
          <cell r="F96">
            <v>3</v>
          </cell>
          <cell r="G96">
            <v>4</v>
          </cell>
          <cell r="H96">
            <v>3</v>
          </cell>
          <cell r="I96">
            <v>31</v>
          </cell>
          <cell r="J96">
            <v>14</v>
          </cell>
          <cell r="K96">
            <v>1</v>
          </cell>
          <cell r="L96">
            <v>9</v>
          </cell>
          <cell r="M96">
            <v>1</v>
          </cell>
          <cell r="N96">
            <v>37</v>
          </cell>
          <cell r="O96">
            <v>12</v>
          </cell>
          <cell r="P96">
            <v>7</v>
          </cell>
          <cell r="Q96"/>
        </row>
        <row r="97">
          <cell r="A97">
            <v>4411</v>
          </cell>
          <cell r="B97">
            <v>3</v>
          </cell>
          <cell r="C97">
            <v>5</v>
          </cell>
          <cell r="D97"/>
          <cell r="E97">
            <v>18</v>
          </cell>
          <cell r="F97">
            <v>13</v>
          </cell>
          <cell r="G97">
            <v>7</v>
          </cell>
          <cell r="H97">
            <v>10</v>
          </cell>
          <cell r="I97">
            <v>21</v>
          </cell>
          <cell r="J97">
            <v>4</v>
          </cell>
          <cell r="K97">
            <v>6</v>
          </cell>
          <cell r="L97">
            <v>4</v>
          </cell>
          <cell r="M97">
            <v>6</v>
          </cell>
          <cell r="N97">
            <v>49</v>
          </cell>
          <cell r="O97">
            <v>20</v>
          </cell>
          <cell r="P97">
            <v>12</v>
          </cell>
          <cell r="Q97"/>
        </row>
        <row r="98">
          <cell r="A98">
            <v>4412</v>
          </cell>
          <cell r="B98"/>
          <cell r="C98"/>
          <cell r="D98"/>
          <cell r="E98">
            <v>2</v>
          </cell>
          <cell r="F98">
            <v>1</v>
          </cell>
          <cell r="G98">
            <v>1</v>
          </cell>
          <cell r="H98">
            <v>2</v>
          </cell>
          <cell r="I98">
            <v>3</v>
          </cell>
          <cell r="J98">
            <v>1</v>
          </cell>
          <cell r="K98"/>
          <cell r="L98">
            <v>1</v>
          </cell>
          <cell r="M98"/>
          <cell r="N98">
            <v>24</v>
          </cell>
          <cell r="O98">
            <v>5</v>
          </cell>
          <cell r="P98">
            <v>4</v>
          </cell>
          <cell r="Q98"/>
        </row>
        <row r="99">
          <cell r="A99">
            <v>4413</v>
          </cell>
          <cell r="B99"/>
          <cell r="C99">
            <v>1</v>
          </cell>
          <cell r="D99"/>
          <cell r="E99">
            <v>6</v>
          </cell>
          <cell r="F99"/>
          <cell r="G99">
            <v>6</v>
          </cell>
          <cell r="H99"/>
          <cell r="I99">
            <v>2</v>
          </cell>
          <cell r="J99">
            <v>1</v>
          </cell>
          <cell r="K99"/>
          <cell r="L99"/>
          <cell r="M99">
            <v>1</v>
          </cell>
          <cell r="N99">
            <v>11</v>
          </cell>
          <cell r="O99">
            <v>8</v>
          </cell>
          <cell r="P99">
            <v>2</v>
          </cell>
          <cell r="Q99"/>
        </row>
        <row r="100">
          <cell r="A100">
            <v>4414</v>
          </cell>
          <cell r="B100">
            <v>1</v>
          </cell>
          <cell r="C100">
            <v>2</v>
          </cell>
          <cell r="D100"/>
          <cell r="E100">
            <v>6</v>
          </cell>
          <cell r="F100">
            <v>1</v>
          </cell>
          <cell r="G100">
            <v>5</v>
          </cell>
          <cell r="H100"/>
          <cell r="I100">
            <v>5</v>
          </cell>
          <cell r="J100">
            <v>3</v>
          </cell>
          <cell r="K100"/>
          <cell r="L100">
            <v>4</v>
          </cell>
          <cell r="M100"/>
          <cell r="N100">
            <v>13</v>
          </cell>
          <cell r="O100">
            <v>1</v>
          </cell>
          <cell r="P100">
            <v>1</v>
          </cell>
          <cell r="Q100"/>
        </row>
        <row r="101">
          <cell r="A101">
            <v>4415</v>
          </cell>
          <cell r="B101">
            <v>6</v>
          </cell>
          <cell r="C101">
            <v>1</v>
          </cell>
          <cell r="D101"/>
          <cell r="E101">
            <v>26</v>
          </cell>
          <cell r="F101">
            <v>5</v>
          </cell>
          <cell r="G101">
            <v>14</v>
          </cell>
          <cell r="H101">
            <v>9</v>
          </cell>
          <cell r="I101">
            <v>24</v>
          </cell>
          <cell r="J101">
            <v>21</v>
          </cell>
          <cell r="K101"/>
          <cell r="L101">
            <v>20</v>
          </cell>
          <cell r="M101"/>
          <cell r="N101">
            <v>19</v>
          </cell>
          <cell r="O101">
            <v>13</v>
          </cell>
          <cell r="P101">
            <v>6</v>
          </cell>
          <cell r="Q101"/>
        </row>
        <row r="102">
          <cell r="A102">
            <v>4416</v>
          </cell>
          <cell r="B102">
            <v>2</v>
          </cell>
          <cell r="C102"/>
          <cell r="D102"/>
          <cell r="E102">
            <v>15</v>
          </cell>
          <cell r="F102">
            <v>6</v>
          </cell>
          <cell r="G102">
            <v>12</v>
          </cell>
          <cell r="H102">
            <v>1</v>
          </cell>
          <cell r="I102">
            <v>18</v>
          </cell>
          <cell r="J102">
            <v>9</v>
          </cell>
          <cell r="K102"/>
          <cell r="L102">
            <v>5</v>
          </cell>
          <cell r="M102"/>
          <cell r="N102">
            <v>19</v>
          </cell>
          <cell r="O102">
            <v>9</v>
          </cell>
          <cell r="P102">
            <v>4</v>
          </cell>
          <cell r="Q102"/>
        </row>
        <row r="103">
          <cell r="A103">
            <v>4417</v>
          </cell>
          <cell r="B103">
            <v>6</v>
          </cell>
          <cell r="C103">
            <v>6</v>
          </cell>
          <cell r="D103">
            <v>4</v>
          </cell>
          <cell r="E103">
            <v>27</v>
          </cell>
          <cell r="F103">
            <v>12</v>
          </cell>
          <cell r="G103">
            <v>7</v>
          </cell>
          <cell r="H103">
            <v>11</v>
          </cell>
          <cell r="I103">
            <v>28</v>
          </cell>
          <cell r="J103"/>
          <cell r="K103">
            <v>1</v>
          </cell>
          <cell r="L103"/>
          <cell r="M103">
            <v>1</v>
          </cell>
          <cell r="N103">
            <v>53</v>
          </cell>
          <cell r="O103">
            <v>23</v>
          </cell>
          <cell r="P103">
            <v>10</v>
          </cell>
          <cell r="Q103"/>
        </row>
        <row r="104">
          <cell r="A104">
            <v>4418</v>
          </cell>
          <cell r="B104"/>
          <cell r="C104">
            <v>5</v>
          </cell>
          <cell r="D104"/>
          <cell r="E104">
            <v>10</v>
          </cell>
          <cell r="F104">
            <v>4</v>
          </cell>
          <cell r="G104">
            <v>2</v>
          </cell>
          <cell r="H104">
            <v>6</v>
          </cell>
          <cell r="I104"/>
          <cell r="J104">
            <v>4</v>
          </cell>
          <cell r="K104"/>
          <cell r="L104">
            <v>4</v>
          </cell>
          <cell r="M104">
            <v>1</v>
          </cell>
          <cell r="N104">
            <v>32</v>
          </cell>
          <cell r="O104">
            <v>11</v>
          </cell>
          <cell r="P104">
            <v>9</v>
          </cell>
          <cell r="Q104"/>
        </row>
        <row r="105">
          <cell r="A105">
            <v>4419</v>
          </cell>
          <cell r="B105"/>
          <cell r="C105"/>
          <cell r="D105"/>
          <cell r="E105">
            <v>4</v>
          </cell>
          <cell r="F105">
            <v>1</v>
          </cell>
          <cell r="G105">
            <v>1</v>
          </cell>
          <cell r="H105"/>
          <cell r="I105">
            <v>1</v>
          </cell>
          <cell r="J105"/>
          <cell r="K105"/>
          <cell r="L105"/>
          <cell r="M105"/>
          <cell r="N105">
            <v>15</v>
          </cell>
          <cell r="O105">
            <v>6</v>
          </cell>
          <cell r="P105">
            <v>3</v>
          </cell>
          <cell r="Q105"/>
        </row>
        <row r="106">
          <cell r="A106">
            <v>4420</v>
          </cell>
          <cell r="B106">
            <v>24</v>
          </cell>
          <cell r="C106">
            <v>1</v>
          </cell>
          <cell r="D106">
            <v>23</v>
          </cell>
          <cell r="E106">
            <v>228</v>
          </cell>
          <cell r="F106">
            <v>84</v>
          </cell>
          <cell r="G106">
            <v>100</v>
          </cell>
          <cell r="H106">
            <v>72</v>
          </cell>
          <cell r="I106">
            <v>314</v>
          </cell>
          <cell r="J106">
            <v>224</v>
          </cell>
          <cell r="K106"/>
          <cell r="L106">
            <v>219</v>
          </cell>
          <cell r="M106"/>
          <cell r="N106">
            <v>164</v>
          </cell>
          <cell r="O106">
            <v>60</v>
          </cell>
          <cell r="P106">
            <v>34</v>
          </cell>
          <cell r="Q106">
            <v>276</v>
          </cell>
        </row>
        <row r="107">
          <cell r="A107">
            <v>4421</v>
          </cell>
          <cell r="B107">
            <v>6</v>
          </cell>
          <cell r="C107"/>
          <cell r="D107"/>
          <cell r="E107">
            <v>51</v>
          </cell>
          <cell r="F107">
            <v>17</v>
          </cell>
          <cell r="G107">
            <v>16</v>
          </cell>
          <cell r="H107">
            <v>16</v>
          </cell>
          <cell r="I107">
            <v>47</v>
          </cell>
          <cell r="J107">
            <v>33</v>
          </cell>
          <cell r="K107"/>
          <cell r="L107">
            <v>31</v>
          </cell>
          <cell r="M107"/>
          <cell r="N107">
            <v>12</v>
          </cell>
          <cell r="O107">
            <v>16</v>
          </cell>
          <cell r="P107">
            <v>8</v>
          </cell>
          <cell r="Q107"/>
        </row>
        <row r="108">
          <cell r="A108">
            <v>4422</v>
          </cell>
          <cell r="B108">
            <v>5</v>
          </cell>
          <cell r="C108">
            <v>6</v>
          </cell>
          <cell r="D108"/>
          <cell r="E108">
            <v>62</v>
          </cell>
          <cell r="F108">
            <v>35</v>
          </cell>
          <cell r="G108">
            <v>27</v>
          </cell>
          <cell r="H108">
            <v>6</v>
          </cell>
          <cell r="I108">
            <v>78</v>
          </cell>
          <cell r="J108">
            <v>30</v>
          </cell>
          <cell r="K108"/>
          <cell r="L108">
            <v>29</v>
          </cell>
          <cell r="M108"/>
          <cell r="N108">
            <v>30</v>
          </cell>
          <cell r="O108">
            <v>40</v>
          </cell>
          <cell r="P108">
            <v>44</v>
          </cell>
          <cell r="Q108"/>
        </row>
        <row r="109">
          <cell r="A109">
            <v>4423</v>
          </cell>
          <cell r="B109">
            <v>14</v>
          </cell>
          <cell r="C109">
            <v>36</v>
          </cell>
          <cell r="D109"/>
          <cell r="E109">
            <v>90</v>
          </cell>
          <cell r="F109">
            <v>24</v>
          </cell>
          <cell r="G109">
            <v>50</v>
          </cell>
          <cell r="H109">
            <v>22</v>
          </cell>
          <cell r="I109">
            <v>135</v>
          </cell>
          <cell r="J109">
            <v>24</v>
          </cell>
          <cell r="K109"/>
          <cell r="L109">
            <v>37</v>
          </cell>
          <cell r="M109">
            <v>5</v>
          </cell>
          <cell r="N109">
            <v>67</v>
          </cell>
          <cell r="O109">
            <v>42</v>
          </cell>
          <cell r="P109">
            <v>31</v>
          </cell>
          <cell r="Q109"/>
        </row>
        <row r="110">
          <cell r="A110">
            <v>4424</v>
          </cell>
          <cell r="B110">
            <v>8</v>
          </cell>
          <cell r="C110"/>
          <cell r="D110"/>
          <cell r="E110">
            <v>75</v>
          </cell>
          <cell r="F110">
            <v>11</v>
          </cell>
          <cell r="G110">
            <v>51</v>
          </cell>
          <cell r="H110"/>
          <cell r="I110">
            <v>73</v>
          </cell>
          <cell r="J110">
            <v>34</v>
          </cell>
          <cell r="K110">
            <v>1</v>
          </cell>
          <cell r="L110">
            <v>43</v>
          </cell>
          <cell r="M110">
            <v>1</v>
          </cell>
          <cell r="N110">
            <v>66</v>
          </cell>
          <cell r="O110">
            <v>38</v>
          </cell>
          <cell r="P110">
            <v>15</v>
          </cell>
          <cell r="Q110"/>
        </row>
        <row r="111">
          <cell r="A111">
            <v>4425</v>
          </cell>
          <cell r="B111">
            <v>9</v>
          </cell>
          <cell r="C111">
            <v>4</v>
          </cell>
          <cell r="D111"/>
          <cell r="E111">
            <v>46</v>
          </cell>
          <cell r="F111">
            <v>8</v>
          </cell>
          <cell r="G111">
            <v>31</v>
          </cell>
          <cell r="H111">
            <v>6</v>
          </cell>
          <cell r="I111">
            <v>65</v>
          </cell>
          <cell r="J111">
            <v>34</v>
          </cell>
          <cell r="K111"/>
          <cell r="L111">
            <v>29</v>
          </cell>
          <cell r="M111"/>
          <cell r="N111">
            <v>38</v>
          </cell>
          <cell r="O111">
            <v>23</v>
          </cell>
          <cell r="P111">
            <v>6</v>
          </cell>
          <cell r="Q111"/>
        </row>
        <row r="112">
          <cell r="A112">
            <v>4426</v>
          </cell>
          <cell r="B112">
            <v>8</v>
          </cell>
          <cell r="C112">
            <v>15</v>
          </cell>
          <cell r="D112"/>
          <cell r="E112">
            <v>78</v>
          </cell>
          <cell r="F112">
            <v>13</v>
          </cell>
          <cell r="G112">
            <v>29</v>
          </cell>
          <cell r="H112">
            <v>4</v>
          </cell>
          <cell r="I112">
            <v>69</v>
          </cell>
          <cell r="J112">
            <v>47</v>
          </cell>
          <cell r="K112">
            <v>2</v>
          </cell>
          <cell r="L112">
            <v>50</v>
          </cell>
          <cell r="M112">
            <v>1</v>
          </cell>
          <cell r="N112">
            <v>36</v>
          </cell>
          <cell r="O112">
            <v>16</v>
          </cell>
          <cell r="P112">
            <v>12</v>
          </cell>
          <cell r="Q112"/>
        </row>
        <row r="113">
          <cell r="A113">
            <v>4427</v>
          </cell>
          <cell r="B113">
            <v>1</v>
          </cell>
          <cell r="C113"/>
          <cell r="D113"/>
          <cell r="E113">
            <v>33</v>
          </cell>
          <cell r="F113">
            <v>5</v>
          </cell>
          <cell r="G113">
            <v>19</v>
          </cell>
          <cell r="H113">
            <v>3</v>
          </cell>
          <cell r="I113">
            <v>25</v>
          </cell>
          <cell r="J113">
            <v>13</v>
          </cell>
          <cell r="K113"/>
          <cell r="L113">
            <v>12</v>
          </cell>
          <cell r="M113"/>
          <cell r="N113">
            <v>27</v>
          </cell>
          <cell r="O113">
            <v>16</v>
          </cell>
          <cell r="P113">
            <v>10</v>
          </cell>
          <cell r="Q113"/>
        </row>
        <row r="114">
          <cell r="A114">
            <v>4428</v>
          </cell>
          <cell r="B114">
            <v>7</v>
          </cell>
          <cell r="C114"/>
          <cell r="D114"/>
          <cell r="E114">
            <v>40</v>
          </cell>
          <cell r="F114">
            <v>12</v>
          </cell>
          <cell r="G114">
            <v>25</v>
          </cell>
          <cell r="H114">
            <v>3</v>
          </cell>
          <cell r="I114">
            <v>29</v>
          </cell>
          <cell r="J114"/>
          <cell r="K114">
            <v>17</v>
          </cell>
          <cell r="L114"/>
          <cell r="M114">
            <v>17</v>
          </cell>
          <cell r="N114">
            <v>15</v>
          </cell>
          <cell r="O114">
            <v>27</v>
          </cell>
          <cell r="P114">
            <v>13</v>
          </cell>
          <cell r="Q114"/>
        </row>
        <row r="115">
          <cell r="A115">
            <v>4429</v>
          </cell>
          <cell r="B115">
            <v>26</v>
          </cell>
          <cell r="C115">
            <v>8</v>
          </cell>
          <cell r="D115">
            <v>8</v>
          </cell>
          <cell r="E115">
            <v>164</v>
          </cell>
          <cell r="F115">
            <v>67</v>
          </cell>
          <cell r="G115">
            <v>114</v>
          </cell>
          <cell r="H115">
            <v>48</v>
          </cell>
          <cell r="I115">
            <v>249</v>
          </cell>
          <cell r="J115">
            <v>32</v>
          </cell>
          <cell r="K115">
            <v>140</v>
          </cell>
          <cell r="L115">
            <v>23</v>
          </cell>
          <cell r="M115">
            <v>141</v>
          </cell>
          <cell r="N115">
            <v>203</v>
          </cell>
          <cell r="O115">
            <v>109</v>
          </cell>
          <cell r="P115">
            <v>102</v>
          </cell>
          <cell r="Q115"/>
        </row>
        <row r="116">
          <cell r="A116">
            <v>4430</v>
          </cell>
          <cell r="B116">
            <v>3</v>
          </cell>
          <cell r="C116"/>
          <cell r="D116"/>
          <cell r="E116">
            <v>19</v>
          </cell>
          <cell r="F116">
            <v>6</v>
          </cell>
          <cell r="G116">
            <v>12</v>
          </cell>
          <cell r="H116">
            <v>10</v>
          </cell>
          <cell r="I116">
            <v>19</v>
          </cell>
          <cell r="J116">
            <v>8</v>
          </cell>
          <cell r="K116"/>
          <cell r="L116">
            <v>9</v>
          </cell>
          <cell r="M116"/>
          <cell r="N116">
            <v>17</v>
          </cell>
          <cell r="O116">
            <v>10</v>
          </cell>
          <cell r="P116">
            <v>16</v>
          </cell>
          <cell r="Q116"/>
        </row>
        <row r="117">
          <cell r="A117">
            <v>4431</v>
          </cell>
          <cell r="B117">
            <v>1</v>
          </cell>
          <cell r="C117"/>
          <cell r="D117">
            <v>1</v>
          </cell>
          <cell r="E117">
            <v>24</v>
          </cell>
          <cell r="F117"/>
          <cell r="G117">
            <v>20</v>
          </cell>
          <cell r="H117"/>
          <cell r="I117">
            <v>23</v>
          </cell>
          <cell r="J117">
            <v>26</v>
          </cell>
          <cell r="K117"/>
          <cell r="L117">
            <v>22</v>
          </cell>
          <cell r="M117"/>
          <cell r="N117">
            <v>26</v>
          </cell>
          <cell r="O117">
            <v>2</v>
          </cell>
          <cell r="P117">
            <v>2</v>
          </cell>
          <cell r="Q117"/>
        </row>
        <row r="118">
          <cell r="A118">
            <v>4432</v>
          </cell>
          <cell r="B118">
            <v>3</v>
          </cell>
          <cell r="C118"/>
          <cell r="D118"/>
          <cell r="E118">
            <v>28</v>
          </cell>
          <cell r="F118">
            <v>14</v>
          </cell>
          <cell r="G118">
            <v>20</v>
          </cell>
          <cell r="H118">
            <v>23</v>
          </cell>
          <cell r="I118">
            <v>20</v>
          </cell>
          <cell r="J118">
            <v>15</v>
          </cell>
          <cell r="K118"/>
          <cell r="L118">
            <v>15</v>
          </cell>
          <cell r="M118"/>
          <cell r="N118">
            <v>40</v>
          </cell>
          <cell r="O118">
            <v>16</v>
          </cell>
          <cell r="P118">
            <v>16</v>
          </cell>
          <cell r="Q118"/>
        </row>
        <row r="119">
          <cell r="A119">
            <v>4433</v>
          </cell>
          <cell r="B119">
            <v>3</v>
          </cell>
          <cell r="C119"/>
          <cell r="D119"/>
          <cell r="E119">
            <v>21</v>
          </cell>
          <cell r="F119">
            <v>16</v>
          </cell>
          <cell r="G119">
            <v>12</v>
          </cell>
          <cell r="H119"/>
          <cell r="I119">
            <v>14</v>
          </cell>
          <cell r="J119">
            <v>10</v>
          </cell>
          <cell r="K119"/>
          <cell r="L119">
            <v>6</v>
          </cell>
          <cell r="M119"/>
          <cell r="N119">
            <v>30</v>
          </cell>
          <cell r="O119">
            <v>2</v>
          </cell>
          <cell r="P119">
            <v>5</v>
          </cell>
          <cell r="Q119"/>
        </row>
        <row r="120">
          <cell r="A120">
            <v>4434</v>
          </cell>
          <cell r="B120">
            <v>4</v>
          </cell>
          <cell r="C120"/>
          <cell r="D120">
            <v>1</v>
          </cell>
          <cell r="E120">
            <v>11</v>
          </cell>
          <cell r="F120">
            <v>6</v>
          </cell>
          <cell r="G120">
            <v>9</v>
          </cell>
          <cell r="H120">
            <v>1</v>
          </cell>
          <cell r="I120">
            <v>32</v>
          </cell>
          <cell r="J120">
            <v>8</v>
          </cell>
          <cell r="K120"/>
          <cell r="L120">
            <v>7</v>
          </cell>
          <cell r="M120"/>
          <cell r="N120">
            <v>13</v>
          </cell>
          <cell r="O120">
            <v>6</v>
          </cell>
          <cell r="P120">
            <v>5</v>
          </cell>
          <cell r="Q120"/>
        </row>
        <row r="121">
          <cell r="A121">
            <v>4435</v>
          </cell>
          <cell r="B121">
            <v>2</v>
          </cell>
          <cell r="C121"/>
          <cell r="D121"/>
          <cell r="E121">
            <v>27</v>
          </cell>
          <cell r="F121">
            <v>7</v>
          </cell>
          <cell r="G121">
            <v>20</v>
          </cell>
          <cell r="H121">
            <v>9</v>
          </cell>
          <cell r="I121">
            <v>33</v>
          </cell>
          <cell r="J121">
            <v>19</v>
          </cell>
          <cell r="K121"/>
          <cell r="L121">
            <v>19</v>
          </cell>
          <cell r="M121"/>
          <cell r="N121">
            <v>18</v>
          </cell>
          <cell r="O121">
            <v>13</v>
          </cell>
          <cell r="P121">
            <v>9</v>
          </cell>
          <cell r="Q121"/>
        </row>
        <row r="122">
          <cell r="A122">
            <v>4436</v>
          </cell>
          <cell r="B122"/>
          <cell r="C122">
            <v>1</v>
          </cell>
          <cell r="D122">
            <v>2</v>
          </cell>
          <cell r="E122">
            <v>2</v>
          </cell>
          <cell r="F122">
            <v>5</v>
          </cell>
          <cell r="G122">
            <v>2</v>
          </cell>
          <cell r="H122">
            <v>1</v>
          </cell>
          <cell r="I122">
            <v>2</v>
          </cell>
          <cell r="J122"/>
          <cell r="K122">
            <v>2</v>
          </cell>
          <cell r="L122"/>
          <cell r="M122">
            <v>2</v>
          </cell>
          <cell r="N122">
            <v>10</v>
          </cell>
          <cell r="O122">
            <v>3</v>
          </cell>
          <cell r="P122">
            <v>2</v>
          </cell>
          <cell r="Q122"/>
        </row>
        <row r="123">
          <cell r="A123">
            <v>4437</v>
          </cell>
          <cell r="B123">
            <v>9</v>
          </cell>
          <cell r="C123"/>
          <cell r="D123">
            <v>7</v>
          </cell>
          <cell r="E123">
            <v>65</v>
          </cell>
          <cell r="F123">
            <v>18</v>
          </cell>
          <cell r="G123">
            <v>38</v>
          </cell>
          <cell r="H123">
            <v>32</v>
          </cell>
          <cell r="I123">
            <v>72</v>
          </cell>
          <cell r="J123">
            <v>57</v>
          </cell>
          <cell r="K123"/>
          <cell r="L123">
            <v>58</v>
          </cell>
          <cell r="M123"/>
          <cell r="N123">
            <v>64</v>
          </cell>
          <cell r="O123">
            <v>24</v>
          </cell>
          <cell r="P123">
            <v>12</v>
          </cell>
          <cell r="Q123"/>
        </row>
        <row r="124">
          <cell r="A124">
            <v>4438</v>
          </cell>
          <cell r="B124">
            <v>4</v>
          </cell>
          <cell r="C124">
            <v>8</v>
          </cell>
          <cell r="D124"/>
          <cell r="E124">
            <v>22</v>
          </cell>
          <cell r="F124">
            <v>17</v>
          </cell>
          <cell r="G124">
            <v>16</v>
          </cell>
          <cell r="H124">
            <v>24</v>
          </cell>
          <cell r="I124">
            <v>13</v>
          </cell>
          <cell r="J124">
            <v>9</v>
          </cell>
          <cell r="K124"/>
          <cell r="L124">
            <v>8</v>
          </cell>
          <cell r="M124"/>
          <cell r="N124">
            <v>10</v>
          </cell>
          <cell r="O124">
            <v>15</v>
          </cell>
          <cell r="P124">
            <v>4</v>
          </cell>
          <cell r="Q124"/>
        </row>
        <row r="125">
          <cell r="A125">
            <v>4439</v>
          </cell>
          <cell r="B125">
            <v>9</v>
          </cell>
          <cell r="C125">
            <v>9</v>
          </cell>
          <cell r="D125">
            <v>13</v>
          </cell>
          <cell r="E125">
            <v>87</v>
          </cell>
          <cell r="F125">
            <v>37</v>
          </cell>
          <cell r="G125">
            <v>63</v>
          </cell>
          <cell r="H125">
            <v>30</v>
          </cell>
          <cell r="I125">
            <v>191</v>
          </cell>
          <cell r="J125">
            <v>79</v>
          </cell>
          <cell r="K125"/>
          <cell r="L125">
            <v>81</v>
          </cell>
          <cell r="M125"/>
          <cell r="N125">
            <v>180</v>
          </cell>
          <cell r="O125">
            <v>34</v>
          </cell>
          <cell r="P125">
            <v>20</v>
          </cell>
          <cell r="Q125"/>
        </row>
        <row r="126">
          <cell r="A126">
            <v>4440</v>
          </cell>
          <cell r="B126">
            <v>11</v>
          </cell>
          <cell r="C126">
            <v>54</v>
          </cell>
          <cell r="D126">
            <v>2</v>
          </cell>
          <cell r="E126">
            <v>201</v>
          </cell>
          <cell r="F126">
            <v>39</v>
          </cell>
          <cell r="G126">
            <v>86</v>
          </cell>
          <cell r="H126">
            <v>39</v>
          </cell>
          <cell r="I126">
            <v>301</v>
          </cell>
          <cell r="J126">
            <v>203</v>
          </cell>
          <cell r="K126">
            <v>2</v>
          </cell>
          <cell r="L126">
            <v>199</v>
          </cell>
          <cell r="M126">
            <v>2</v>
          </cell>
          <cell r="N126">
            <v>327</v>
          </cell>
          <cell r="O126">
            <v>65</v>
          </cell>
          <cell r="P126">
            <v>35</v>
          </cell>
          <cell r="Q126">
            <v>343</v>
          </cell>
        </row>
        <row r="127">
          <cell r="A127">
            <v>4441</v>
          </cell>
          <cell r="B127">
            <v>14</v>
          </cell>
          <cell r="C127">
            <v>3</v>
          </cell>
          <cell r="D127"/>
          <cell r="E127">
            <v>113</v>
          </cell>
          <cell r="F127">
            <v>33</v>
          </cell>
          <cell r="G127">
            <v>38</v>
          </cell>
          <cell r="H127">
            <v>19</v>
          </cell>
          <cell r="I127">
            <v>178</v>
          </cell>
          <cell r="J127">
            <v>105</v>
          </cell>
          <cell r="K127">
            <v>1</v>
          </cell>
          <cell r="L127">
            <v>111</v>
          </cell>
          <cell r="M127">
            <v>1</v>
          </cell>
          <cell r="N127">
            <v>239</v>
          </cell>
          <cell r="O127">
            <v>57</v>
          </cell>
          <cell r="P127">
            <v>32</v>
          </cell>
          <cell r="Q127"/>
        </row>
        <row r="128">
          <cell r="A128">
            <v>4442</v>
          </cell>
          <cell r="B128"/>
          <cell r="C128">
            <v>7</v>
          </cell>
          <cell r="D128"/>
          <cell r="E128">
            <v>3</v>
          </cell>
          <cell r="F128">
            <v>3</v>
          </cell>
          <cell r="G128">
            <v>2</v>
          </cell>
          <cell r="H128">
            <v>3</v>
          </cell>
          <cell r="I128">
            <v>4</v>
          </cell>
          <cell r="J128">
            <v>3</v>
          </cell>
          <cell r="K128"/>
          <cell r="L128">
            <v>3</v>
          </cell>
          <cell r="M128"/>
          <cell r="N128">
            <v>38</v>
          </cell>
          <cell r="O128">
            <v>2</v>
          </cell>
          <cell r="P128">
            <v>3</v>
          </cell>
          <cell r="Q128">
            <v>1</v>
          </cell>
        </row>
        <row r="129">
          <cell r="A129">
            <v>4443</v>
          </cell>
          <cell r="B129">
            <v>3</v>
          </cell>
          <cell r="C129"/>
          <cell r="D129"/>
          <cell r="E129">
            <v>65</v>
          </cell>
          <cell r="F129">
            <v>14</v>
          </cell>
          <cell r="G129">
            <v>41</v>
          </cell>
          <cell r="H129">
            <v>7</v>
          </cell>
          <cell r="I129">
            <v>118</v>
          </cell>
          <cell r="J129">
            <v>65</v>
          </cell>
          <cell r="K129"/>
          <cell r="L129">
            <v>63</v>
          </cell>
          <cell r="M129"/>
          <cell r="N129">
            <v>156</v>
          </cell>
          <cell r="O129">
            <v>41</v>
          </cell>
          <cell r="P129">
            <v>22</v>
          </cell>
          <cell r="Q129"/>
        </row>
        <row r="130">
          <cell r="A130">
            <v>4444</v>
          </cell>
          <cell r="B130">
            <v>4</v>
          </cell>
          <cell r="C130">
            <v>1</v>
          </cell>
          <cell r="D130"/>
          <cell r="E130">
            <v>33</v>
          </cell>
          <cell r="F130">
            <v>15</v>
          </cell>
          <cell r="G130">
            <v>23</v>
          </cell>
          <cell r="H130">
            <v>12</v>
          </cell>
          <cell r="I130">
            <v>75</v>
          </cell>
          <cell r="J130">
            <v>32</v>
          </cell>
          <cell r="K130"/>
          <cell r="L130">
            <v>31</v>
          </cell>
          <cell r="M130"/>
          <cell r="N130">
            <v>162</v>
          </cell>
          <cell r="O130">
            <v>29</v>
          </cell>
          <cell r="P130">
            <v>15</v>
          </cell>
          <cell r="Q130"/>
        </row>
        <row r="131">
          <cell r="A131">
            <v>4445</v>
          </cell>
          <cell r="B131">
            <v>2</v>
          </cell>
          <cell r="C131">
            <v>2</v>
          </cell>
          <cell r="D131">
            <v>4</v>
          </cell>
          <cell r="E131">
            <v>18</v>
          </cell>
          <cell r="F131">
            <v>8</v>
          </cell>
          <cell r="G131">
            <v>9</v>
          </cell>
          <cell r="H131">
            <v>6</v>
          </cell>
          <cell r="I131">
            <v>63</v>
          </cell>
          <cell r="J131">
            <v>18</v>
          </cell>
          <cell r="K131">
            <v>2</v>
          </cell>
          <cell r="L131">
            <v>17</v>
          </cell>
          <cell r="M131">
            <v>1</v>
          </cell>
          <cell r="N131">
            <v>62</v>
          </cell>
          <cell r="O131">
            <v>9</v>
          </cell>
          <cell r="P131">
            <v>21</v>
          </cell>
          <cell r="Q131"/>
        </row>
        <row r="132">
          <cell r="A132">
            <v>4446</v>
          </cell>
          <cell r="B132"/>
          <cell r="C132"/>
          <cell r="D132">
            <v>1</v>
          </cell>
          <cell r="E132">
            <v>9</v>
          </cell>
          <cell r="F132">
            <v>1</v>
          </cell>
          <cell r="G132">
            <v>7</v>
          </cell>
          <cell r="H132"/>
          <cell r="I132">
            <v>13</v>
          </cell>
          <cell r="J132">
            <v>8</v>
          </cell>
          <cell r="K132"/>
          <cell r="L132">
            <v>9</v>
          </cell>
          <cell r="M132"/>
          <cell r="N132">
            <v>21</v>
          </cell>
          <cell r="O132">
            <v>4</v>
          </cell>
          <cell r="P132">
            <v>5</v>
          </cell>
          <cell r="Q132"/>
        </row>
        <row r="133">
          <cell r="A133">
            <v>4447</v>
          </cell>
          <cell r="B133">
            <v>2</v>
          </cell>
          <cell r="C133">
            <v>7</v>
          </cell>
          <cell r="D133">
            <v>2</v>
          </cell>
          <cell r="E133">
            <v>49</v>
          </cell>
          <cell r="F133">
            <v>13</v>
          </cell>
          <cell r="G133">
            <v>30</v>
          </cell>
          <cell r="H133">
            <v>5</v>
          </cell>
          <cell r="I133">
            <v>108</v>
          </cell>
          <cell r="J133">
            <v>45</v>
          </cell>
          <cell r="K133"/>
          <cell r="L133">
            <v>49</v>
          </cell>
          <cell r="M133"/>
          <cell r="N133">
            <v>122</v>
          </cell>
          <cell r="O133">
            <v>28</v>
          </cell>
          <cell r="P133">
            <v>23</v>
          </cell>
          <cell r="Q133"/>
        </row>
        <row r="134">
          <cell r="A134">
            <v>4448</v>
          </cell>
          <cell r="B134">
            <v>6</v>
          </cell>
          <cell r="C134"/>
          <cell r="D134">
            <v>7</v>
          </cell>
          <cell r="E134">
            <v>18</v>
          </cell>
          <cell r="F134">
            <v>6</v>
          </cell>
          <cell r="G134">
            <v>15</v>
          </cell>
          <cell r="H134">
            <v>7</v>
          </cell>
          <cell r="I134">
            <v>34</v>
          </cell>
          <cell r="J134">
            <v>17</v>
          </cell>
          <cell r="K134"/>
          <cell r="L134">
            <v>17</v>
          </cell>
          <cell r="M134"/>
          <cell r="N134">
            <v>43</v>
          </cell>
          <cell r="O134">
            <v>11</v>
          </cell>
          <cell r="P134">
            <v>11</v>
          </cell>
          <cell r="Q134"/>
        </row>
        <row r="135">
          <cell r="A135">
            <v>4449</v>
          </cell>
          <cell r="B135">
            <v>2</v>
          </cell>
          <cell r="C135">
            <v>7</v>
          </cell>
          <cell r="D135"/>
          <cell r="E135">
            <v>15</v>
          </cell>
          <cell r="F135">
            <v>3</v>
          </cell>
          <cell r="G135">
            <v>10</v>
          </cell>
          <cell r="H135">
            <v>2</v>
          </cell>
          <cell r="I135">
            <v>36</v>
          </cell>
          <cell r="J135">
            <v>15</v>
          </cell>
          <cell r="K135"/>
          <cell r="L135">
            <v>15</v>
          </cell>
          <cell r="M135"/>
          <cell r="N135">
            <v>40</v>
          </cell>
          <cell r="O135">
            <v>14</v>
          </cell>
          <cell r="P135">
            <v>5</v>
          </cell>
          <cell r="Q135"/>
        </row>
        <row r="136">
          <cell r="A136">
            <v>4450</v>
          </cell>
          <cell r="B136"/>
          <cell r="C136"/>
          <cell r="D136">
            <v>3</v>
          </cell>
          <cell r="E136">
            <v>4</v>
          </cell>
          <cell r="F136">
            <v>3</v>
          </cell>
          <cell r="G136">
            <v>2</v>
          </cell>
          <cell r="H136">
            <v>2</v>
          </cell>
          <cell r="I136">
            <v>13</v>
          </cell>
          <cell r="J136">
            <v>2</v>
          </cell>
          <cell r="K136"/>
          <cell r="L136">
            <v>2</v>
          </cell>
          <cell r="M136"/>
          <cell r="N136">
            <v>40</v>
          </cell>
          <cell r="O136">
            <v>4</v>
          </cell>
          <cell r="P136">
            <v>1</v>
          </cell>
          <cell r="Q136"/>
        </row>
        <row r="137">
          <cell r="A137">
            <v>4451</v>
          </cell>
          <cell r="B137">
            <v>9</v>
          </cell>
          <cell r="C137">
            <v>1</v>
          </cell>
          <cell r="D137"/>
          <cell r="E137">
            <v>84</v>
          </cell>
          <cell r="F137">
            <v>22</v>
          </cell>
          <cell r="G137">
            <v>40</v>
          </cell>
          <cell r="H137">
            <v>12</v>
          </cell>
          <cell r="I137">
            <v>228</v>
          </cell>
          <cell r="J137">
            <v>84</v>
          </cell>
          <cell r="K137">
            <v>1</v>
          </cell>
          <cell r="L137">
            <v>83</v>
          </cell>
          <cell r="M137">
            <v>2</v>
          </cell>
          <cell r="N137">
            <v>105</v>
          </cell>
          <cell r="O137">
            <v>27</v>
          </cell>
          <cell r="P137">
            <v>14</v>
          </cell>
          <cell r="Q137">
            <v>78</v>
          </cell>
        </row>
        <row r="138">
          <cell r="A138">
            <v>4452</v>
          </cell>
          <cell r="B138">
            <v>13</v>
          </cell>
          <cell r="C138">
            <v>13</v>
          </cell>
          <cell r="D138">
            <v>2</v>
          </cell>
          <cell r="E138">
            <v>195</v>
          </cell>
          <cell r="F138">
            <v>77</v>
          </cell>
          <cell r="G138">
            <v>108</v>
          </cell>
          <cell r="H138">
            <v>90</v>
          </cell>
          <cell r="I138">
            <v>484</v>
          </cell>
          <cell r="J138">
            <v>180</v>
          </cell>
          <cell r="K138">
            <v>2</v>
          </cell>
          <cell r="L138">
            <v>181</v>
          </cell>
          <cell r="M138">
            <v>2</v>
          </cell>
          <cell r="N138">
            <v>263</v>
          </cell>
          <cell r="O138">
            <v>55</v>
          </cell>
          <cell r="P138">
            <v>39</v>
          </cell>
          <cell r="Q138"/>
        </row>
        <row r="139">
          <cell r="A139">
            <v>4453</v>
          </cell>
          <cell r="B139">
            <v>2</v>
          </cell>
          <cell r="C139">
            <v>2</v>
          </cell>
          <cell r="D139">
            <v>4</v>
          </cell>
          <cell r="E139">
            <v>21</v>
          </cell>
          <cell r="F139">
            <v>12</v>
          </cell>
          <cell r="G139">
            <v>9</v>
          </cell>
          <cell r="H139">
            <v>3</v>
          </cell>
          <cell r="I139">
            <v>56</v>
          </cell>
          <cell r="J139">
            <v>22</v>
          </cell>
          <cell r="K139"/>
          <cell r="L139">
            <v>21</v>
          </cell>
          <cell r="M139"/>
          <cell r="N139">
            <v>108</v>
          </cell>
          <cell r="O139">
            <v>14</v>
          </cell>
          <cell r="P139">
            <v>12</v>
          </cell>
          <cell r="Q139"/>
        </row>
        <row r="140">
          <cell r="A140">
            <v>4454</v>
          </cell>
          <cell r="B140"/>
          <cell r="C140">
            <v>8</v>
          </cell>
          <cell r="D140"/>
          <cell r="E140">
            <v>10</v>
          </cell>
          <cell r="F140">
            <v>3</v>
          </cell>
          <cell r="G140">
            <v>2</v>
          </cell>
          <cell r="H140">
            <v>2</v>
          </cell>
          <cell r="I140">
            <v>2</v>
          </cell>
          <cell r="J140">
            <v>2</v>
          </cell>
          <cell r="K140"/>
          <cell r="L140">
            <v>3</v>
          </cell>
          <cell r="M140"/>
          <cell r="N140">
            <v>38</v>
          </cell>
          <cell r="O140">
            <v>5</v>
          </cell>
          <cell r="P140">
            <v>8</v>
          </cell>
          <cell r="Q140">
            <v>6</v>
          </cell>
        </row>
        <row r="141">
          <cell r="A141">
            <v>4455</v>
          </cell>
          <cell r="B141">
            <v>12</v>
          </cell>
          <cell r="C141">
            <v>73</v>
          </cell>
          <cell r="D141"/>
          <cell r="E141">
            <v>125</v>
          </cell>
          <cell r="F141">
            <v>35</v>
          </cell>
          <cell r="G141">
            <v>14</v>
          </cell>
          <cell r="H141">
            <v>44</v>
          </cell>
          <cell r="I141">
            <v>217</v>
          </cell>
          <cell r="J141">
            <v>98</v>
          </cell>
          <cell r="K141"/>
          <cell r="L141">
            <v>114</v>
          </cell>
          <cell r="M141">
            <v>2</v>
          </cell>
          <cell r="N141">
            <v>189</v>
          </cell>
          <cell r="O141">
            <v>71</v>
          </cell>
          <cell r="P141">
            <v>29</v>
          </cell>
          <cell r="Q141">
            <v>58</v>
          </cell>
        </row>
        <row r="142">
          <cell r="A142">
            <v>4456</v>
          </cell>
          <cell r="B142">
            <v>1</v>
          </cell>
          <cell r="C142"/>
          <cell r="D142"/>
          <cell r="E142">
            <v>6</v>
          </cell>
          <cell r="F142">
            <v>4</v>
          </cell>
          <cell r="G142">
            <v>5</v>
          </cell>
          <cell r="H142">
            <v>2</v>
          </cell>
          <cell r="I142">
            <v>6</v>
          </cell>
          <cell r="J142">
            <v>5</v>
          </cell>
          <cell r="K142"/>
          <cell r="L142">
            <v>4</v>
          </cell>
          <cell r="M142"/>
          <cell r="N142">
            <v>14</v>
          </cell>
          <cell r="O142">
            <v>3</v>
          </cell>
          <cell r="P142">
            <v>5</v>
          </cell>
          <cell r="Q142">
            <v>3</v>
          </cell>
        </row>
        <row r="143">
          <cell r="A143">
            <v>4457</v>
          </cell>
          <cell r="B143">
            <v>1</v>
          </cell>
          <cell r="C143">
            <v>4</v>
          </cell>
          <cell r="D143">
            <v>4</v>
          </cell>
          <cell r="E143">
            <v>29</v>
          </cell>
          <cell r="F143">
            <v>11</v>
          </cell>
          <cell r="G143">
            <v>12</v>
          </cell>
          <cell r="H143">
            <v>11</v>
          </cell>
          <cell r="I143">
            <v>65</v>
          </cell>
          <cell r="J143">
            <v>22</v>
          </cell>
          <cell r="K143"/>
          <cell r="L143">
            <v>22</v>
          </cell>
          <cell r="M143"/>
          <cell r="N143">
            <v>67</v>
          </cell>
          <cell r="O143">
            <v>31</v>
          </cell>
          <cell r="P143">
            <v>20</v>
          </cell>
          <cell r="Q143">
            <v>26</v>
          </cell>
        </row>
        <row r="144">
          <cell r="A144">
            <v>4458</v>
          </cell>
          <cell r="B144">
            <v>2</v>
          </cell>
          <cell r="C144">
            <v>19</v>
          </cell>
          <cell r="D144"/>
          <cell r="E144">
            <v>24</v>
          </cell>
          <cell r="F144">
            <v>3</v>
          </cell>
          <cell r="G144">
            <v>6</v>
          </cell>
          <cell r="H144">
            <v>3</v>
          </cell>
          <cell r="I144">
            <v>42</v>
          </cell>
          <cell r="J144">
            <v>22</v>
          </cell>
          <cell r="K144"/>
          <cell r="L144">
            <v>23</v>
          </cell>
          <cell r="M144"/>
          <cell r="N144">
            <v>30</v>
          </cell>
          <cell r="O144">
            <v>13</v>
          </cell>
          <cell r="P144">
            <v>20</v>
          </cell>
          <cell r="Q144">
            <v>4</v>
          </cell>
        </row>
        <row r="145">
          <cell r="A145">
            <v>4459</v>
          </cell>
          <cell r="B145"/>
          <cell r="C145">
            <v>6</v>
          </cell>
          <cell r="D145"/>
          <cell r="E145">
            <v>2</v>
          </cell>
          <cell r="F145">
            <v>1</v>
          </cell>
          <cell r="G145">
            <v>1</v>
          </cell>
          <cell r="H145">
            <v>1</v>
          </cell>
          <cell r="I145">
            <v>2</v>
          </cell>
          <cell r="J145">
            <v>2</v>
          </cell>
          <cell r="K145"/>
          <cell r="L145">
            <v>2</v>
          </cell>
          <cell r="M145"/>
          <cell r="N145">
            <v>11</v>
          </cell>
          <cell r="O145">
            <v>4</v>
          </cell>
          <cell r="P145"/>
          <cell r="Q145"/>
        </row>
        <row r="146">
          <cell r="A146">
            <v>4460</v>
          </cell>
          <cell r="B146">
            <v>2</v>
          </cell>
          <cell r="C146">
            <v>3</v>
          </cell>
          <cell r="D146"/>
          <cell r="E146">
            <v>16</v>
          </cell>
          <cell r="F146">
            <v>1</v>
          </cell>
          <cell r="G146">
            <v>5</v>
          </cell>
          <cell r="H146">
            <v>1</v>
          </cell>
          <cell r="I146">
            <v>18</v>
          </cell>
          <cell r="J146">
            <v>3</v>
          </cell>
          <cell r="K146">
            <v>3</v>
          </cell>
          <cell r="L146">
            <v>8</v>
          </cell>
          <cell r="M146">
            <v>3</v>
          </cell>
          <cell r="N146">
            <v>35</v>
          </cell>
          <cell r="O146">
            <v>8</v>
          </cell>
          <cell r="P146">
            <v>2</v>
          </cell>
          <cell r="Q146"/>
        </row>
        <row r="147">
          <cell r="A147">
            <v>4461</v>
          </cell>
          <cell r="B147">
            <v>6</v>
          </cell>
          <cell r="C147">
            <v>13</v>
          </cell>
          <cell r="D147"/>
          <cell r="E147">
            <v>27</v>
          </cell>
          <cell r="F147">
            <v>3</v>
          </cell>
          <cell r="G147">
            <v>6</v>
          </cell>
          <cell r="H147">
            <v>6</v>
          </cell>
          <cell r="I147">
            <v>31</v>
          </cell>
          <cell r="J147">
            <v>22</v>
          </cell>
          <cell r="K147"/>
          <cell r="L147">
            <v>23</v>
          </cell>
          <cell r="M147"/>
          <cell r="N147">
            <v>47</v>
          </cell>
          <cell r="O147">
            <v>24</v>
          </cell>
          <cell r="P147">
            <v>5</v>
          </cell>
          <cell r="Q147">
            <v>1</v>
          </cell>
        </row>
        <row r="148">
          <cell r="A148">
            <v>4462</v>
          </cell>
          <cell r="B148">
            <v>1</v>
          </cell>
          <cell r="C148">
            <v>17</v>
          </cell>
          <cell r="D148"/>
          <cell r="E148">
            <v>15</v>
          </cell>
          <cell r="F148">
            <v>8</v>
          </cell>
          <cell r="G148">
            <v>7</v>
          </cell>
          <cell r="H148">
            <v>2</v>
          </cell>
          <cell r="I148">
            <v>25</v>
          </cell>
          <cell r="J148">
            <v>14</v>
          </cell>
          <cell r="K148"/>
          <cell r="L148">
            <v>12</v>
          </cell>
          <cell r="M148"/>
          <cell r="N148">
            <v>31</v>
          </cell>
          <cell r="O148">
            <v>16</v>
          </cell>
          <cell r="P148">
            <v>7</v>
          </cell>
          <cell r="Q148">
            <v>7</v>
          </cell>
        </row>
        <row r="149">
          <cell r="A149">
            <v>4463</v>
          </cell>
          <cell r="B149">
            <v>2</v>
          </cell>
          <cell r="C149">
            <v>1</v>
          </cell>
          <cell r="D149"/>
          <cell r="E149">
            <v>16</v>
          </cell>
          <cell r="F149">
            <v>3</v>
          </cell>
          <cell r="G149">
            <v>10</v>
          </cell>
          <cell r="H149"/>
          <cell r="I149">
            <v>19</v>
          </cell>
          <cell r="J149">
            <v>16</v>
          </cell>
          <cell r="K149"/>
          <cell r="L149">
            <v>14</v>
          </cell>
          <cell r="M149"/>
          <cell r="N149">
            <v>30</v>
          </cell>
          <cell r="O149">
            <v>7</v>
          </cell>
          <cell r="P149">
            <v>4</v>
          </cell>
          <cell r="Q149"/>
        </row>
        <row r="150">
          <cell r="A150">
            <v>4464</v>
          </cell>
          <cell r="B150">
            <v>3</v>
          </cell>
          <cell r="C150">
            <v>8</v>
          </cell>
          <cell r="D150"/>
          <cell r="E150">
            <v>21</v>
          </cell>
          <cell r="F150">
            <v>1</v>
          </cell>
          <cell r="G150">
            <v>4</v>
          </cell>
          <cell r="H150"/>
          <cell r="I150">
            <v>14</v>
          </cell>
          <cell r="J150">
            <v>10</v>
          </cell>
          <cell r="K150">
            <v>2</v>
          </cell>
          <cell r="L150">
            <v>16</v>
          </cell>
          <cell r="M150">
            <v>2</v>
          </cell>
          <cell r="N150">
            <v>29</v>
          </cell>
          <cell r="O150">
            <v>14</v>
          </cell>
          <cell r="P150">
            <v>4</v>
          </cell>
          <cell r="Q150">
            <v>1</v>
          </cell>
        </row>
        <row r="151">
          <cell r="A151">
            <v>4465</v>
          </cell>
          <cell r="B151">
            <v>1</v>
          </cell>
          <cell r="C151">
            <v>3</v>
          </cell>
          <cell r="D151"/>
          <cell r="E151">
            <v>18</v>
          </cell>
          <cell r="F151">
            <v>7</v>
          </cell>
          <cell r="G151">
            <v>2</v>
          </cell>
          <cell r="H151">
            <v>3</v>
          </cell>
          <cell r="I151">
            <v>22</v>
          </cell>
          <cell r="J151">
            <v>10</v>
          </cell>
          <cell r="K151">
            <v>2</v>
          </cell>
          <cell r="L151">
            <v>15</v>
          </cell>
          <cell r="M151">
            <v>2</v>
          </cell>
          <cell r="N151">
            <v>57</v>
          </cell>
          <cell r="O151">
            <v>16</v>
          </cell>
          <cell r="P151">
            <v>17</v>
          </cell>
          <cell r="Q151"/>
        </row>
        <row r="152">
          <cell r="A152">
            <v>6681</v>
          </cell>
          <cell r="B152">
            <v>8</v>
          </cell>
          <cell r="C152">
            <v>4</v>
          </cell>
          <cell r="D152"/>
          <cell r="E152">
            <v>33</v>
          </cell>
          <cell r="F152">
            <v>6</v>
          </cell>
          <cell r="G152">
            <v>12</v>
          </cell>
          <cell r="H152">
            <v>4</v>
          </cell>
          <cell r="I152">
            <v>33</v>
          </cell>
          <cell r="J152">
            <v>16</v>
          </cell>
          <cell r="K152">
            <v>10</v>
          </cell>
          <cell r="L152">
            <v>18</v>
          </cell>
          <cell r="M152">
            <v>21</v>
          </cell>
          <cell r="N152">
            <v>38</v>
          </cell>
          <cell r="O152">
            <v>11</v>
          </cell>
          <cell r="P152">
            <v>6</v>
          </cell>
          <cell r="Q152"/>
        </row>
        <row r="153">
          <cell r="A153">
            <v>6682</v>
          </cell>
          <cell r="B153"/>
          <cell r="C153">
            <v>2</v>
          </cell>
          <cell r="D153"/>
          <cell r="E153">
            <v>10</v>
          </cell>
          <cell r="F153">
            <v>1</v>
          </cell>
          <cell r="G153">
            <v>2</v>
          </cell>
          <cell r="H153">
            <v>3</v>
          </cell>
          <cell r="I153">
            <v>19</v>
          </cell>
          <cell r="J153">
            <v>5</v>
          </cell>
          <cell r="K153">
            <v>2</v>
          </cell>
          <cell r="L153">
            <v>5</v>
          </cell>
          <cell r="M153">
            <v>2</v>
          </cell>
          <cell r="N153">
            <v>37</v>
          </cell>
          <cell r="O153">
            <v>3</v>
          </cell>
          <cell r="P153">
            <v>1</v>
          </cell>
          <cell r="Q153"/>
        </row>
        <row r="154">
          <cell r="A154">
            <v>6683</v>
          </cell>
          <cell r="B154">
            <v>11</v>
          </cell>
          <cell r="C154">
            <v>1</v>
          </cell>
          <cell r="D154"/>
          <cell r="E154">
            <v>56</v>
          </cell>
          <cell r="F154">
            <v>27</v>
          </cell>
          <cell r="G154">
            <v>17</v>
          </cell>
          <cell r="H154">
            <v>16</v>
          </cell>
          <cell r="I154">
            <v>83</v>
          </cell>
          <cell r="J154">
            <v>44</v>
          </cell>
          <cell r="K154">
            <v>2</v>
          </cell>
          <cell r="L154">
            <v>41</v>
          </cell>
          <cell r="M154">
            <v>2</v>
          </cell>
          <cell r="N154">
            <v>56</v>
          </cell>
          <cell r="O154">
            <v>31</v>
          </cell>
          <cell r="P154">
            <v>39</v>
          </cell>
          <cell r="Q154"/>
        </row>
        <row r="155">
          <cell r="A155">
            <v>6722</v>
          </cell>
          <cell r="B155">
            <v>16</v>
          </cell>
          <cell r="C155">
            <v>23</v>
          </cell>
          <cell r="D155"/>
          <cell r="E155">
            <v>145</v>
          </cell>
          <cell r="F155">
            <v>18</v>
          </cell>
          <cell r="G155">
            <v>74</v>
          </cell>
          <cell r="H155">
            <v>6</v>
          </cell>
          <cell r="I155">
            <v>274</v>
          </cell>
          <cell r="J155">
            <v>85</v>
          </cell>
          <cell r="K155">
            <v>18</v>
          </cell>
          <cell r="L155">
            <v>83</v>
          </cell>
          <cell r="M155">
            <v>3</v>
          </cell>
          <cell r="N155">
            <v>211</v>
          </cell>
          <cell r="O155">
            <v>78</v>
          </cell>
          <cell r="P155">
            <v>34</v>
          </cell>
          <cell r="Q155">
            <v>6</v>
          </cell>
        </row>
        <row r="156">
          <cell r="A156">
            <v>6723</v>
          </cell>
          <cell r="B156">
            <v>30</v>
          </cell>
          <cell r="C156">
            <v>9</v>
          </cell>
          <cell r="D156">
            <v>10</v>
          </cell>
          <cell r="E156">
            <v>297</v>
          </cell>
          <cell r="F156">
            <v>110</v>
          </cell>
          <cell r="G156">
            <v>160</v>
          </cell>
          <cell r="H156">
            <v>147</v>
          </cell>
          <cell r="I156">
            <v>383</v>
          </cell>
          <cell r="J156">
            <v>297</v>
          </cell>
          <cell r="K156"/>
          <cell r="L156">
            <v>297</v>
          </cell>
          <cell r="M156"/>
          <cell r="N156">
            <v>565</v>
          </cell>
          <cell r="O156">
            <v>148</v>
          </cell>
          <cell r="P156">
            <v>81</v>
          </cell>
          <cell r="Q156"/>
        </row>
        <row r="157">
          <cell r="A157">
            <v>6953</v>
          </cell>
          <cell r="B157">
            <v>1</v>
          </cell>
          <cell r="C157"/>
          <cell r="D157">
            <v>1</v>
          </cell>
          <cell r="E157">
            <v>20</v>
          </cell>
          <cell r="F157">
            <v>11</v>
          </cell>
          <cell r="G157">
            <v>19</v>
          </cell>
          <cell r="H157">
            <v>8</v>
          </cell>
          <cell r="I157">
            <v>29</v>
          </cell>
          <cell r="J157">
            <v>18</v>
          </cell>
          <cell r="K157"/>
          <cell r="L157">
            <v>5</v>
          </cell>
          <cell r="M157"/>
          <cell r="N157">
            <v>55</v>
          </cell>
          <cell r="O157">
            <v>10</v>
          </cell>
          <cell r="P157">
            <v>10</v>
          </cell>
          <cell r="Q157"/>
        </row>
        <row r="158">
          <cell r="A158">
            <v>6954</v>
          </cell>
          <cell r="B158">
            <v>5</v>
          </cell>
          <cell r="C158">
            <v>1</v>
          </cell>
          <cell r="D158"/>
          <cell r="E158">
            <v>24</v>
          </cell>
          <cell r="F158">
            <v>8</v>
          </cell>
          <cell r="G158">
            <v>18</v>
          </cell>
          <cell r="H158">
            <v>3</v>
          </cell>
          <cell r="I158">
            <v>43</v>
          </cell>
          <cell r="J158">
            <v>24</v>
          </cell>
          <cell r="K158">
            <v>1</v>
          </cell>
          <cell r="L158">
            <v>24</v>
          </cell>
          <cell r="M158"/>
          <cell r="N158">
            <v>96</v>
          </cell>
          <cell r="O158">
            <v>10</v>
          </cell>
          <cell r="P158">
            <v>8</v>
          </cell>
          <cell r="Q158"/>
        </row>
        <row r="159">
          <cell r="A159">
            <v>6997</v>
          </cell>
          <cell r="B159">
            <v>10</v>
          </cell>
          <cell r="C159">
            <v>6</v>
          </cell>
          <cell r="D159">
            <v>2</v>
          </cell>
          <cell r="E159">
            <v>67</v>
          </cell>
          <cell r="F159">
            <v>29</v>
          </cell>
          <cell r="G159">
            <v>43</v>
          </cell>
          <cell r="H159">
            <v>24</v>
          </cell>
          <cell r="I159">
            <v>108</v>
          </cell>
          <cell r="J159">
            <v>55</v>
          </cell>
          <cell r="K159"/>
          <cell r="L159">
            <v>54</v>
          </cell>
          <cell r="M159"/>
          <cell r="N159">
            <v>159</v>
          </cell>
          <cell r="O159">
            <v>55</v>
          </cell>
          <cell r="P159">
            <v>44</v>
          </cell>
          <cell r="Q159"/>
        </row>
        <row r="160">
          <cell r="A160">
            <v>7020</v>
          </cell>
          <cell r="B160">
            <v>1</v>
          </cell>
          <cell r="C160">
            <v>13</v>
          </cell>
          <cell r="D160">
            <v>1</v>
          </cell>
          <cell r="E160">
            <v>20</v>
          </cell>
          <cell r="F160">
            <v>5</v>
          </cell>
          <cell r="G160">
            <v>1</v>
          </cell>
          <cell r="H160">
            <v>5</v>
          </cell>
          <cell r="I160">
            <v>20</v>
          </cell>
          <cell r="J160">
            <v>13</v>
          </cell>
          <cell r="K160"/>
          <cell r="L160">
            <v>13</v>
          </cell>
          <cell r="M160"/>
          <cell r="N160">
            <v>61</v>
          </cell>
          <cell r="O160">
            <v>19</v>
          </cell>
          <cell r="P160">
            <v>12</v>
          </cell>
          <cell r="Q160"/>
        </row>
        <row r="161">
          <cell r="A161">
            <v>7021</v>
          </cell>
          <cell r="B161">
            <v>3</v>
          </cell>
          <cell r="C161">
            <v>6</v>
          </cell>
          <cell r="D161"/>
          <cell r="E161">
            <v>26</v>
          </cell>
          <cell r="F161">
            <v>2</v>
          </cell>
          <cell r="G161">
            <v>10</v>
          </cell>
          <cell r="H161">
            <v>1</v>
          </cell>
          <cell r="I161">
            <v>49</v>
          </cell>
          <cell r="J161">
            <v>18</v>
          </cell>
          <cell r="K161">
            <v>4</v>
          </cell>
          <cell r="L161">
            <v>19</v>
          </cell>
          <cell r="M161">
            <v>4</v>
          </cell>
          <cell r="N161">
            <v>25</v>
          </cell>
          <cell r="O161">
            <v>10</v>
          </cell>
          <cell r="P161">
            <v>5</v>
          </cell>
          <cell r="Q161"/>
        </row>
        <row r="162">
          <cell r="A162">
            <v>7022</v>
          </cell>
          <cell r="B162">
            <v>4</v>
          </cell>
          <cell r="C162">
            <v>2</v>
          </cell>
          <cell r="D162">
            <v>3</v>
          </cell>
          <cell r="E162">
            <v>33</v>
          </cell>
          <cell r="F162">
            <v>11</v>
          </cell>
          <cell r="G162">
            <v>17</v>
          </cell>
          <cell r="H162">
            <v>4</v>
          </cell>
          <cell r="I162">
            <v>83</v>
          </cell>
          <cell r="J162">
            <v>29</v>
          </cell>
          <cell r="K162"/>
          <cell r="L162">
            <v>31</v>
          </cell>
          <cell r="M162"/>
          <cell r="N162">
            <v>75</v>
          </cell>
          <cell r="O162">
            <v>12</v>
          </cell>
          <cell r="P162">
            <v>12</v>
          </cell>
          <cell r="Q162"/>
        </row>
        <row r="163">
          <cell r="A163">
            <v>7023</v>
          </cell>
          <cell r="B163">
            <v>2</v>
          </cell>
          <cell r="C163">
            <v>5</v>
          </cell>
          <cell r="D163">
            <v>7</v>
          </cell>
          <cell r="E163">
            <v>31</v>
          </cell>
          <cell r="F163">
            <v>9</v>
          </cell>
          <cell r="G163">
            <v>12</v>
          </cell>
          <cell r="H163">
            <v>16</v>
          </cell>
          <cell r="I163">
            <v>51</v>
          </cell>
          <cell r="J163">
            <v>30</v>
          </cell>
          <cell r="K163"/>
          <cell r="L163">
            <v>30</v>
          </cell>
          <cell r="M163"/>
          <cell r="N163">
            <v>62</v>
          </cell>
          <cell r="O163">
            <v>23</v>
          </cell>
          <cell r="P163">
            <v>7</v>
          </cell>
          <cell r="Q163"/>
        </row>
        <row r="164">
          <cell r="A164">
            <v>7107</v>
          </cell>
          <cell r="B164">
            <v>20</v>
          </cell>
          <cell r="C164">
            <v>3</v>
          </cell>
          <cell r="D164">
            <v>22</v>
          </cell>
          <cell r="E164">
            <v>229</v>
          </cell>
          <cell r="F164">
            <v>85</v>
          </cell>
          <cell r="G164">
            <v>123</v>
          </cell>
          <cell r="H164">
            <v>133</v>
          </cell>
          <cell r="I164">
            <v>469</v>
          </cell>
          <cell r="J164">
            <v>221</v>
          </cell>
          <cell r="K164">
            <v>13</v>
          </cell>
          <cell r="L164">
            <v>215</v>
          </cell>
          <cell r="M164"/>
          <cell r="N164">
            <v>649</v>
          </cell>
          <cell r="O164">
            <v>122</v>
          </cell>
          <cell r="P164">
            <v>55</v>
          </cell>
          <cell r="Q164"/>
        </row>
        <row r="165">
          <cell r="A165">
            <v>7183</v>
          </cell>
          <cell r="B165">
            <v>28</v>
          </cell>
          <cell r="C165">
            <v>5</v>
          </cell>
          <cell r="D165">
            <v>14</v>
          </cell>
          <cell r="E165">
            <v>335</v>
          </cell>
          <cell r="F165">
            <v>96</v>
          </cell>
          <cell r="G165">
            <v>128</v>
          </cell>
          <cell r="H165">
            <v>56</v>
          </cell>
          <cell r="I165">
            <v>486</v>
          </cell>
          <cell r="J165">
            <v>306</v>
          </cell>
          <cell r="K165">
            <v>8</v>
          </cell>
          <cell r="L165">
            <v>303</v>
          </cell>
          <cell r="M165">
            <v>3</v>
          </cell>
          <cell r="N165">
            <v>265</v>
          </cell>
          <cell r="O165">
            <v>107</v>
          </cell>
          <cell r="P165">
            <v>66</v>
          </cell>
          <cell r="Q165"/>
        </row>
        <row r="166">
          <cell r="A166">
            <v>7222</v>
          </cell>
          <cell r="B166"/>
          <cell r="C166">
            <v>3</v>
          </cell>
          <cell r="D166"/>
          <cell r="E166">
            <v>17</v>
          </cell>
          <cell r="F166">
            <v>9</v>
          </cell>
          <cell r="G166">
            <v>6</v>
          </cell>
          <cell r="H166"/>
          <cell r="I166">
            <v>17</v>
          </cell>
          <cell r="J166">
            <v>17</v>
          </cell>
          <cell r="K166"/>
          <cell r="L166">
            <v>17</v>
          </cell>
          <cell r="M166"/>
          <cell r="N166">
            <v>36</v>
          </cell>
          <cell r="O166">
            <v>15</v>
          </cell>
          <cell r="P166">
            <v>13</v>
          </cell>
          <cell r="Q166"/>
        </row>
        <row r="167">
          <cell r="A167">
            <v>7223</v>
          </cell>
          <cell r="B167">
            <v>4</v>
          </cell>
          <cell r="C167">
            <v>2</v>
          </cell>
          <cell r="D167"/>
          <cell r="E167">
            <v>20</v>
          </cell>
          <cell r="F167"/>
          <cell r="G167">
            <v>16</v>
          </cell>
          <cell r="H167"/>
          <cell r="I167">
            <v>13</v>
          </cell>
          <cell r="J167">
            <v>8</v>
          </cell>
          <cell r="K167"/>
          <cell r="L167">
            <v>10</v>
          </cell>
          <cell r="M167">
            <v>4</v>
          </cell>
          <cell r="N167">
            <v>19</v>
          </cell>
          <cell r="O167">
            <v>10</v>
          </cell>
          <cell r="P167">
            <v>7</v>
          </cell>
          <cell r="Q167"/>
        </row>
        <row r="168">
          <cell r="A168">
            <v>7306</v>
          </cell>
          <cell r="B168">
            <v>7</v>
          </cell>
          <cell r="C168">
            <v>1</v>
          </cell>
          <cell r="D168">
            <v>7</v>
          </cell>
          <cell r="E168">
            <v>89</v>
          </cell>
          <cell r="F168">
            <v>28</v>
          </cell>
          <cell r="G168">
            <v>27</v>
          </cell>
          <cell r="H168">
            <v>22</v>
          </cell>
          <cell r="I168">
            <v>142</v>
          </cell>
          <cell r="J168">
            <v>89</v>
          </cell>
          <cell r="K168"/>
          <cell r="L168">
            <v>89</v>
          </cell>
          <cell r="M168"/>
          <cell r="N168">
            <v>225</v>
          </cell>
          <cell r="O168">
            <v>63</v>
          </cell>
          <cell r="P168">
            <v>36</v>
          </cell>
          <cell r="Q168"/>
        </row>
        <row r="169">
          <cell r="A169">
            <v>7315</v>
          </cell>
          <cell r="B169">
            <v>2</v>
          </cell>
          <cell r="C169">
            <v>11</v>
          </cell>
          <cell r="D169"/>
          <cell r="E169">
            <v>22</v>
          </cell>
          <cell r="F169">
            <v>3</v>
          </cell>
          <cell r="G169">
            <v>16</v>
          </cell>
          <cell r="H169">
            <v>4</v>
          </cell>
          <cell r="I169">
            <v>28</v>
          </cell>
          <cell r="J169">
            <v>15</v>
          </cell>
          <cell r="K169"/>
          <cell r="L169">
            <v>4</v>
          </cell>
          <cell r="M169"/>
          <cell r="N169">
            <v>18</v>
          </cell>
          <cell r="O169">
            <v>10</v>
          </cell>
          <cell r="P169">
            <v>4</v>
          </cell>
          <cell r="Q169"/>
        </row>
        <row r="170">
          <cell r="A170">
            <v>7316</v>
          </cell>
          <cell r="B170">
            <v>9</v>
          </cell>
          <cell r="C170">
            <v>1</v>
          </cell>
          <cell r="D170">
            <v>1</v>
          </cell>
          <cell r="E170">
            <v>30</v>
          </cell>
          <cell r="F170">
            <v>15</v>
          </cell>
          <cell r="G170">
            <v>13</v>
          </cell>
          <cell r="H170">
            <v>7</v>
          </cell>
          <cell r="I170">
            <v>27</v>
          </cell>
          <cell r="J170">
            <v>2</v>
          </cell>
          <cell r="K170">
            <v>2</v>
          </cell>
          <cell r="L170">
            <v>5</v>
          </cell>
          <cell r="M170">
            <v>2</v>
          </cell>
          <cell r="N170">
            <v>82</v>
          </cell>
          <cell r="O170">
            <v>20</v>
          </cell>
          <cell r="P170">
            <v>14</v>
          </cell>
          <cell r="Q170"/>
        </row>
        <row r="171">
          <cell r="A171">
            <v>7317</v>
          </cell>
          <cell r="B171">
            <v>1</v>
          </cell>
          <cell r="C171"/>
          <cell r="D171"/>
          <cell r="E171">
            <v>32</v>
          </cell>
          <cell r="F171">
            <v>18</v>
          </cell>
          <cell r="G171">
            <v>18</v>
          </cell>
          <cell r="H171">
            <v>23</v>
          </cell>
          <cell r="I171">
            <v>88</v>
          </cell>
          <cell r="J171">
            <v>27</v>
          </cell>
          <cell r="K171"/>
          <cell r="L171">
            <v>32</v>
          </cell>
          <cell r="M171"/>
          <cell r="N171">
            <v>55</v>
          </cell>
          <cell r="O171">
            <v>15</v>
          </cell>
          <cell r="P171">
            <v>12</v>
          </cell>
          <cell r="Q171"/>
        </row>
        <row r="172">
          <cell r="A172">
            <v>7318</v>
          </cell>
          <cell r="B172">
            <v>2</v>
          </cell>
          <cell r="C172">
            <v>13</v>
          </cell>
          <cell r="D172"/>
          <cell r="E172">
            <v>22</v>
          </cell>
          <cell r="F172">
            <v>1</v>
          </cell>
          <cell r="G172">
            <v>5</v>
          </cell>
          <cell r="H172">
            <v>2</v>
          </cell>
          <cell r="I172">
            <v>23</v>
          </cell>
          <cell r="J172">
            <v>14</v>
          </cell>
          <cell r="K172"/>
          <cell r="L172">
            <v>15</v>
          </cell>
          <cell r="M172"/>
          <cell r="N172">
            <v>40</v>
          </cell>
          <cell r="O172">
            <v>23</v>
          </cell>
          <cell r="P172">
            <v>3</v>
          </cell>
          <cell r="Q172"/>
        </row>
        <row r="173">
          <cell r="A173">
            <v>7410</v>
          </cell>
          <cell r="B173">
            <v>10</v>
          </cell>
          <cell r="C173">
            <v>42</v>
          </cell>
          <cell r="D173">
            <v>2</v>
          </cell>
          <cell r="E173">
            <v>130</v>
          </cell>
          <cell r="F173">
            <v>66</v>
          </cell>
          <cell r="G173">
            <v>93</v>
          </cell>
          <cell r="H173">
            <v>101</v>
          </cell>
          <cell r="I173">
            <v>250</v>
          </cell>
          <cell r="J173">
            <v>114</v>
          </cell>
          <cell r="K173">
            <v>6</v>
          </cell>
          <cell r="L173">
            <v>103</v>
          </cell>
          <cell r="M173"/>
          <cell r="N173">
            <v>403</v>
          </cell>
          <cell r="O173">
            <v>115</v>
          </cell>
          <cell r="P173">
            <v>95</v>
          </cell>
          <cell r="Q173"/>
        </row>
        <row r="174">
          <cell r="A174">
            <v>9468</v>
          </cell>
          <cell r="B174">
            <v>1</v>
          </cell>
          <cell r="C174"/>
          <cell r="D174"/>
          <cell r="E174">
            <v>14</v>
          </cell>
          <cell r="F174">
            <v>2</v>
          </cell>
          <cell r="G174">
            <v>7</v>
          </cell>
          <cell r="H174">
            <v>2</v>
          </cell>
          <cell r="I174">
            <v>19</v>
          </cell>
          <cell r="J174">
            <v>8</v>
          </cell>
          <cell r="K174"/>
          <cell r="L174">
            <v>7</v>
          </cell>
          <cell r="M174"/>
          <cell r="N174">
            <v>44</v>
          </cell>
          <cell r="O174">
            <v>12</v>
          </cell>
          <cell r="P174">
            <v>7</v>
          </cell>
          <cell r="Q174"/>
        </row>
        <row r="175">
          <cell r="A175">
            <v>10095</v>
          </cell>
          <cell r="B175">
            <v>3</v>
          </cell>
          <cell r="C175"/>
          <cell r="D175"/>
          <cell r="E175">
            <v>19</v>
          </cell>
          <cell r="F175">
            <v>1</v>
          </cell>
          <cell r="G175">
            <v>12</v>
          </cell>
          <cell r="H175"/>
          <cell r="I175">
            <v>17</v>
          </cell>
          <cell r="J175">
            <v>9</v>
          </cell>
          <cell r="K175"/>
          <cell r="L175">
            <v>13</v>
          </cell>
          <cell r="M175"/>
          <cell r="N175">
            <v>19</v>
          </cell>
          <cell r="O175">
            <v>5</v>
          </cell>
          <cell r="P175">
            <v>2</v>
          </cell>
          <cell r="Q175"/>
        </row>
        <row r="176">
          <cell r="A176">
            <v>10096</v>
          </cell>
          <cell r="B176">
            <v>3</v>
          </cell>
          <cell r="C176"/>
          <cell r="D176"/>
          <cell r="E176">
            <v>17</v>
          </cell>
          <cell r="F176">
            <v>7</v>
          </cell>
          <cell r="G176">
            <v>4</v>
          </cell>
          <cell r="H176">
            <v>2</v>
          </cell>
          <cell r="I176">
            <v>14</v>
          </cell>
          <cell r="J176">
            <v>11</v>
          </cell>
          <cell r="K176">
            <v>1</v>
          </cell>
          <cell r="L176">
            <v>11</v>
          </cell>
          <cell r="M176">
            <v>3</v>
          </cell>
          <cell r="N176">
            <v>38</v>
          </cell>
          <cell r="O176">
            <v>9</v>
          </cell>
          <cell r="P176">
            <v>6</v>
          </cell>
          <cell r="Q176"/>
        </row>
        <row r="177">
          <cell r="A177">
            <v>11452</v>
          </cell>
          <cell r="B177">
            <v>4</v>
          </cell>
          <cell r="C177"/>
          <cell r="D177"/>
          <cell r="E177">
            <v>16</v>
          </cell>
          <cell r="F177">
            <v>3</v>
          </cell>
          <cell r="G177">
            <v>13</v>
          </cell>
          <cell r="H177">
            <v>1</v>
          </cell>
          <cell r="I177">
            <v>6</v>
          </cell>
          <cell r="J177">
            <v>7</v>
          </cell>
          <cell r="K177"/>
          <cell r="L177">
            <v>6</v>
          </cell>
          <cell r="M177"/>
          <cell r="N177">
            <v>24</v>
          </cell>
          <cell r="O177">
            <v>3</v>
          </cell>
          <cell r="P177">
            <v>2</v>
          </cell>
          <cell r="Q177"/>
        </row>
        <row r="178">
          <cell r="A178">
            <v>11688</v>
          </cell>
          <cell r="B178"/>
          <cell r="C178"/>
          <cell r="D178"/>
          <cell r="E178">
            <v>15</v>
          </cell>
          <cell r="F178">
            <v>6</v>
          </cell>
          <cell r="G178">
            <v>12</v>
          </cell>
          <cell r="H178">
            <v>3</v>
          </cell>
          <cell r="I178">
            <v>31</v>
          </cell>
          <cell r="J178">
            <v>12</v>
          </cell>
          <cell r="K178"/>
          <cell r="L178">
            <v>12</v>
          </cell>
          <cell r="M178"/>
          <cell r="N178">
            <v>34</v>
          </cell>
          <cell r="O178">
            <v>15</v>
          </cell>
          <cell r="P178">
            <v>15</v>
          </cell>
          <cell r="Q178"/>
        </row>
        <row r="179">
          <cell r="A179">
            <v>17605</v>
          </cell>
          <cell r="B179">
            <v>1</v>
          </cell>
          <cell r="C179">
            <v>1</v>
          </cell>
          <cell r="D179"/>
          <cell r="E179">
            <v>21</v>
          </cell>
          <cell r="F179">
            <v>4</v>
          </cell>
          <cell r="G179">
            <v>16</v>
          </cell>
          <cell r="H179">
            <v>1</v>
          </cell>
          <cell r="I179">
            <v>24</v>
          </cell>
          <cell r="J179">
            <v>4</v>
          </cell>
          <cell r="K179"/>
          <cell r="L179">
            <v>4</v>
          </cell>
          <cell r="M179"/>
          <cell r="N179">
            <v>71</v>
          </cell>
          <cell r="O179">
            <v>12</v>
          </cell>
          <cell r="P179">
            <v>14</v>
          </cell>
          <cell r="Q179"/>
        </row>
        <row r="180">
          <cell r="A180">
            <v>17874</v>
          </cell>
          <cell r="B180">
            <v>5</v>
          </cell>
          <cell r="C180">
            <v>4</v>
          </cell>
          <cell r="D180">
            <v>4</v>
          </cell>
          <cell r="E180">
            <v>38</v>
          </cell>
          <cell r="F180">
            <v>17</v>
          </cell>
          <cell r="G180">
            <v>30</v>
          </cell>
          <cell r="H180">
            <v>12</v>
          </cell>
          <cell r="I180">
            <v>62</v>
          </cell>
          <cell r="J180">
            <v>35</v>
          </cell>
          <cell r="K180">
            <v>3</v>
          </cell>
          <cell r="L180">
            <v>28</v>
          </cell>
          <cell r="M180"/>
          <cell r="N180">
            <v>174</v>
          </cell>
          <cell r="O180">
            <v>27</v>
          </cell>
          <cell r="P180">
            <v>8</v>
          </cell>
          <cell r="Q180"/>
        </row>
        <row r="181">
          <cell r="A181">
            <v>17875</v>
          </cell>
          <cell r="B181"/>
          <cell r="C181"/>
          <cell r="D181"/>
          <cell r="E181">
            <v>5</v>
          </cell>
          <cell r="F181">
            <v>2</v>
          </cell>
          <cell r="G181">
            <v>4</v>
          </cell>
          <cell r="H181">
            <v>2</v>
          </cell>
          <cell r="I181">
            <v>6</v>
          </cell>
          <cell r="J181">
            <v>5</v>
          </cell>
          <cell r="K181"/>
          <cell r="L181">
            <v>5</v>
          </cell>
          <cell r="M181"/>
          <cell r="N181">
            <v>38</v>
          </cell>
          <cell r="O181">
            <v>1</v>
          </cell>
          <cell r="P181">
            <v>1</v>
          </cell>
          <cell r="Q181"/>
        </row>
        <row r="182">
          <cell r="A182">
            <v>18872</v>
          </cell>
          <cell r="B182">
            <v>2</v>
          </cell>
          <cell r="C182">
            <v>1</v>
          </cell>
          <cell r="D182"/>
          <cell r="E182">
            <v>8</v>
          </cell>
          <cell r="F182">
            <v>1</v>
          </cell>
          <cell r="G182">
            <v>5</v>
          </cell>
          <cell r="H182"/>
          <cell r="I182">
            <v>6</v>
          </cell>
          <cell r="J182"/>
          <cell r="K182"/>
          <cell r="L182"/>
          <cell r="M182"/>
          <cell r="N182">
            <v>15</v>
          </cell>
          <cell r="O182"/>
          <cell r="P182">
            <v>1</v>
          </cell>
          <cell r="Q182"/>
        </row>
        <row r="183">
          <cell r="A183">
            <v>18916</v>
          </cell>
          <cell r="B183">
            <v>2</v>
          </cell>
          <cell r="C183">
            <v>3</v>
          </cell>
          <cell r="D183"/>
          <cell r="E183">
            <v>18</v>
          </cell>
          <cell r="F183">
            <v>2</v>
          </cell>
          <cell r="G183">
            <v>8</v>
          </cell>
          <cell r="H183"/>
          <cell r="I183">
            <v>27</v>
          </cell>
          <cell r="J183">
            <v>12</v>
          </cell>
          <cell r="K183">
            <v>1</v>
          </cell>
          <cell r="L183">
            <v>10</v>
          </cell>
          <cell r="M183">
            <v>1</v>
          </cell>
          <cell r="N183">
            <v>38</v>
          </cell>
          <cell r="O183">
            <v>4</v>
          </cell>
          <cell r="P183">
            <v>3</v>
          </cell>
          <cell r="Q183"/>
        </row>
        <row r="184">
          <cell r="A184">
            <v>26094</v>
          </cell>
          <cell r="B184">
            <v>11</v>
          </cell>
          <cell r="C184"/>
          <cell r="D184"/>
          <cell r="E184">
            <v>77</v>
          </cell>
          <cell r="F184">
            <v>17</v>
          </cell>
          <cell r="G184">
            <v>21</v>
          </cell>
          <cell r="H184">
            <v>11</v>
          </cell>
          <cell r="I184">
            <v>113</v>
          </cell>
          <cell r="J184">
            <v>59</v>
          </cell>
          <cell r="K184"/>
          <cell r="L184">
            <v>65</v>
          </cell>
          <cell r="M184"/>
          <cell r="N184">
            <v>108</v>
          </cell>
          <cell r="O184">
            <v>13</v>
          </cell>
          <cell r="P184">
            <v>8</v>
          </cell>
          <cell r="Q184"/>
        </row>
        <row r="185">
          <cell r="A185">
            <v>11470</v>
          </cell>
          <cell r="B185"/>
          <cell r="C185"/>
          <cell r="D185"/>
          <cell r="E185"/>
          <cell r="F185">
            <v>2</v>
          </cell>
          <cell r="G185"/>
          <cell r="H185"/>
          <cell r="I185"/>
          <cell r="J185"/>
          <cell r="K185"/>
          <cell r="L185"/>
          <cell r="M185"/>
          <cell r="N185">
            <v>265</v>
          </cell>
          <cell r="O185"/>
          <cell r="P185"/>
          <cell r="Q185">
            <v>1474</v>
          </cell>
        </row>
        <row r="186">
          <cell r="A186">
            <v>4358</v>
          </cell>
          <cell r="B186"/>
          <cell r="C186"/>
          <cell r="D186"/>
          <cell r="E186">
            <v>4</v>
          </cell>
          <cell r="F186"/>
          <cell r="G186">
            <v>3</v>
          </cell>
          <cell r="H186"/>
          <cell r="I186">
            <v>4</v>
          </cell>
          <cell r="J186">
            <v>2</v>
          </cell>
          <cell r="K186"/>
          <cell r="L186">
            <v>2</v>
          </cell>
          <cell r="M186"/>
          <cell r="N186">
            <v>16</v>
          </cell>
          <cell r="O186">
            <v>1</v>
          </cell>
          <cell r="P186">
            <v>1</v>
          </cell>
          <cell r="Q186"/>
        </row>
        <row r="187">
          <cell r="A187">
            <v>4401</v>
          </cell>
          <cell r="B187"/>
          <cell r="C187"/>
          <cell r="D187"/>
          <cell r="E187">
            <v>6</v>
          </cell>
          <cell r="F187"/>
          <cell r="G187">
            <v>1</v>
          </cell>
          <cell r="H187"/>
          <cell r="I187">
            <v>4</v>
          </cell>
          <cell r="J187"/>
          <cell r="K187"/>
          <cell r="L187">
            <v>1</v>
          </cell>
          <cell r="M187"/>
          <cell r="N187">
            <v>7</v>
          </cell>
          <cell r="O187">
            <v>6</v>
          </cell>
          <cell r="P187">
            <v>1</v>
          </cell>
          <cell r="Q187"/>
        </row>
        <row r="188">
          <cell r="A188">
            <v>26269</v>
          </cell>
          <cell r="B188"/>
          <cell r="C188"/>
          <cell r="D188"/>
          <cell r="E188">
            <v>2</v>
          </cell>
          <cell r="F188">
            <v>1</v>
          </cell>
          <cell r="G188">
            <v>1</v>
          </cell>
          <cell r="H188"/>
          <cell r="I188">
            <v>13</v>
          </cell>
          <cell r="J188">
            <v>2</v>
          </cell>
          <cell r="K188"/>
          <cell r="L188">
            <v>2</v>
          </cell>
          <cell r="M188"/>
          <cell r="N188">
            <v>8</v>
          </cell>
          <cell r="O188">
            <v>1</v>
          </cell>
          <cell r="P188"/>
          <cell r="Q188"/>
        </row>
        <row r="189">
          <cell r="A189" t="str">
            <v>Total general</v>
          </cell>
          <cell r="B189">
            <v>1330</v>
          </cell>
          <cell r="C189">
            <v>1451</v>
          </cell>
          <cell r="D189">
            <v>810</v>
          </cell>
          <cell r="E189">
            <v>14440</v>
          </cell>
          <cell r="F189">
            <v>4881</v>
          </cell>
          <cell r="G189">
            <v>7509</v>
          </cell>
          <cell r="H189">
            <v>4110</v>
          </cell>
          <cell r="I189">
            <v>22613</v>
          </cell>
          <cell r="J189">
            <v>11445</v>
          </cell>
          <cell r="K189">
            <v>1557</v>
          </cell>
          <cell r="L189">
            <v>11103</v>
          </cell>
          <cell r="M189">
            <v>1214</v>
          </cell>
          <cell r="N189">
            <v>22507</v>
          </cell>
          <cell r="O189">
            <v>7454</v>
          </cell>
          <cell r="P189">
            <v>5029</v>
          </cell>
          <cell r="Q189">
            <v>11366</v>
          </cell>
        </row>
      </sheetData>
      <sheetData sheetId="1"/>
      <sheetData sheetId="2"/>
      <sheetData sheetId="3"/>
      <sheetData sheetId="4"/>
      <sheetData sheetId="5"/>
      <sheetData sheetId="6"/>
      <sheetData sheetId="7">
        <row r="2">
          <cell r="A2">
            <v>17874</v>
          </cell>
          <cell r="B2" t="str">
            <v>SALTUR</v>
          </cell>
          <cell r="C2" t="str">
            <v>CHICLAYO</v>
          </cell>
          <cell r="D2" t="str">
            <v>SAÑA</v>
          </cell>
          <cell r="E2" t="str">
            <v>CHICLAYO</v>
          </cell>
          <cell r="F2" t="str">
            <v>CAYALTI-ZAÑA</v>
          </cell>
          <cell r="G2">
            <v>40</v>
          </cell>
          <cell r="H2">
            <v>216</v>
          </cell>
          <cell r="I2">
            <v>0</v>
          </cell>
        </row>
        <row r="3">
          <cell r="A3">
            <v>7183</v>
          </cell>
          <cell r="B3" t="str">
            <v>VILLA HERMOSA</v>
          </cell>
          <cell r="C3" t="str">
            <v>CHICLAYO</v>
          </cell>
          <cell r="D3" t="str">
            <v>JOSE LEONARDO ORTIZ</v>
          </cell>
          <cell r="E3" t="str">
            <v>CHICLAYO</v>
          </cell>
          <cell r="F3" t="str">
            <v>JOSE LEONARDO ORTIZ</v>
          </cell>
          <cell r="G3">
            <v>360</v>
          </cell>
          <cell r="H3">
            <v>796</v>
          </cell>
          <cell r="I3">
            <v>0</v>
          </cell>
        </row>
        <row r="4">
          <cell r="A4">
            <v>4352</v>
          </cell>
          <cell r="B4" t="str">
            <v>VALLE HERMOSO</v>
          </cell>
          <cell r="C4" t="str">
            <v>CHICLAYO</v>
          </cell>
          <cell r="D4" t="str">
            <v>MONSEFU</v>
          </cell>
          <cell r="E4" t="str">
            <v>CHICLAYO</v>
          </cell>
          <cell r="F4" t="str">
            <v>CIRCUITO DE PLAYA</v>
          </cell>
          <cell r="G4">
            <v>12</v>
          </cell>
          <cell r="H4">
            <v>45</v>
          </cell>
          <cell r="I4">
            <v>0</v>
          </cell>
        </row>
        <row r="5">
          <cell r="A5">
            <v>4350</v>
          </cell>
          <cell r="B5" t="str">
            <v>CALLANCA</v>
          </cell>
          <cell r="C5" t="str">
            <v>CHICLAYO</v>
          </cell>
          <cell r="D5" t="str">
            <v>MONSEFU</v>
          </cell>
          <cell r="E5" t="str">
            <v>CHICLAYO</v>
          </cell>
          <cell r="F5" t="str">
            <v>CIRCUITO DE PLAYA</v>
          </cell>
          <cell r="G5">
            <v>61</v>
          </cell>
          <cell r="H5">
            <v>177</v>
          </cell>
          <cell r="I5">
            <v>0</v>
          </cell>
        </row>
        <row r="6">
          <cell r="A6">
            <v>4326</v>
          </cell>
          <cell r="B6" t="str">
            <v>PAMPA GRANDE</v>
          </cell>
          <cell r="C6" t="str">
            <v>CHICLAYO</v>
          </cell>
          <cell r="D6" t="str">
            <v>CHONGOYAPE</v>
          </cell>
          <cell r="E6" t="str">
            <v>CHICLAYO</v>
          </cell>
          <cell r="F6" t="str">
            <v>CHONGOYAPE</v>
          </cell>
          <cell r="G6">
            <v>40</v>
          </cell>
          <cell r="H6">
            <v>227</v>
          </cell>
          <cell r="I6">
            <v>0</v>
          </cell>
        </row>
        <row r="7">
          <cell r="A7">
            <v>26094</v>
          </cell>
          <cell r="B7" t="str">
            <v>CAPILLA SANTA ROSA LAMBAYEQUE</v>
          </cell>
          <cell r="C7" t="str">
            <v>LAMBAYEQUE</v>
          </cell>
          <cell r="D7" t="str">
            <v>LAMBAYEQUE</v>
          </cell>
          <cell r="E7" t="str">
            <v>LAMBAYEQUE</v>
          </cell>
          <cell r="F7" t="str">
            <v>LAMBAYEQUE</v>
          </cell>
          <cell r="G7">
            <v>50</v>
          </cell>
          <cell r="H7">
            <v>107</v>
          </cell>
          <cell r="I7">
            <v>0</v>
          </cell>
        </row>
        <row r="8">
          <cell r="A8">
            <v>4380</v>
          </cell>
          <cell r="B8" t="str">
            <v>MOCHUMI</v>
          </cell>
          <cell r="C8" t="str">
            <v>LAMBAYEQUE</v>
          </cell>
          <cell r="D8" t="str">
            <v>MOCHUMI</v>
          </cell>
          <cell r="E8" t="str">
            <v>LAMBAYEQUE</v>
          </cell>
          <cell r="F8" t="str">
            <v>MOCHUMI</v>
          </cell>
          <cell r="G8">
            <v>210</v>
          </cell>
          <cell r="H8">
            <v>618</v>
          </cell>
          <cell r="I8">
            <v>0</v>
          </cell>
        </row>
        <row r="9">
          <cell r="A9">
            <v>4371</v>
          </cell>
          <cell r="B9" t="str">
            <v>JAYANCA</v>
          </cell>
          <cell r="C9" t="str">
            <v>LAMBAYEQUE</v>
          </cell>
          <cell r="D9" t="str">
            <v>JAYANCA</v>
          </cell>
          <cell r="E9" t="str">
            <v>LAMBAYEQUE</v>
          </cell>
          <cell r="F9" t="str">
            <v>JAYANCA</v>
          </cell>
          <cell r="G9">
            <v>227</v>
          </cell>
          <cell r="H9">
            <v>493</v>
          </cell>
          <cell r="I9">
            <v>0</v>
          </cell>
        </row>
        <row r="10">
          <cell r="A10">
            <v>4361</v>
          </cell>
          <cell r="B10" t="str">
            <v>LAGUNAS</v>
          </cell>
          <cell r="C10" t="str">
            <v>CHICLAYO</v>
          </cell>
          <cell r="D10" t="str">
            <v>LAGUNAS</v>
          </cell>
          <cell r="E10" t="str">
            <v>CHICLAYO</v>
          </cell>
          <cell r="F10" t="str">
            <v>REQUE-LAGUNAS</v>
          </cell>
          <cell r="G10">
            <v>7</v>
          </cell>
          <cell r="H10">
            <v>49</v>
          </cell>
          <cell r="I10">
            <v>0</v>
          </cell>
        </row>
        <row r="11">
          <cell r="A11">
            <v>4364</v>
          </cell>
          <cell r="B11" t="str">
            <v>NUEVA ARICA</v>
          </cell>
          <cell r="C11" t="str">
            <v>CHICLAYO</v>
          </cell>
          <cell r="D11" t="str">
            <v>NUEVA ARICA</v>
          </cell>
          <cell r="E11" t="str">
            <v>CHICLAYO</v>
          </cell>
          <cell r="F11" t="str">
            <v>OYOTUN</v>
          </cell>
          <cell r="G11">
            <v>17</v>
          </cell>
          <cell r="H11">
            <v>99</v>
          </cell>
          <cell r="I11">
            <v>0</v>
          </cell>
        </row>
        <row r="12">
          <cell r="A12">
            <v>7023</v>
          </cell>
          <cell r="B12" t="str">
            <v>LAS COLMENAS</v>
          </cell>
          <cell r="C12" t="str">
            <v>CHICLAYO</v>
          </cell>
          <cell r="D12" t="str">
            <v>CHONGOYAPE</v>
          </cell>
          <cell r="E12" t="str">
            <v>CHICLAYO</v>
          </cell>
          <cell r="F12" t="str">
            <v>CHONGOYAPE</v>
          </cell>
          <cell r="G12">
            <v>25</v>
          </cell>
          <cell r="H12">
            <v>62</v>
          </cell>
          <cell r="I12">
            <v>0</v>
          </cell>
        </row>
        <row r="13">
          <cell r="A13">
            <v>4363</v>
          </cell>
          <cell r="B13" t="str">
            <v>PUEBLO LIBRE</v>
          </cell>
          <cell r="C13" t="str">
            <v>CHICLAYO</v>
          </cell>
          <cell r="D13" t="str">
            <v>LAGUNAS</v>
          </cell>
          <cell r="E13" t="str">
            <v>CHICLAYO</v>
          </cell>
          <cell r="F13" t="str">
            <v>REQUE-LAGUNAS</v>
          </cell>
          <cell r="G13">
            <v>8</v>
          </cell>
          <cell r="H13">
            <v>29</v>
          </cell>
          <cell r="I13">
            <v>0</v>
          </cell>
        </row>
        <row r="14">
          <cell r="A14">
            <v>4343</v>
          </cell>
          <cell r="B14" t="str">
            <v>MONTEGRANDE</v>
          </cell>
          <cell r="C14" t="str">
            <v>CHICLAYO</v>
          </cell>
          <cell r="D14" t="str">
            <v>REQUE</v>
          </cell>
          <cell r="E14" t="str">
            <v>CHICLAYO</v>
          </cell>
          <cell r="F14" t="str">
            <v>REQUE-LAGUNAS</v>
          </cell>
          <cell r="G14">
            <v>17</v>
          </cell>
          <cell r="H14">
            <v>66</v>
          </cell>
          <cell r="I14">
            <v>0</v>
          </cell>
        </row>
        <row r="15">
          <cell r="A15">
            <v>4388</v>
          </cell>
          <cell r="B15" t="str">
            <v>KERGUER</v>
          </cell>
          <cell r="C15" t="str">
            <v>LAMBAYEQUE</v>
          </cell>
          <cell r="D15" t="str">
            <v>SALAS</v>
          </cell>
          <cell r="E15" t="str">
            <v>LAMBAYEQUE</v>
          </cell>
          <cell r="F15" t="str">
            <v>SALAS</v>
          </cell>
          <cell r="G15">
            <v>7</v>
          </cell>
          <cell r="H15">
            <v>71</v>
          </cell>
          <cell r="I15">
            <v>0</v>
          </cell>
        </row>
        <row r="16">
          <cell r="A16">
            <v>4401</v>
          </cell>
          <cell r="B16" t="str">
            <v>LA SUCCHA</v>
          </cell>
          <cell r="C16" t="str">
            <v>FERREÑAFE</v>
          </cell>
          <cell r="D16" t="str">
            <v>CAÑARIS</v>
          </cell>
          <cell r="E16" t="str">
            <v>LAMBAYEQUE</v>
          </cell>
          <cell r="F16" t="str">
            <v>KAÑARIS</v>
          </cell>
          <cell r="G16">
            <v>9</v>
          </cell>
          <cell r="H16">
            <v>52</v>
          </cell>
          <cell r="I16">
            <v>0</v>
          </cell>
        </row>
        <row r="17">
          <cell r="A17">
            <v>4402</v>
          </cell>
          <cell r="B17" t="str">
            <v>QUIRICHIMA</v>
          </cell>
          <cell r="C17" t="str">
            <v>FERREÑAFE</v>
          </cell>
          <cell r="D17" t="str">
            <v>CAÑARIS</v>
          </cell>
          <cell r="E17" t="str">
            <v>LAMBAYEQUE</v>
          </cell>
          <cell r="F17" t="str">
            <v>KAÑARIS</v>
          </cell>
          <cell r="G17">
            <v>20</v>
          </cell>
          <cell r="H17">
            <v>94</v>
          </cell>
          <cell r="I17">
            <v>0</v>
          </cell>
        </row>
        <row r="18">
          <cell r="A18">
            <v>4419</v>
          </cell>
          <cell r="B18" t="str">
            <v>TALLAPAMPA</v>
          </cell>
          <cell r="C18" t="str">
            <v>LAMBAYEQUE</v>
          </cell>
          <cell r="D18" t="str">
            <v>SALAS</v>
          </cell>
          <cell r="E18" t="str">
            <v>LAMBAYEQUE</v>
          </cell>
          <cell r="F18" t="str">
            <v>SALAS</v>
          </cell>
          <cell r="G18">
            <v>10</v>
          </cell>
          <cell r="H18">
            <v>53</v>
          </cell>
          <cell r="I18">
            <v>0</v>
          </cell>
        </row>
        <row r="19">
          <cell r="A19">
            <v>4319</v>
          </cell>
          <cell r="B19" t="str">
            <v>SAN ANTONIO</v>
          </cell>
          <cell r="C19" t="str">
            <v>CHICLAYO</v>
          </cell>
          <cell r="D19" t="str">
            <v>CHICLAYO</v>
          </cell>
          <cell r="E19" t="str">
            <v>CHICLAYO</v>
          </cell>
          <cell r="F19" t="str">
            <v>CHICLAYO</v>
          </cell>
          <cell r="G19">
            <v>355</v>
          </cell>
          <cell r="H19">
            <v>2575</v>
          </cell>
          <cell r="I19">
            <v>0</v>
          </cell>
        </row>
        <row r="20">
          <cell r="A20">
            <v>4322</v>
          </cell>
          <cell r="B20" t="str">
            <v>JOSE QUIÑONEZ GONZALES</v>
          </cell>
          <cell r="C20" t="str">
            <v>CHICLAYO</v>
          </cell>
          <cell r="D20" t="str">
            <v>CHICLAYO</v>
          </cell>
          <cell r="E20" t="str">
            <v>CHICLAYO</v>
          </cell>
          <cell r="F20" t="str">
            <v>CHICLAYO</v>
          </cell>
          <cell r="G20">
            <v>281</v>
          </cell>
          <cell r="H20">
            <v>1624</v>
          </cell>
          <cell r="I20">
            <v>0</v>
          </cell>
        </row>
        <row r="21">
          <cell r="A21">
            <v>4334</v>
          </cell>
          <cell r="B21" t="str">
            <v>CULPON</v>
          </cell>
          <cell r="C21" t="str">
            <v>CHICLAYO</v>
          </cell>
          <cell r="D21" t="str">
            <v>JOSE LEONARDO ORTIZ</v>
          </cell>
          <cell r="E21" t="str">
            <v>CHICLAYO</v>
          </cell>
          <cell r="F21" t="str">
            <v>JOSE LEONARDO ORTIZ</v>
          </cell>
          <cell r="G21">
            <v>198</v>
          </cell>
          <cell r="H21">
            <v>568</v>
          </cell>
          <cell r="I21">
            <v>0</v>
          </cell>
        </row>
        <row r="22">
          <cell r="A22">
            <v>4320</v>
          </cell>
          <cell r="B22" t="str">
            <v>JORGE CHAVEZ</v>
          </cell>
          <cell r="C22" t="str">
            <v>CHICLAYO</v>
          </cell>
          <cell r="D22" t="str">
            <v>CHICLAYO</v>
          </cell>
          <cell r="E22" t="str">
            <v>CHICLAYO</v>
          </cell>
          <cell r="F22" t="str">
            <v>CHICLAYO</v>
          </cell>
          <cell r="G22">
            <v>255</v>
          </cell>
          <cell r="H22">
            <v>1124</v>
          </cell>
          <cell r="I22">
            <v>0</v>
          </cell>
        </row>
        <row r="23">
          <cell r="A23">
            <v>4353</v>
          </cell>
          <cell r="B23" t="str">
            <v>CIUDAD ETEN</v>
          </cell>
          <cell r="C23" t="str">
            <v>CHICLAYO</v>
          </cell>
          <cell r="D23" t="str">
            <v>ETEN</v>
          </cell>
          <cell r="E23" t="str">
            <v>CHICLAYO</v>
          </cell>
          <cell r="F23" t="str">
            <v>CIRCUITO DE PLAYA</v>
          </cell>
          <cell r="G23">
            <v>185</v>
          </cell>
          <cell r="H23">
            <v>329</v>
          </cell>
          <cell r="I23">
            <v>0</v>
          </cell>
        </row>
        <row r="24">
          <cell r="A24">
            <v>4351</v>
          </cell>
          <cell r="B24" t="str">
            <v>POMAPE</v>
          </cell>
          <cell r="C24" t="str">
            <v>CHICLAYO</v>
          </cell>
          <cell r="D24" t="str">
            <v>MONSEFU</v>
          </cell>
          <cell r="E24" t="str">
            <v>CHICLAYO</v>
          </cell>
          <cell r="F24" t="str">
            <v>CIRCUITO DE PLAYA</v>
          </cell>
          <cell r="G24">
            <v>37</v>
          </cell>
          <cell r="H24">
            <v>80</v>
          </cell>
          <cell r="I24">
            <v>0</v>
          </cell>
        </row>
        <row r="25">
          <cell r="A25">
            <v>4338</v>
          </cell>
          <cell r="B25" t="str">
            <v>PIMENTEL</v>
          </cell>
          <cell r="C25" t="str">
            <v>CHICLAYO</v>
          </cell>
          <cell r="D25" t="str">
            <v>PIMENTEL</v>
          </cell>
          <cell r="E25" t="str">
            <v>CHICLAYO</v>
          </cell>
          <cell r="F25" t="str">
            <v>PIMENTEL</v>
          </cell>
          <cell r="G25">
            <v>280</v>
          </cell>
          <cell r="H25">
            <v>1186</v>
          </cell>
          <cell r="I25">
            <v>90</v>
          </cell>
        </row>
        <row r="26">
          <cell r="A26">
            <v>4456</v>
          </cell>
          <cell r="B26" t="str">
            <v>LAQUIPAMPA</v>
          </cell>
          <cell r="C26" t="str">
            <v>FERREÑAFE</v>
          </cell>
          <cell r="D26" t="str">
            <v>INCAHUASI</v>
          </cell>
          <cell r="E26" t="str">
            <v>FERREÑAFE</v>
          </cell>
          <cell r="F26" t="str">
            <v>INKAWASI</v>
          </cell>
          <cell r="G26">
            <v>4</v>
          </cell>
          <cell r="H26">
            <v>64</v>
          </cell>
          <cell r="I26">
            <v>0</v>
          </cell>
        </row>
        <row r="27">
          <cell r="A27">
            <v>4439</v>
          </cell>
          <cell r="B27" t="str">
            <v>CLAS PICSI</v>
          </cell>
          <cell r="C27" t="str">
            <v>CHICLAYO</v>
          </cell>
          <cell r="D27" t="str">
            <v>PICSI</v>
          </cell>
          <cell r="E27" t="str">
            <v>CHICLAYO</v>
          </cell>
          <cell r="F27" t="str">
            <v>PICSI</v>
          </cell>
          <cell r="G27">
            <v>85</v>
          </cell>
          <cell r="H27">
            <v>260</v>
          </cell>
          <cell r="I27">
            <v>0</v>
          </cell>
        </row>
        <row r="28">
          <cell r="A28">
            <v>4342</v>
          </cell>
          <cell r="B28" t="str">
            <v>REQUE</v>
          </cell>
          <cell r="C28" t="str">
            <v>CHICLAYO</v>
          </cell>
          <cell r="D28" t="str">
            <v>REQUE</v>
          </cell>
          <cell r="E28" t="str">
            <v>CHICLAYO</v>
          </cell>
          <cell r="F28" t="str">
            <v>REQUE-LAGUNAS</v>
          </cell>
          <cell r="G28">
            <v>260</v>
          </cell>
          <cell r="H28">
            <v>608</v>
          </cell>
          <cell r="I28">
            <v>150</v>
          </cell>
        </row>
        <row r="29">
          <cell r="A29">
            <v>4331</v>
          </cell>
          <cell r="B29" t="str">
            <v>JOSE LEONARDO ORTIZ</v>
          </cell>
          <cell r="C29" t="str">
            <v>CHICLAYO</v>
          </cell>
          <cell r="D29" t="str">
            <v>JOSE LEONARDO ORTIZ</v>
          </cell>
          <cell r="E29" t="str">
            <v>CHICLAYO</v>
          </cell>
          <cell r="F29" t="str">
            <v>JOSE LEONARDO ORTIZ</v>
          </cell>
          <cell r="G29">
            <v>634</v>
          </cell>
          <cell r="H29">
            <v>2234</v>
          </cell>
          <cell r="I29">
            <v>285</v>
          </cell>
        </row>
        <row r="30">
          <cell r="A30">
            <v>9468</v>
          </cell>
          <cell r="B30" t="str">
            <v>CORRAL DE PIEDRA</v>
          </cell>
          <cell r="C30" t="str">
            <v>LAMBAYEQUE</v>
          </cell>
          <cell r="D30" t="str">
            <v>SALAS</v>
          </cell>
          <cell r="E30" t="str">
            <v>LAMBAYEQUE</v>
          </cell>
          <cell r="F30" t="str">
            <v>SALAS</v>
          </cell>
          <cell r="G30">
            <v>10</v>
          </cell>
          <cell r="H30">
            <v>61</v>
          </cell>
          <cell r="I30">
            <v>0</v>
          </cell>
        </row>
        <row r="31">
          <cell r="A31">
            <v>10094</v>
          </cell>
          <cell r="B31" t="str">
            <v>UMAEPE - UNIDAD MOVIL DE ATENCION ESPECIALIZADA A PABLACION EXCLUIDA</v>
          </cell>
          <cell r="C31" t="str">
            <v>CHICLAYO</v>
          </cell>
          <cell r="D31" t="str">
            <v>CHICLAYO</v>
          </cell>
          <cell r="E31" t="str">
            <v>CHICLAYO</v>
          </cell>
          <cell r="F31" t="str">
            <v>NO PERTENECE A NINGUNA MICRORED</v>
          </cell>
          <cell r="G31">
            <v>0</v>
          </cell>
          <cell r="H31">
            <v>0</v>
          </cell>
          <cell r="I31">
            <v>0</v>
          </cell>
        </row>
        <row r="32">
          <cell r="A32">
            <v>4328</v>
          </cell>
          <cell r="B32" t="str">
            <v>LA VICTORIA SECTOR II - MARIA JESUS</v>
          </cell>
          <cell r="C32" t="str">
            <v>CHICLAYO</v>
          </cell>
          <cell r="D32" t="str">
            <v>LA VICTORIA</v>
          </cell>
          <cell r="E32" t="str">
            <v>CHICLAYO</v>
          </cell>
          <cell r="F32" t="str">
            <v>LA VICTORIA</v>
          </cell>
          <cell r="G32">
            <v>165</v>
          </cell>
          <cell r="H32">
            <v>923</v>
          </cell>
          <cell r="I32">
            <v>0</v>
          </cell>
        </row>
        <row r="33">
          <cell r="A33">
            <v>4389</v>
          </cell>
          <cell r="B33" t="str">
            <v>TUCUME</v>
          </cell>
          <cell r="C33" t="str">
            <v>LAMBAYEQUE</v>
          </cell>
          <cell r="D33" t="str">
            <v>TUCUME</v>
          </cell>
          <cell r="E33" t="str">
            <v>LAMBAYEQUE</v>
          </cell>
          <cell r="F33" t="str">
            <v>TUCUME</v>
          </cell>
          <cell r="G33">
            <v>235</v>
          </cell>
          <cell r="H33">
            <v>479</v>
          </cell>
          <cell r="I33">
            <v>0</v>
          </cell>
        </row>
        <row r="34">
          <cell r="A34">
            <v>4360</v>
          </cell>
          <cell r="B34" t="str">
            <v>MOCUPE NUEVO</v>
          </cell>
          <cell r="C34" t="str">
            <v>CHICLAYO</v>
          </cell>
          <cell r="D34" t="str">
            <v>LAGUNAS</v>
          </cell>
          <cell r="E34" t="str">
            <v>CHICLAYO</v>
          </cell>
          <cell r="F34" t="str">
            <v>REQUE-LAGUNAS</v>
          </cell>
          <cell r="G34">
            <v>30</v>
          </cell>
          <cell r="H34">
            <v>98</v>
          </cell>
          <cell r="I34">
            <v>0</v>
          </cell>
        </row>
        <row r="35">
          <cell r="A35">
            <v>4365</v>
          </cell>
          <cell r="B35" t="str">
            <v>LA VIÑA DE NUEVA ARICA</v>
          </cell>
          <cell r="C35" t="str">
            <v>CHICLAYO</v>
          </cell>
          <cell r="D35" t="str">
            <v>NUEVA ARICA</v>
          </cell>
          <cell r="E35" t="str">
            <v>CHICLAYO</v>
          </cell>
          <cell r="F35" t="str">
            <v>OYOTUN</v>
          </cell>
          <cell r="G35">
            <v>4</v>
          </cell>
          <cell r="H35">
            <v>43</v>
          </cell>
          <cell r="I35">
            <v>0</v>
          </cell>
        </row>
        <row r="36">
          <cell r="A36">
            <v>7316</v>
          </cell>
          <cell r="B36" t="str">
            <v>CASERIO PLAYA DE CASCAJAL</v>
          </cell>
          <cell r="C36" t="str">
            <v>LAMBAYEQUE</v>
          </cell>
          <cell r="D36" t="str">
            <v>OLMOS</v>
          </cell>
          <cell r="E36" t="str">
            <v>LAMBAYEQUE</v>
          </cell>
          <cell r="F36" t="str">
            <v>OLMOS</v>
          </cell>
          <cell r="G36">
            <v>28</v>
          </cell>
          <cell r="H36">
            <v>113</v>
          </cell>
          <cell r="I36">
            <v>0</v>
          </cell>
        </row>
        <row r="37">
          <cell r="A37">
            <v>17875</v>
          </cell>
          <cell r="B37" t="str">
            <v>LA COMPUERTA</v>
          </cell>
          <cell r="C37" t="str">
            <v>CHICLAYO</v>
          </cell>
          <cell r="D37" t="str">
            <v>OYOTUN</v>
          </cell>
          <cell r="E37" t="str">
            <v>CHICLAYO</v>
          </cell>
          <cell r="F37" t="str">
            <v>OYOTUN</v>
          </cell>
          <cell r="G37">
            <v>1</v>
          </cell>
          <cell r="H37">
            <v>38</v>
          </cell>
          <cell r="I37">
            <v>0</v>
          </cell>
        </row>
        <row r="38">
          <cell r="A38">
            <v>11688</v>
          </cell>
          <cell r="B38" t="str">
            <v>LAS NORIAS</v>
          </cell>
          <cell r="C38" t="str">
            <v>LAMBAYEQUE</v>
          </cell>
          <cell r="D38" t="str">
            <v>OLMOS</v>
          </cell>
          <cell r="E38" t="str">
            <v>LAMBAYEQUE</v>
          </cell>
          <cell r="F38" t="str">
            <v>OLMOS</v>
          </cell>
          <cell r="G38">
            <v>19</v>
          </cell>
          <cell r="H38">
            <v>59</v>
          </cell>
          <cell r="I38">
            <v>0</v>
          </cell>
        </row>
        <row r="39">
          <cell r="A39">
            <v>4324</v>
          </cell>
          <cell r="B39" t="str">
            <v>CERROPON</v>
          </cell>
          <cell r="C39" t="str">
            <v>CHICLAYO</v>
          </cell>
          <cell r="D39" t="str">
            <v>CHICLAYO</v>
          </cell>
          <cell r="E39" t="str">
            <v>CHICLAYO</v>
          </cell>
          <cell r="F39" t="str">
            <v>CHICLAYO</v>
          </cell>
          <cell r="G39">
            <v>360</v>
          </cell>
          <cell r="H39">
            <v>1447</v>
          </cell>
          <cell r="I39">
            <v>160</v>
          </cell>
        </row>
        <row r="40">
          <cell r="A40">
            <v>4359</v>
          </cell>
          <cell r="B40" t="str">
            <v>MOCUPE VIEJO (TRADIC.)</v>
          </cell>
          <cell r="C40" t="str">
            <v>CHICLAYO</v>
          </cell>
          <cell r="D40" t="str">
            <v>LAGUNAS</v>
          </cell>
          <cell r="E40" t="str">
            <v>CHICLAYO</v>
          </cell>
          <cell r="F40" t="str">
            <v>REQUE-LAGUNAS</v>
          </cell>
          <cell r="G40">
            <v>82</v>
          </cell>
          <cell r="H40">
            <v>250</v>
          </cell>
          <cell r="I40">
            <v>0</v>
          </cell>
        </row>
        <row r="41">
          <cell r="A41">
            <v>10095</v>
          </cell>
          <cell r="B41" t="str">
            <v>ANCOL CHICO</v>
          </cell>
          <cell r="C41" t="str">
            <v>LAMBAYEQUE</v>
          </cell>
          <cell r="D41" t="str">
            <v>OLMOS</v>
          </cell>
          <cell r="E41" t="str">
            <v>LAMBAYEQUE</v>
          </cell>
          <cell r="F41" t="str">
            <v>OLMOS</v>
          </cell>
          <cell r="G41">
            <v>25</v>
          </cell>
          <cell r="H41">
            <v>49</v>
          </cell>
          <cell r="I41">
            <v>0</v>
          </cell>
        </row>
        <row r="42">
          <cell r="A42">
            <v>4367</v>
          </cell>
          <cell r="B42" t="str">
            <v>EL ESPINAL</v>
          </cell>
          <cell r="C42" t="str">
            <v>CHICLAYO</v>
          </cell>
          <cell r="D42" t="str">
            <v>OYOTUN</v>
          </cell>
          <cell r="E42" t="str">
            <v>CHICLAYO</v>
          </cell>
          <cell r="F42" t="str">
            <v>OYOTUN</v>
          </cell>
          <cell r="G42">
            <v>3</v>
          </cell>
          <cell r="H42">
            <v>75</v>
          </cell>
          <cell r="I42">
            <v>0</v>
          </cell>
        </row>
        <row r="43">
          <cell r="A43">
            <v>4378</v>
          </cell>
          <cell r="B43" t="str">
            <v>SAN PEDRO SASAPE</v>
          </cell>
          <cell r="C43" t="str">
            <v>LAMBAYEQUE</v>
          </cell>
          <cell r="D43" t="str">
            <v>ILLIMO</v>
          </cell>
          <cell r="E43" t="str">
            <v>LAMBAYEQUE</v>
          </cell>
          <cell r="F43" t="str">
            <v>ILLIMO</v>
          </cell>
          <cell r="G43">
            <v>28</v>
          </cell>
          <cell r="H43">
            <v>55</v>
          </cell>
          <cell r="I43">
            <v>0</v>
          </cell>
        </row>
        <row r="44">
          <cell r="A44">
            <v>4370</v>
          </cell>
          <cell r="B44" t="str">
            <v>HOSPITAL BELEN - LAMBAYEQUE</v>
          </cell>
          <cell r="C44" t="str">
            <v>LAMBAYEQUE</v>
          </cell>
          <cell r="D44" t="str">
            <v>LAMBAYEQUE</v>
          </cell>
          <cell r="E44" t="str">
            <v>HOSPITALES</v>
          </cell>
          <cell r="F44" t="str">
            <v>HOSPITALES</v>
          </cell>
          <cell r="G44">
            <v>65</v>
          </cell>
          <cell r="H44">
            <v>916</v>
          </cell>
          <cell r="I44">
            <v>3450</v>
          </cell>
        </row>
        <row r="45">
          <cell r="A45">
            <v>4382</v>
          </cell>
          <cell r="B45" t="str">
            <v>PUNTO CUATRO</v>
          </cell>
          <cell r="C45" t="str">
            <v>LAMBAYEQUE</v>
          </cell>
          <cell r="D45" t="str">
            <v>MOCHUMI</v>
          </cell>
          <cell r="E45" t="str">
            <v>LAMBAYEQUE</v>
          </cell>
          <cell r="F45" t="str">
            <v>MOCHUMI</v>
          </cell>
          <cell r="G45">
            <v>38</v>
          </cell>
          <cell r="H45">
            <v>179</v>
          </cell>
          <cell r="I45">
            <v>0</v>
          </cell>
        </row>
        <row r="46">
          <cell r="A46">
            <v>4379</v>
          </cell>
          <cell r="B46" t="str">
            <v>LA VIÑA (JAYANCA)</v>
          </cell>
          <cell r="C46" t="str">
            <v>LAMBAYEQUE</v>
          </cell>
          <cell r="D46" t="str">
            <v>JAYANCA</v>
          </cell>
          <cell r="E46" t="str">
            <v>LAMBAYEQUE</v>
          </cell>
          <cell r="F46" t="str">
            <v>JAYANCA</v>
          </cell>
          <cell r="G46">
            <v>38</v>
          </cell>
          <cell r="H46">
            <v>98</v>
          </cell>
          <cell r="I46">
            <v>0</v>
          </cell>
        </row>
        <row r="47">
          <cell r="A47">
            <v>4375</v>
          </cell>
          <cell r="B47" t="str">
            <v>MUYFINCA-PUNTO 09</v>
          </cell>
          <cell r="C47" t="str">
            <v>LAMBAYEQUE</v>
          </cell>
          <cell r="D47" t="str">
            <v>LAMBAYEQUE</v>
          </cell>
          <cell r="E47" t="str">
            <v>LAMBAYEQUE</v>
          </cell>
          <cell r="F47" t="str">
            <v>LAMBAYEQUE</v>
          </cell>
          <cell r="G47">
            <v>40</v>
          </cell>
          <cell r="H47">
            <v>160</v>
          </cell>
          <cell r="I47">
            <v>0</v>
          </cell>
        </row>
        <row r="48">
          <cell r="A48">
            <v>4415</v>
          </cell>
          <cell r="B48" t="str">
            <v>FICUAR</v>
          </cell>
          <cell r="C48" t="str">
            <v>LAMBAYEQUE</v>
          </cell>
          <cell r="D48" t="str">
            <v>OLMOS</v>
          </cell>
          <cell r="E48" t="str">
            <v>LAMBAYEQUE</v>
          </cell>
          <cell r="F48" t="str">
            <v>OLMOS</v>
          </cell>
          <cell r="G48">
            <v>35</v>
          </cell>
          <cell r="H48">
            <v>67</v>
          </cell>
          <cell r="I48">
            <v>0</v>
          </cell>
        </row>
        <row r="49">
          <cell r="A49">
            <v>4425</v>
          </cell>
          <cell r="B49" t="str">
            <v>CHEPITO</v>
          </cell>
          <cell r="C49" t="str">
            <v>LAMBAYEQUE</v>
          </cell>
          <cell r="D49" t="str">
            <v>MORROPE</v>
          </cell>
          <cell r="E49" t="str">
            <v>LAMBAYEQUE</v>
          </cell>
          <cell r="F49" t="str">
            <v>MORROPE</v>
          </cell>
          <cell r="G49">
            <v>40</v>
          </cell>
          <cell r="H49">
            <v>81</v>
          </cell>
          <cell r="I49">
            <v>0</v>
          </cell>
        </row>
        <row r="50">
          <cell r="A50">
            <v>4416</v>
          </cell>
          <cell r="B50" t="str">
            <v>SANTA ROSA (OLMOS)</v>
          </cell>
          <cell r="C50" t="str">
            <v>LAMBAYEQUE</v>
          </cell>
          <cell r="D50" t="str">
            <v>OLMOS</v>
          </cell>
          <cell r="E50" t="str">
            <v>LAMBAYEQUE</v>
          </cell>
          <cell r="F50" t="str">
            <v>OLMOS</v>
          </cell>
          <cell r="G50">
            <v>15</v>
          </cell>
          <cell r="H50">
            <v>41</v>
          </cell>
          <cell r="I50">
            <v>0</v>
          </cell>
        </row>
        <row r="51">
          <cell r="A51">
            <v>4424</v>
          </cell>
          <cell r="B51" t="str">
            <v>LAGUNAS (MORROPE)</v>
          </cell>
          <cell r="C51" t="str">
            <v>LAMBAYEQUE</v>
          </cell>
          <cell r="D51" t="str">
            <v>MORROPE</v>
          </cell>
          <cell r="E51" t="str">
            <v>LAMBAYEQUE</v>
          </cell>
          <cell r="F51" t="str">
            <v>MORROPE</v>
          </cell>
          <cell r="G51">
            <v>54</v>
          </cell>
          <cell r="H51">
            <v>92</v>
          </cell>
          <cell r="I51">
            <v>0</v>
          </cell>
        </row>
        <row r="52">
          <cell r="A52">
            <v>4381</v>
          </cell>
          <cell r="B52" t="str">
            <v>MARAVILLAS</v>
          </cell>
          <cell r="C52" t="str">
            <v>LAMBAYEQUE</v>
          </cell>
          <cell r="D52" t="str">
            <v>MOCHUMI</v>
          </cell>
          <cell r="E52" t="str">
            <v>LAMBAYEQUE</v>
          </cell>
          <cell r="F52" t="str">
            <v>MOCHUMI</v>
          </cell>
          <cell r="G52">
            <v>41</v>
          </cell>
          <cell r="H52">
            <v>117</v>
          </cell>
          <cell r="I52">
            <v>0</v>
          </cell>
        </row>
        <row r="53">
          <cell r="A53">
            <v>4429</v>
          </cell>
          <cell r="B53" t="str">
            <v>CRUZ DEL MEDANO</v>
          </cell>
          <cell r="C53" t="str">
            <v>LAMBAYEQUE</v>
          </cell>
          <cell r="D53" t="str">
            <v>MORROPE</v>
          </cell>
          <cell r="E53" t="str">
            <v>LAMBAYEQUE</v>
          </cell>
          <cell r="F53" t="str">
            <v>MORROPE</v>
          </cell>
          <cell r="G53">
            <v>144</v>
          </cell>
          <cell r="H53">
            <v>360</v>
          </cell>
          <cell r="I53">
            <v>0</v>
          </cell>
        </row>
        <row r="54">
          <cell r="A54">
            <v>4428</v>
          </cell>
          <cell r="B54" t="str">
            <v>LA  GARTERA</v>
          </cell>
          <cell r="C54" t="str">
            <v>LAMBAYEQUE</v>
          </cell>
          <cell r="D54" t="str">
            <v>MORROPE</v>
          </cell>
          <cell r="E54" t="str">
            <v>LAMBAYEQUE</v>
          </cell>
          <cell r="F54" t="str">
            <v>MORROPE</v>
          </cell>
          <cell r="G54">
            <v>72</v>
          </cell>
          <cell r="H54">
            <v>120</v>
          </cell>
          <cell r="I54">
            <v>0</v>
          </cell>
        </row>
        <row r="55">
          <cell r="A55">
            <v>4431</v>
          </cell>
          <cell r="B55" t="str">
            <v>FANUPE BARRIO NUEVO</v>
          </cell>
          <cell r="C55" t="str">
            <v>LAMBAYEQUE</v>
          </cell>
          <cell r="D55" t="str">
            <v>MORROPE</v>
          </cell>
          <cell r="E55" t="str">
            <v>LAMBAYEQUE</v>
          </cell>
          <cell r="F55" t="str">
            <v>MORROPE</v>
          </cell>
          <cell r="G55">
            <v>21</v>
          </cell>
          <cell r="H55">
            <v>93</v>
          </cell>
          <cell r="I55">
            <v>0</v>
          </cell>
        </row>
        <row r="56">
          <cell r="A56">
            <v>4427</v>
          </cell>
          <cell r="B56" t="str">
            <v>CRUZ DE PAREDONES</v>
          </cell>
          <cell r="C56" t="str">
            <v>LAMBAYEQUE</v>
          </cell>
          <cell r="D56" t="str">
            <v>MORROPE</v>
          </cell>
          <cell r="E56" t="str">
            <v>LAMBAYEQUE</v>
          </cell>
          <cell r="F56" t="str">
            <v>MORROPE</v>
          </cell>
          <cell r="G56">
            <v>33</v>
          </cell>
          <cell r="H56">
            <v>141</v>
          </cell>
          <cell r="I56">
            <v>0</v>
          </cell>
        </row>
        <row r="57">
          <cell r="A57">
            <v>4430</v>
          </cell>
          <cell r="B57" t="str">
            <v>QUEMAZON</v>
          </cell>
          <cell r="C57" t="str">
            <v>LAMBAYEQUE</v>
          </cell>
          <cell r="D57" t="str">
            <v>MORROPE</v>
          </cell>
          <cell r="E57" t="str">
            <v>LAMBAYEQUE</v>
          </cell>
          <cell r="F57" t="str">
            <v>MORROPE</v>
          </cell>
          <cell r="G57">
            <v>36</v>
          </cell>
          <cell r="H57">
            <v>93</v>
          </cell>
          <cell r="I57">
            <v>0</v>
          </cell>
        </row>
        <row r="58">
          <cell r="A58">
            <v>4404</v>
          </cell>
          <cell r="B58" t="str">
            <v>TONGORRAPE</v>
          </cell>
          <cell r="C58" t="str">
            <v>LAMBAYEQUE</v>
          </cell>
          <cell r="D58" t="str">
            <v>MOTUPE</v>
          </cell>
          <cell r="E58" t="str">
            <v>LAMBAYEQUE</v>
          </cell>
          <cell r="F58" t="str">
            <v>MOTUPE</v>
          </cell>
          <cell r="G58">
            <v>41</v>
          </cell>
          <cell r="H58">
            <v>117</v>
          </cell>
          <cell r="I58">
            <v>0</v>
          </cell>
        </row>
        <row r="59">
          <cell r="A59">
            <v>7222</v>
          </cell>
          <cell r="B59" t="str">
            <v>MONTE HERMOZO</v>
          </cell>
          <cell r="C59" t="str">
            <v>LAMBAYEQUE</v>
          </cell>
          <cell r="D59" t="str">
            <v>MORROPE</v>
          </cell>
          <cell r="E59" t="str">
            <v>LAMBAYEQUE</v>
          </cell>
          <cell r="F59" t="str">
            <v>MORROPE</v>
          </cell>
          <cell r="G59">
            <v>23</v>
          </cell>
          <cell r="H59">
            <v>89</v>
          </cell>
          <cell r="I59">
            <v>0</v>
          </cell>
        </row>
        <row r="60">
          <cell r="A60">
            <v>4321</v>
          </cell>
          <cell r="B60" t="str">
            <v>TUPAC AMARU</v>
          </cell>
          <cell r="C60" t="str">
            <v>CHICLAYO</v>
          </cell>
          <cell r="D60" t="str">
            <v>CHICLAYO</v>
          </cell>
          <cell r="E60" t="str">
            <v>CHICLAYO</v>
          </cell>
          <cell r="F60" t="str">
            <v>CHICLAYO</v>
          </cell>
          <cell r="G60">
            <v>310</v>
          </cell>
          <cell r="H60">
            <v>1147</v>
          </cell>
          <cell r="I60">
            <v>0</v>
          </cell>
        </row>
        <row r="61">
          <cell r="A61">
            <v>4421</v>
          </cell>
          <cell r="B61" t="str">
            <v>LA COLORADA</v>
          </cell>
          <cell r="C61" t="str">
            <v>LAMBAYEQUE</v>
          </cell>
          <cell r="D61" t="str">
            <v>MORROPE</v>
          </cell>
          <cell r="E61" t="str">
            <v>LAMBAYEQUE</v>
          </cell>
          <cell r="F61" t="str">
            <v>MORROPE</v>
          </cell>
          <cell r="G61">
            <v>67</v>
          </cell>
          <cell r="H61">
            <v>123</v>
          </cell>
          <cell r="I61">
            <v>0</v>
          </cell>
        </row>
        <row r="62">
          <cell r="A62">
            <v>4418</v>
          </cell>
          <cell r="B62" t="str">
            <v>LA RAMADA</v>
          </cell>
          <cell r="C62" t="str">
            <v>LAMBAYEQUE</v>
          </cell>
          <cell r="D62" t="str">
            <v>SALAS</v>
          </cell>
          <cell r="E62" t="str">
            <v>LAMBAYEQUE</v>
          </cell>
          <cell r="F62" t="str">
            <v>SALAS</v>
          </cell>
          <cell r="G62">
            <v>14</v>
          </cell>
          <cell r="H62">
            <v>78</v>
          </cell>
          <cell r="I62">
            <v>0</v>
          </cell>
        </row>
        <row r="63">
          <cell r="A63">
            <v>7022</v>
          </cell>
          <cell r="B63" t="str">
            <v>LA ZARANDA</v>
          </cell>
          <cell r="C63" t="str">
            <v>FERREÑAFE</v>
          </cell>
          <cell r="D63" t="str">
            <v>PITIPO</v>
          </cell>
          <cell r="E63" t="str">
            <v>FERREÑAFE</v>
          </cell>
          <cell r="F63" t="str">
            <v>PITIPO</v>
          </cell>
          <cell r="G63">
            <v>35</v>
          </cell>
          <cell r="H63">
            <v>137</v>
          </cell>
          <cell r="I63">
            <v>0</v>
          </cell>
        </row>
        <row r="64">
          <cell r="A64">
            <v>4411</v>
          </cell>
          <cell r="B64" t="str">
            <v>TRES BATANES</v>
          </cell>
          <cell r="C64" t="str">
            <v>LAMBAYEQUE</v>
          </cell>
          <cell r="D64" t="str">
            <v>OLMOS</v>
          </cell>
          <cell r="E64" t="str">
            <v>LAMBAYEQUE</v>
          </cell>
          <cell r="F64" t="str">
            <v>OLMOS</v>
          </cell>
          <cell r="G64">
            <v>18</v>
          </cell>
          <cell r="H64">
            <v>52</v>
          </cell>
          <cell r="I64">
            <v>0</v>
          </cell>
        </row>
        <row r="65">
          <cell r="A65">
            <v>4387</v>
          </cell>
          <cell r="B65" t="str">
            <v>PENACHI</v>
          </cell>
          <cell r="C65" t="str">
            <v>LAMBAYEQUE</v>
          </cell>
          <cell r="D65" t="str">
            <v>SALAS</v>
          </cell>
          <cell r="E65" t="str">
            <v>LAMBAYEQUE</v>
          </cell>
          <cell r="F65" t="str">
            <v>SALAS</v>
          </cell>
          <cell r="G65">
            <v>24</v>
          </cell>
          <cell r="H65">
            <v>71</v>
          </cell>
          <cell r="I65">
            <v>0</v>
          </cell>
        </row>
        <row r="66">
          <cell r="A66">
            <v>4386</v>
          </cell>
          <cell r="B66" t="str">
            <v>SALAS</v>
          </cell>
          <cell r="C66" t="str">
            <v>LAMBAYEQUE</v>
          </cell>
          <cell r="D66" t="str">
            <v>SALAS</v>
          </cell>
          <cell r="E66" t="str">
            <v>LAMBAYEQUE</v>
          </cell>
          <cell r="F66" t="str">
            <v>SALAS</v>
          </cell>
          <cell r="G66">
            <v>95</v>
          </cell>
          <cell r="H66">
            <v>354</v>
          </cell>
          <cell r="I66">
            <v>0</v>
          </cell>
        </row>
        <row r="67">
          <cell r="A67">
            <v>4453</v>
          </cell>
          <cell r="B67" t="str">
            <v>LAS LOMAS</v>
          </cell>
          <cell r="C67" t="str">
            <v>FERREÑAFE</v>
          </cell>
          <cell r="D67" t="str">
            <v>PUEBLO NUEVO</v>
          </cell>
          <cell r="E67" t="str">
            <v>FERREÑAFE</v>
          </cell>
          <cell r="F67" t="str">
            <v>FERREÑAFE</v>
          </cell>
          <cell r="G67">
            <v>23</v>
          </cell>
          <cell r="H67">
            <v>146</v>
          </cell>
          <cell r="I67">
            <v>0</v>
          </cell>
        </row>
        <row r="68">
          <cell r="A68">
            <v>4392</v>
          </cell>
          <cell r="B68" t="str">
            <v>LOS BANCES</v>
          </cell>
          <cell r="C68" t="str">
            <v>LAMBAYEQUE</v>
          </cell>
          <cell r="D68" t="str">
            <v>TUCUME</v>
          </cell>
          <cell r="E68" t="str">
            <v>LAMBAYEQUE</v>
          </cell>
          <cell r="F68" t="str">
            <v>TUCUME</v>
          </cell>
          <cell r="G68">
            <v>68</v>
          </cell>
          <cell r="H68">
            <v>170</v>
          </cell>
          <cell r="I68">
            <v>0</v>
          </cell>
        </row>
        <row r="69">
          <cell r="A69">
            <v>4397</v>
          </cell>
          <cell r="B69" t="str">
            <v>KAÑARIS</v>
          </cell>
          <cell r="C69" t="str">
            <v>FERREÑAFE</v>
          </cell>
          <cell r="D69" t="str">
            <v>CAÑARIS</v>
          </cell>
          <cell r="E69" t="str">
            <v>LAMBAYEQUE</v>
          </cell>
          <cell r="F69" t="str">
            <v>KAÑARIS</v>
          </cell>
          <cell r="G69">
            <v>65</v>
          </cell>
          <cell r="H69">
            <v>259</v>
          </cell>
          <cell r="I69">
            <v>0</v>
          </cell>
        </row>
        <row r="70">
          <cell r="A70">
            <v>4394</v>
          </cell>
          <cell r="B70" t="str">
            <v>LOS SANCHEZ</v>
          </cell>
          <cell r="C70" t="str">
            <v>LAMBAYEQUE</v>
          </cell>
          <cell r="D70" t="str">
            <v>TUCUME</v>
          </cell>
          <cell r="E70" t="str">
            <v>LAMBAYEQUE</v>
          </cell>
          <cell r="F70" t="str">
            <v>TUCUME</v>
          </cell>
          <cell r="G70">
            <v>25</v>
          </cell>
          <cell r="H70">
            <v>86</v>
          </cell>
          <cell r="I70">
            <v>0</v>
          </cell>
        </row>
        <row r="71">
          <cell r="A71">
            <v>4393</v>
          </cell>
          <cell r="B71" t="str">
            <v>LA RAYA</v>
          </cell>
          <cell r="C71" t="str">
            <v>LAMBAYEQUE</v>
          </cell>
          <cell r="D71" t="str">
            <v>TUCUME</v>
          </cell>
          <cell r="E71" t="str">
            <v>LAMBAYEQUE</v>
          </cell>
          <cell r="F71" t="str">
            <v>TUCUME</v>
          </cell>
          <cell r="G71">
            <v>23</v>
          </cell>
          <cell r="H71">
            <v>104</v>
          </cell>
          <cell r="I71">
            <v>0</v>
          </cell>
        </row>
        <row r="72">
          <cell r="A72">
            <v>4391</v>
          </cell>
          <cell r="B72" t="str">
            <v>GRANJA SASAPE</v>
          </cell>
          <cell r="C72" t="str">
            <v>LAMBAYEQUE</v>
          </cell>
          <cell r="D72" t="str">
            <v>TUCUME</v>
          </cell>
          <cell r="E72" t="str">
            <v>LAMBAYEQUE</v>
          </cell>
          <cell r="F72" t="str">
            <v>TUCUME</v>
          </cell>
          <cell r="G72">
            <v>45</v>
          </cell>
          <cell r="H72">
            <v>117</v>
          </cell>
          <cell r="I72">
            <v>0</v>
          </cell>
        </row>
        <row r="73">
          <cell r="A73">
            <v>4398</v>
          </cell>
          <cell r="B73" t="str">
            <v>PANDACHI</v>
          </cell>
          <cell r="C73" t="str">
            <v>FERREÑAFE</v>
          </cell>
          <cell r="D73" t="str">
            <v>CAÑARIS</v>
          </cell>
          <cell r="E73" t="str">
            <v>LAMBAYEQUE</v>
          </cell>
          <cell r="F73" t="str">
            <v>KAÑARIS</v>
          </cell>
          <cell r="G73">
            <v>13</v>
          </cell>
          <cell r="H73">
            <v>85</v>
          </cell>
          <cell r="I73">
            <v>0</v>
          </cell>
        </row>
        <row r="74">
          <cell r="A74">
            <v>4399</v>
          </cell>
          <cell r="B74" t="str">
            <v>HUACAPAMPA</v>
          </cell>
          <cell r="C74" t="str">
            <v>FERREÑAFE</v>
          </cell>
          <cell r="D74" t="str">
            <v>CAÑARIS</v>
          </cell>
          <cell r="E74" t="str">
            <v>LAMBAYEQUE</v>
          </cell>
          <cell r="F74" t="str">
            <v>KAÑARIS</v>
          </cell>
          <cell r="G74">
            <v>34</v>
          </cell>
          <cell r="H74">
            <v>190</v>
          </cell>
          <cell r="I74">
            <v>0</v>
          </cell>
        </row>
        <row r="75">
          <cell r="A75">
            <v>4422</v>
          </cell>
          <cell r="B75" t="str">
            <v>EL ROMERO</v>
          </cell>
          <cell r="C75" t="str">
            <v>LAMBAYEQUE</v>
          </cell>
          <cell r="D75" t="str">
            <v>MORROPE</v>
          </cell>
          <cell r="E75" t="str">
            <v>LAMBAYEQUE</v>
          </cell>
          <cell r="F75" t="str">
            <v>MORROPE</v>
          </cell>
          <cell r="G75">
            <v>50</v>
          </cell>
          <cell r="H75">
            <v>107</v>
          </cell>
          <cell r="I75">
            <v>0</v>
          </cell>
        </row>
        <row r="76">
          <cell r="A76">
            <v>4423</v>
          </cell>
          <cell r="B76" t="str">
            <v>TRANCA FANUPE</v>
          </cell>
          <cell r="C76" t="str">
            <v>LAMBAYEQUE</v>
          </cell>
          <cell r="D76" t="str">
            <v>MORROPE</v>
          </cell>
          <cell r="E76" t="str">
            <v>LAMBAYEQUE</v>
          </cell>
          <cell r="F76" t="str">
            <v>MORROPE</v>
          </cell>
          <cell r="G76">
            <v>74</v>
          </cell>
          <cell r="H76">
            <v>136</v>
          </cell>
          <cell r="I76">
            <v>0</v>
          </cell>
        </row>
        <row r="77">
          <cell r="A77">
            <v>4426</v>
          </cell>
          <cell r="B77" t="str">
            <v>ARBOLSOL</v>
          </cell>
          <cell r="C77" t="str">
            <v>LAMBAYEQUE</v>
          </cell>
          <cell r="D77" t="str">
            <v>MORROPE</v>
          </cell>
          <cell r="E77" t="str">
            <v>LAMBAYEQUE</v>
          </cell>
          <cell r="F77" t="str">
            <v>MORROPE</v>
          </cell>
          <cell r="G77">
            <v>80</v>
          </cell>
          <cell r="H77">
            <v>131</v>
          </cell>
          <cell r="I77">
            <v>0</v>
          </cell>
        </row>
        <row r="78">
          <cell r="A78">
            <v>7020</v>
          </cell>
          <cell r="B78" t="str">
            <v>HUAYABAMBA</v>
          </cell>
          <cell r="C78" t="str">
            <v>FERREÑAFE</v>
          </cell>
          <cell r="D78" t="str">
            <v>CAÑARIS</v>
          </cell>
          <cell r="E78" t="str">
            <v>LAMBAYEQUE</v>
          </cell>
          <cell r="F78" t="str">
            <v>KAÑARIS</v>
          </cell>
          <cell r="G78">
            <v>25</v>
          </cell>
          <cell r="H78">
            <v>95</v>
          </cell>
          <cell r="I78">
            <v>0</v>
          </cell>
        </row>
        <row r="79">
          <cell r="A79">
            <v>4448</v>
          </cell>
          <cell r="B79" t="str">
            <v>CACHINCHE</v>
          </cell>
          <cell r="C79" t="str">
            <v>FERREÑAFE</v>
          </cell>
          <cell r="D79" t="str">
            <v>PITIPO</v>
          </cell>
          <cell r="E79" t="str">
            <v>FERREÑAFE</v>
          </cell>
          <cell r="F79" t="str">
            <v>PITIPO</v>
          </cell>
          <cell r="G79">
            <v>10</v>
          </cell>
          <cell r="H79">
            <v>76</v>
          </cell>
          <cell r="I79">
            <v>0</v>
          </cell>
        </row>
        <row r="80">
          <cell r="A80">
            <v>4451</v>
          </cell>
          <cell r="B80" t="str">
            <v>BATANGRANDE</v>
          </cell>
          <cell r="C80" t="str">
            <v>FERREÑAFE</v>
          </cell>
          <cell r="D80" t="str">
            <v>PITIPO</v>
          </cell>
          <cell r="E80" t="str">
            <v>FERREÑAFE</v>
          </cell>
          <cell r="F80" t="str">
            <v>PITIPO</v>
          </cell>
          <cell r="G80">
            <v>113</v>
          </cell>
          <cell r="H80">
            <v>404</v>
          </cell>
          <cell r="I80">
            <v>0</v>
          </cell>
        </row>
        <row r="81">
          <cell r="A81">
            <v>6723</v>
          </cell>
          <cell r="B81" t="str">
            <v>TUMAN</v>
          </cell>
          <cell r="C81" t="str">
            <v>CHICLAYO</v>
          </cell>
          <cell r="D81" t="str">
            <v>TUMAN</v>
          </cell>
          <cell r="E81" t="str">
            <v>CHICLAYO</v>
          </cell>
          <cell r="F81" t="str">
            <v>POSOPE ALTO</v>
          </cell>
          <cell r="G81">
            <v>330</v>
          </cell>
          <cell r="H81">
            <v>1309</v>
          </cell>
          <cell r="I81">
            <v>0</v>
          </cell>
        </row>
        <row r="82">
          <cell r="A82">
            <v>4449</v>
          </cell>
          <cell r="B82" t="str">
            <v>PATIVILCA</v>
          </cell>
          <cell r="C82" t="str">
            <v>FERREÑAFE</v>
          </cell>
          <cell r="D82" t="str">
            <v>PITIPO</v>
          </cell>
          <cell r="E82" t="str">
            <v>FERREÑAFE</v>
          </cell>
          <cell r="F82" t="str">
            <v>PITIPO</v>
          </cell>
          <cell r="G82">
            <v>17</v>
          </cell>
          <cell r="H82">
            <v>98</v>
          </cell>
          <cell r="I82">
            <v>0</v>
          </cell>
        </row>
        <row r="83">
          <cell r="A83">
            <v>4450</v>
          </cell>
          <cell r="B83" t="str">
            <v>SIME</v>
          </cell>
          <cell r="C83" t="str">
            <v>FERREÑAFE</v>
          </cell>
          <cell r="D83" t="str">
            <v>PITIPO</v>
          </cell>
          <cell r="E83" t="str">
            <v>FERREÑAFE</v>
          </cell>
          <cell r="F83" t="str">
            <v>PITIPO</v>
          </cell>
          <cell r="G83">
            <v>9</v>
          </cell>
          <cell r="H83">
            <v>82</v>
          </cell>
          <cell r="I83">
            <v>0</v>
          </cell>
        </row>
        <row r="84">
          <cell r="A84">
            <v>4357</v>
          </cell>
          <cell r="B84" t="str">
            <v>COLLIQUE</v>
          </cell>
          <cell r="C84" t="str">
            <v>CHICLAYO</v>
          </cell>
          <cell r="D84" t="str">
            <v>SAÑA</v>
          </cell>
          <cell r="E84" t="str">
            <v>CHICLAYO</v>
          </cell>
          <cell r="F84" t="str">
            <v>CAYALTI-ZAÑA</v>
          </cell>
          <cell r="G84">
            <v>12</v>
          </cell>
          <cell r="H84">
            <v>75</v>
          </cell>
          <cell r="I84">
            <v>0</v>
          </cell>
        </row>
        <row r="85">
          <cell r="A85">
            <v>4433</v>
          </cell>
          <cell r="B85" t="str">
            <v>SEQUION</v>
          </cell>
          <cell r="C85" t="str">
            <v>LAMBAYEQUE</v>
          </cell>
          <cell r="D85" t="str">
            <v>MORROPE</v>
          </cell>
          <cell r="E85" t="str">
            <v>LAMBAYEQUE</v>
          </cell>
          <cell r="F85" t="str">
            <v>MORROPE</v>
          </cell>
          <cell r="G85">
            <v>20</v>
          </cell>
          <cell r="H85">
            <v>80</v>
          </cell>
          <cell r="I85">
            <v>0</v>
          </cell>
        </row>
        <row r="86">
          <cell r="A86">
            <v>4383</v>
          </cell>
          <cell r="B86" t="str">
            <v>PAREDONES MUY FINCA</v>
          </cell>
          <cell r="C86" t="str">
            <v>LAMBAYEQUE</v>
          </cell>
          <cell r="D86" t="str">
            <v>MOCHUMI</v>
          </cell>
          <cell r="E86" t="str">
            <v>LAMBAYEQUE</v>
          </cell>
          <cell r="F86" t="str">
            <v>MOCHUMI</v>
          </cell>
          <cell r="G86">
            <v>32</v>
          </cell>
          <cell r="H86">
            <v>876</v>
          </cell>
          <cell r="I86">
            <v>0</v>
          </cell>
        </row>
        <row r="87">
          <cell r="A87">
            <v>4405</v>
          </cell>
          <cell r="B87" t="str">
            <v>ANCHOVIRA</v>
          </cell>
          <cell r="C87" t="str">
            <v>LAMBAYEQUE</v>
          </cell>
          <cell r="D87" t="str">
            <v>MOTUPE</v>
          </cell>
          <cell r="E87" t="str">
            <v>LAMBAYEQUE</v>
          </cell>
          <cell r="F87" t="str">
            <v>MOTUPE</v>
          </cell>
          <cell r="G87">
            <v>22</v>
          </cell>
          <cell r="H87">
            <v>94</v>
          </cell>
          <cell r="I87">
            <v>0</v>
          </cell>
        </row>
        <row r="88">
          <cell r="A88">
            <v>4406</v>
          </cell>
          <cell r="B88" t="str">
            <v>MARRIPON</v>
          </cell>
          <cell r="C88" t="str">
            <v>LAMBAYEQUE</v>
          </cell>
          <cell r="D88" t="str">
            <v>MOTUPE</v>
          </cell>
          <cell r="E88" t="str">
            <v>LAMBAYEQUE</v>
          </cell>
          <cell r="F88" t="str">
            <v>MOTUPE</v>
          </cell>
          <cell r="G88">
            <v>15</v>
          </cell>
          <cell r="H88">
            <v>93</v>
          </cell>
          <cell r="I88">
            <v>0</v>
          </cell>
        </row>
        <row r="89">
          <cell r="A89">
            <v>4407</v>
          </cell>
          <cell r="B89" t="str">
            <v>OLMOS</v>
          </cell>
          <cell r="C89" t="str">
            <v>LAMBAYEQUE</v>
          </cell>
          <cell r="D89" t="str">
            <v>OLMOS</v>
          </cell>
          <cell r="E89" t="str">
            <v>LAMBAYEQUE</v>
          </cell>
          <cell r="F89" t="str">
            <v>OLMOS</v>
          </cell>
          <cell r="G89">
            <v>455</v>
          </cell>
          <cell r="H89">
            <v>701</v>
          </cell>
          <cell r="I89">
            <v>0</v>
          </cell>
        </row>
        <row r="90">
          <cell r="A90">
            <v>4434</v>
          </cell>
          <cell r="B90" t="str">
            <v>SANTA ROSA LAS PAMPAS</v>
          </cell>
          <cell r="C90" t="str">
            <v>LAMBAYEQUE</v>
          </cell>
          <cell r="D90" t="str">
            <v>MORROPE</v>
          </cell>
          <cell r="E90" t="str">
            <v>LAMBAYEQUE</v>
          </cell>
          <cell r="F90" t="str">
            <v>MORROPE</v>
          </cell>
          <cell r="G90">
            <v>37</v>
          </cell>
          <cell r="H90">
            <v>89</v>
          </cell>
          <cell r="I90">
            <v>0</v>
          </cell>
        </row>
        <row r="91">
          <cell r="A91">
            <v>4435</v>
          </cell>
          <cell r="B91" t="str">
            <v>ANNAPE</v>
          </cell>
          <cell r="C91" t="str">
            <v>LAMBAYEQUE</v>
          </cell>
          <cell r="D91" t="str">
            <v>MORROPE</v>
          </cell>
          <cell r="E91" t="str">
            <v>LAMBAYEQUE</v>
          </cell>
          <cell r="F91" t="str">
            <v>MORROPE</v>
          </cell>
          <cell r="G91">
            <v>30</v>
          </cell>
          <cell r="H91">
            <v>102</v>
          </cell>
          <cell r="I91">
            <v>0</v>
          </cell>
        </row>
        <row r="92">
          <cell r="A92">
            <v>4438</v>
          </cell>
          <cell r="B92" t="str">
            <v>POSITOS</v>
          </cell>
          <cell r="C92" t="str">
            <v>LAMBAYEQUE</v>
          </cell>
          <cell r="D92" t="str">
            <v>MORROPE</v>
          </cell>
          <cell r="E92" t="str">
            <v>LAMBAYEQUE</v>
          </cell>
          <cell r="F92" t="str">
            <v>MORROPE</v>
          </cell>
          <cell r="G92">
            <v>55</v>
          </cell>
          <cell r="H92">
            <v>88</v>
          </cell>
          <cell r="I92">
            <v>0</v>
          </cell>
        </row>
        <row r="93">
          <cell r="A93">
            <v>4447</v>
          </cell>
          <cell r="B93" t="str">
            <v>MOTUPILLO</v>
          </cell>
          <cell r="C93" t="str">
            <v>FERREÑAFE</v>
          </cell>
          <cell r="D93" t="str">
            <v>PITIPO</v>
          </cell>
          <cell r="E93" t="str">
            <v>FERREÑAFE</v>
          </cell>
          <cell r="F93" t="str">
            <v>PITIPO</v>
          </cell>
          <cell r="G93">
            <v>63</v>
          </cell>
          <cell r="H93">
            <v>222</v>
          </cell>
          <cell r="I93">
            <v>0</v>
          </cell>
        </row>
        <row r="94">
          <cell r="A94">
            <v>4385</v>
          </cell>
          <cell r="B94" t="str">
            <v>HUACA RIVERA</v>
          </cell>
          <cell r="C94" t="str">
            <v>LAMBAYEQUE</v>
          </cell>
          <cell r="D94" t="str">
            <v>PACORA</v>
          </cell>
          <cell r="E94" t="str">
            <v>LAMBAYEQUE</v>
          </cell>
          <cell r="F94" t="str">
            <v>ILLIMO</v>
          </cell>
          <cell r="G94">
            <v>16</v>
          </cell>
          <cell r="H94">
            <v>67</v>
          </cell>
          <cell r="I94">
            <v>0</v>
          </cell>
        </row>
        <row r="95">
          <cell r="A95">
            <v>4390</v>
          </cell>
          <cell r="B95" t="str">
            <v>TUCUME VIEJO</v>
          </cell>
          <cell r="C95" t="str">
            <v>LAMBAYEQUE</v>
          </cell>
          <cell r="D95" t="str">
            <v>TUCUME</v>
          </cell>
          <cell r="E95" t="str">
            <v>LAMBAYEQUE</v>
          </cell>
          <cell r="F95" t="str">
            <v>TUCUME</v>
          </cell>
          <cell r="G95">
            <v>19</v>
          </cell>
          <cell r="H95">
            <v>85</v>
          </cell>
          <cell r="I95">
            <v>0</v>
          </cell>
        </row>
        <row r="96">
          <cell r="A96">
            <v>4396</v>
          </cell>
          <cell r="B96" t="str">
            <v>CHOCHOPE</v>
          </cell>
          <cell r="C96" t="str">
            <v>LAMBAYEQUE</v>
          </cell>
          <cell r="D96" t="str">
            <v>CHOCHOPE</v>
          </cell>
          <cell r="E96" t="str">
            <v>LAMBAYEQUE</v>
          </cell>
          <cell r="F96" t="str">
            <v>MOTUPE</v>
          </cell>
          <cell r="G96">
            <v>28</v>
          </cell>
          <cell r="H96">
            <v>78</v>
          </cell>
          <cell r="I96">
            <v>0</v>
          </cell>
        </row>
        <row r="97">
          <cell r="A97">
            <v>11875</v>
          </cell>
          <cell r="B97" t="str">
            <v>LABORATORIO DE REFERENCIA REGIONAL EN SALUD PUBLICA</v>
          </cell>
          <cell r="C97" t="str">
            <v>CHICLAYO</v>
          </cell>
          <cell r="D97" t="str">
            <v>CHICLAYO</v>
          </cell>
          <cell r="E97" t="str">
            <v>NO PERTENECE A NINGUNA RED</v>
          </cell>
          <cell r="F97" t="str">
            <v>NO PERTENECE A NINGUNA MICRORED</v>
          </cell>
          <cell r="G97">
            <v>0</v>
          </cell>
          <cell r="H97">
            <v>0</v>
          </cell>
          <cell r="I97">
            <v>0</v>
          </cell>
        </row>
        <row r="98">
          <cell r="A98">
            <v>4368</v>
          </cell>
          <cell r="B98" t="str">
            <v>PAN DE AZUCAR</v>
          </cell>
          <cell r="C98" t="str">
            <v>CHICLAYO</v>
          </cell>
          <cell r="D98" t="str">
            <v>OYOTUN</v>
          </cell>
          <cell r="E98" t="str">
            <v>CHICLAYO</v>
          </cell>
          <cell r="F98" t="str">
            <v>OYOTUN</v>
          </cell>
          <cell r="G98">
            <v>3</v>
          </cell>
          <cell r="H98">
            <v>39</v>
          </cell>
          <cell r="I98">
            <v>0</v>
          </cell>
        </row>
        <row r="99">
          <cell r="A99">
            <v>6953</v>
          </cell>
          <cell r="B99" t="str">
            <v>EL ARROZAL</v>
          </cell>
          <cell r="C99" t="str">
            <v>LAMBAYEQUE</v>
          </cell>
          <cell r="D99" t="str">
            <v>MOTUPE</v>
          </cell>
          <cell r="E99" t="str">
            <v>LAMBAYEQUE</v>
          </cell>
          <cell r="F99" t="str">
            <v>MOTUPE</v>
          </cell>
          <cell r="G99">
            <v>12</v>
          </cell>
          <cell r="H99">
            <v>77</v>
          </cell>
          <cell r="I99">
            <v>0</v>
          </cell>
        </row>
        <row r="100">
          <cell r="A100">
            <v>4358</v>
          </cell>
          <cell r="B100" t="str">
            <v>GUAYAQUIL</v>
          </cell>
          <cell r="C100" t="str">
            <v>CHICLAYO</v>
          </cell>
          <cell r="D100" t="str">
            <v>CAYALTI</v>
          </cell>
          <cell r="E100" t="str">
            <v>CHICLAYO</v>
          </cell>
          <cell r="F100" t="str">
            <v>CAYALTI-ZAÑA</v>
          </cell>
          <cell r="G100">
            <v>4</v>
          </cell>
          <cell r="H100">
            <v>56</v>
          </cell>
          <cell r="I100">
            <v>0</v>
          </cell>
        </row>
        <row r="101">
          <cell r="A101">
            <v>4335</v>
          </cell>
          <cell r="B101" t="str">
            <v>SANTA ANA</v>
          </cell>
          <cell r="C101" t="str">
            <v>CHICLAYO</v>
          </cell>
          <cell r="D101" t="str">
            <v>JOSE LEONARDO ORTIZ</v>
          </cell>
          <cell r="E101" t="str">
            <v>CHICLAYO</v>
          </cell>
          <cell r="F101" t="str">
            <v>JOSE LEONARDO ORTIZ</v>
          </cell>
          <cell r="G101">
            <v>152</v>
          </cell>
          <cell r="H101">
            <v>697</v>
          </cell>
          <cell r="I101">
            <v>0</v>
          </cell>
        </row>
        <row r="102">
          <cell r="A102">
            <v>4344</v>
          </cell>
          <cell r="B102" t="str">
            <v>LAS DELICIAS</v>
          </cell>
          <cell r="C102" t="str">
            <v>CHICLAYO</v>
          </cell>
          <cell r="D102" t="str">
            <v>REQUE</v>
          </cell>
          <cell r="E102" t="str">
            <v>CHICLAYO</v>
          </cell>
          <cell r="F102" t="str">
            <v>REQUE-LAGUNAS</v>
          </cell>
          <cell r="G102">
            <v>26</v>
          </cell>
          <cell r="H102">
            <v>108</v>
          </cell>
          <cell r="I102">
            <v>0</v>
          </cell>
        </row>
        <row r="103">
          <cell r="A103">
            <v>6681</v>
          </cell>
          <cell r="B103" t="str">
            <v>EL SAUCE</v>
          </cell>
          <cell r="C103" t="str">
            <v>LAMBAYEQUE</v>
          </cell>
          <cell r="D103" t="str">
            <v>SALAS</v>
          </cell>
          <cell r="E103" t="str">
            <v>LAMBAYEQUE</v>
          </cell>
          <cell r="F103" t="str">
            <v>SALAS</v>
          </cell>
          <cell r="G103">
            <v>24</v>
          </cell>
          <cell r="H103">
            <v>103</v>
          </cell>
          <cell r="I103">
            <v>0</v>
          </cell>
        </row>
        <row r="104">
          <cell r="A104">
            <v>4445</v>
          </cell>
          <cell r="B104" t="str">
            <v>LA TRAPOSA</v>
          </cell>
          <cell r="C104" t="str">
            <v>FERREÑAFE</v>
          </cell>
          <cell r="D104" t="str">
            <v>PITIPO</v>
          </cell>
          <cell r="E104" t="str">
            <v>FERREÑAFE</v>
          </cell>
          <cell r="F104" t="str">
            <v>PITIPO</v>
          </cell>
          <cell r="G104">
            <v>21</v>
          </cell>
          <cell r="H104">
            <v>116</v>
          </cell>
          <cell r="I104">
            <v>0</v>
          </cell>
        </row>
        <row r="105">
          <cell r="A105">
            <v>6722</v>
          </cell>
          <cell r="B105" t="str">
            <v>CAYALTI</v>
          </cell>
          <cell r="C105" t="str">
            <v>CHICLAYO</v>
          </cell>
          <cell r="D105" t="str">
            <v>CAYALTI</v>
          </cell>
          <cell r="E105" t="str">
            <v>CHICLAYO</v>
          </cell>
          <cell r="F105" t="str">
            <v>CAYALTI-ZAÑA</v>
          </cell>
          <cell r="G105">
            <v>145</v>
          </cell>
          <cell r="H105">
            <v>391</v>
          </cell>
          <cell r="I105">
            <v>18</v>
          </cell>
        </row>
        <row r="106">
          <cell r="A106">
            <v>4325</v>
          </cell>
          <cell r="B106" t="str">
            <v>VICTOR ENRIQUE TIRADO BONILLA-CHONGOYAPE</v>
          </cell>
          <cell r="C106" t="str">
            <v>CHICLAYO</v>
          </cell>
          <cell r="D106" t="str">
            <v>CHONGOYAPE</v>
          </cell>
          <cell r="E106" t="str">
            <v>CHICLAYO</v>
          </cell>
          <cell r="F106" t="str">
            <v>CHONGOYAPE</v>
          </cell>
          <cell r="G106">
            <v>168</v>
          </cell>
          <cell r="H106">
            <v>437</v>
          </cell>
          <cell r="I106">
            <v>90</v>
          </cell>
        </row>
        <row r="107">
          <cell r="A107">
            <v>4376</v>
          </cell>
          <cell r="B107" t="str">
            <v>ILLIMO</v>
          </cell>
          <cell r="C107" t="str">
            <v>LAMBAYEQUE</v>
          </cell>
          <cell r="D107" t="str">
            <v>ILLIMO</v>
          </cell>
          <cell r="E107" t="str">
            <v>LAMBAYEQUE</v>
          </cell>
          <cell r="F107" t="str">
            <v>ILLIMO</v>
          </cell>
          <cell r="G107">
            <v>158</v>
          </cell>
          <cell r="H107">
            <v>462</v>
          </cell>
          <cell r="I107">
            <v>0</v>
          </cell>
        </row>
        <row r="108">
          <cell r="A108">
            <v>4420</v>
          </cell>
          <cell r="B108" t="str">
            <v>MORROPE</v>
          </cell>
          <cell r="C108" t="str">
            <v>LAMBAYEQUE</v>
          </cell>
          <cell r="D108" t="str">
            <v>MORROPE</v>
          </cell>
          <cell r="E108" t="str">
            <v>LAMBAYEQUE</v>
          </cell>
          <cell r="F108" t="str">
            <v>MORROPE</v>
          </cell>
          <cell r="G108">
            <v>315</v>
          </cell>
          <cell r="H108">
            <v>639</v>
          </cell>
          <cell r="I108">
            <v>0</v>
          </cell>
        </row>
        <row r="109">
          <cell r="A109">
            <v>4349</v>
          </cell>
          <cell r="B109" t="str">
            <v>MONSEFU</v>
          </cell>
          <cell r="C109" t="str">
            <v>CHICLAYO</v>
          </cell>
          <cell r="D109" t="str">
            <v>MONSEFU</v>
          </cell>
          <cell r="E109" t="str">
            <v>CHICLAYO</v>
          </cell>
          <cell r="F109" t="str">
            <v>CIRCUITO DE PLAYA</v>
          </cell>
          <cell r="G109">
            <v>500</v>
          </cell>
          <cell r="H109">
            <v>1097</v>
          </cell>
          <cell r="I109">
            <v>350</v>
          </cell>
        </row>
        <row r="110">
          <cell r="A110">
            <v>4333</v>
          </cell>
          <cell r="B110" t="str">
            <v>PAUL HARRIS</v>
          </cell>
          <cell r="C110" t="str">
            <v>CHICLAYO</v>
          </cell>
          <cell r="D110" t="str">
            <v>JOSE LEONARDO ORTIZ</v>
          </cell>
          <cell r="E110" t="str">
            <v>CHICLAYO</v>
          </cell>
          <cell r="F110" t="str">
            <v>JOSE LEONARDO ORTIZ</v>
          </cell>
          <cell r="G110">
            <v>425</v>
          </cell>
          <cell r="H110">
            <v>1071</v>
          </cell>
          <cell r="I110">
            <v>220</v>
          </cell>
        </row>
        <row r="111">
          <cell r="A111">
            <v>4336</v>
          </cell>
          <cell r="B111" t="str">
            <v>POSOPE ALTO</v>
          </cell>
          <cell r="C111" t="str">
            <v>CHICLAYO</v>
          </cell>
          <cell r="D111" t="str">
            <v>PATAPO</v>
          </cell>
          <cell r="E111" t="str">
            <v>CHICLAYO</v>
          </cell>
          <cell r="F111" t="str">
            <v>POSOPE ALTO</v>
          </cell>
          <cell r="G111">
            <v>248</v>
          </cell>
          <cell r="H111">
            <v>545</v>
          </cell>
          <cell r="I111">
            <v>210</v>
          </cell>
        </row>
        <row r="112">
          <cell r="A112">
            <v>7107</v>
          </cell>
          <cell r="B112" t="str">
            <v>POMALCA</v>
          </cell>
          <cell r="C112" t="str">
            <v>CHICLAYO</v>
          </cell>
          <cell r="D112" t="str">
            <v>POMALCA</v>
          </cell>
          <cell r="E112" t="str">
            <v>CHICLAYO</v>
          </cell>
          <cell r="F112" t="str">
            <v>POMALCA</v>
          </cell>
          <cell r="G112">
            <v>280</v>
          </cell>
          <cell r="H112">
            <v>760</v>
          </cell>
          <cell r="I112">
            <v>0</v>
          </cell>
        </row>
        <row r="113">
          <cell r="A113">
            <v>4347</v>
          </cell>
          <cell r="B113" t="str">
            <v>BODEGONES</v>
          </cell>
          <cell r="C113" t="str">
            <v>LAMBAYEQUE</v>
          </cell>
          <cell r="D113" t="str">
            <v>SAN JOSE</v>
          </cell>
          <cell r="E113" t="str">
            <v>CHICLAYO</v>
          </cell>
          <cell r="F113" t="str">
            <v>SAN JOSE</v>
          </cell>
          <cell r="G113">
            <v>25</v>
          </cell>
          <cell r="H113">
            <v>71</v>
          </cell>
          <cell r="I113">
            <v>0</v>
          </cell>
        </row>
        <row r="114">
          <cell r="A114">
            <v>4346</v>
          </cell>
          <cell r="B114" t="str">
            <v>SAN CARLOS</v>
          </cell>
          <cell r="C114" t="str">
            <v>LAMBAYEQUE</v>
          </cell>
          <cell r="D114" t="str">
            <v>SAN JOSE</v>
          </cell>
          <cell r="E114" t="str">
            <v>CHICLAYO</v>
          </cell>
          <cell r="F114" t="str">
            <v>SAN JOSE</v>
          </cell>
          <cell r="G114">
            <v>40</v>
          </cell>
          <cell r="H114">
            <v>76</v>
          </cell>
          <cell r="I114">
            <v>0</v>
          </cell>
        </row>
        <row r="115">
          <cell r="A115">
            <v>4345</v>
          </cell>
          <cell r="B115" t="str">
            <v>SAN JOSE</v>
          </cell>
          <cell r="C115" t="str">
            <v>LAMBAYEQUE</v>
          </cell>
          <cell r="D115" t="str">
            <v>SAN JOSE</v>
          </cell>
          <cell r="E115" t="str">
            <v>CHICLAYO</v>
          </cell>
          <cell r="F115" t="str">
            <v>SAN JOSE</v>
          </cell>
          <cell r="G115">
            <v>250</v>
          </cell>
          <cell r="H115">
            <v>527</v>
          </cell>
          <cell r="I115">
            <v>0</v>
          </cell>
        </row>
        <row r="116">
          <cell r="A116">
            <v>4348</v>
          </cell>
          <cell r="B116" t="str">
            <v>CIUDAD DE DIOS - JUAN TOMIS STACK</v>
          </cell>
          <cell r="C116" t="str">
            <v>LAMBAYEQUE</v>
          </cell>
          <cell r="D116" t="str">
            <v>SAN JOSE</v>
          </cell>
          <cell r="E116" t="str">
            <v>CHICLAYO</v>
          </cell>
          <cell r="F116" t="str">
            <v>SAN JOSE</v>
          </cell>
          <cell r="G116">
            <v>78</v>
          </cell>
          <cell r="H116">
            <v>231</v>
          </cell>
          <cell r="I116">
            <v>0</v>
          </cell>
        </row>
        <row r="117">
          <cell r="A117">
            <v>4355</v>
          </cell>
          <cell r="B117" t="str">
            <v>SANTA ROSA</v>
          </cell>
          <cell r="C117" t="str">
            <v>CHICLAYO</v>
          </cell>
          <cell r="D117" t="str">
            <v>SANTA ROSA</v>
          </cell>
          <cell r="E117" t="str">
            <v>CHICLAYO</v>
          </cell>
          <cell r="F117" t="str">
            <v>CIRCUITO DE PLAYA</v>
          </cell>
          <cell r="G117">
            <v>192</v>
          </cell>
          <cell r="H117">
            <v>559</v>
          </cell>
          <cell r="I117">
            <v>0</v>
          </cell>
        </row>
        <row r="118">
          <cell r="A118">
            <v>4362</v>
          </cell>
          <cell r="B118" t="str">
            <v>TUPAC AMARU</v>
          </cell>
          <cell r="C118" t="str">
            <v>CHICLAYO</v>
          </cell>
          <cell r="D118" t="str">
            <v>LAGUNAS</v>
          </cell>
          <cell r="E118" t="str">
            <v>CHICLAYO</v>
          </cell>
          <cell r="F118" t="str">
            <v>REQUE-LAGUNAS</v>
          </cell>
          <cell r="G118">
            <v>18</v>
          </cell>
          <cell r="H118">
            <v>73</v>
          </cell>
          <cell r="I118">
            <v>0</v>
          </cell>
        </row>
        <row r="119">
          <cell r="A119">
            <v>4455</v>
          </cell>
          <cell r="B119" t="str">
            <v>INKAWASI</v>
          </cell>
          <cell r="C119" t="str">
            <v>FERREÑAFE</v>
          </cell>
          <cell r="D119" t="str">
            <v>INCAHUASI</v>
          </cell>
          <cell r="E119" t="str">
            <v>FERREÑAFE</v>
          </cell>
          <cell r="F119" t="str">
            <v>INKAWASI</v>
          </cell>
          <cell r="G119">
            <v>150</v>
          </cell>
          <cell r="H119">
            <v>408</v>
          </cell>
          <cell r="I119">
            <v>0</v>
          </cell>
        </row>
        <row r="120">
          <cell r="A120">
            <v>4395</v>
          </cell>
          <cell r="B120" t="str">
            <v>MOTUPE</v>
          </cell>
          <cell r="C120" t="str">
            <v>LAMBAYEQUE</v>
          </cell>
          <cell r="D120" t="str">
            <v>MOTUPE</v>
          </cell>
          <cell r="E120" t="str">
            <v>LAMBAYEQUE</v>
          </cell>
          <cell r="F120" t="str">
            <v>MOTUPE</v>
          </cell>
          <cell r="G120">
            <v>398</v>
          </cell>
          <cell r="H120">
            <v>125</v>
          </cell>
          <cell r="I120">
            <v>0</v>
          </cell>
        </row>
        <row r="121">
          <cell r="A121">
            <v>4452</v>
          </cell>
          <cell r="B121" t="str">
            <v>C.S.PUEBLO NUEVO</v>
          </cell>
          <cell r="C121" t="str">
            <v>FERREÑAFE</v>
          </cell>
          <cell r="D121" t="str">
            <v>PUEBLO NUEVO</v>
          </cell>
          <cell r="E121" t="str">
            <v>FERREÑAFE</v>
          </cell>
          <cell r="F121" t="str">
            <v>FERREÑAFE</v>
          </cell>
          <cell r="G121">
            <v>210</v>
          </cell>
          <cell r="H121">
            <v>649</v>
          </cell>
          <cell r="I121">
            <v>0</v>
          </cell>
        </row>
        <row r="122">
          <cell r="A122">
            <v>4409</v>
          </cell>
          <cell r="B122" t="str">
            <v>INSCULAS</v>
          </cell>
          <cell r="C122" t="str">
            <v>LAMBAYEQUE</v>
          </cell>
          <cell r="D122" t="str">
            <v>OLMOS</v>
          </cell>
          <cell r="E122" t="str">
            <v>LAMBAYEQUE</v>
          </cell>
          <cell r="F122" t="str">
            <v>OLMOS</v>
          </cell>
          <cell r="G122">
            <v>60</v>
          </cell>
          <cell r="H122">
            <v>212</v>
          </cell>
          <cell r="I122">
            <v>0</v>
          </cell>
        </row>
        <row r="123">
          <cell r="A123">
            <v>4412</v>
          </cell>
          <cell r="B123" t="str">
            <v>CAPILLA CENTRAL</v>
          </cell>
          <cell r="C123" t="str">
            <v>LAMBAYEQUE</v>
          </cell>
          <cell r="D123" t="str">
            <v>OLMOS</v>
          </cell>
          <cell r="E123" t="str">
            <v>LAMBAYEQUE</v>
          </cell>
          <cell r="F123" t="str">
            <v>OLMOS</v>
          </cell>
          <cell r="G123">
            <v>4</v>
          </cell>
          <cell r="H123">
            <v>51</v>
          </cell>
          <cell r="I123">
            <v>0</v>
          </cell>
        </row>
        <row r="124">
          <cell r="A124">
            <v>4414</v>
          </cell>
          <cell r="B124" t="str">
            <v>ELVIRREY</v>
          </cell>
          <cell r="C124" t="str">
            <v>LAMBAYEQUE</v>
          </cell>
          <cell r="D124" t="str">
            <v>OLMOS</v>
          </cell>
          <cell r="E124" t="str">
            <v>LAMBAYEQUE</v>
          </cell>
          <cell r="F124" t="str">
            <v>OLMOS</v>
          </cell>
          <cell r="G124">
            <v>8</v>
          </cell>
          <cell r="H124">
            <v>56</v>
          </cell>
          <cell r="I124">
            <v>0</v>
          </cell>
        </row>
        <row r="125">
          <cell r="A125">
            <v>4413</v>
          </cell>
          <cell r="B125" t="str">
            <v>ÑAUPE</v>
          </cell>
          <cell r="C125" t="str">
            <v>LAMBAYEQUE</v>
          </cell>
          <cell r="D125" t="str">
            <v>OLMOS</v>
          </cell>
          <cell r="E125" t="str">
            <v>LAMBAYEQUE</v>
          </cell>
          <cell r="F125" t="str">
            <v>OLMOS</v>
          </cell>
          <cell r="G125">
            <v>8</v>
          </cell>
          <cell r="H125">
            <v>40</v>
          </cell>
          <cell r="I125">
            <v>0</v>
          </cell>
        </row>
        <row r="126">
          <cell r="A126">
            <v>4410</v>
          </cell>
          <cell r="B126" t="str">
            <v>QUERPON</v>
          </cell>
          <cell r="C126" t="str">
            <v>LAMBAYEQUE</v>
          </cell>
          <cell r="D126" t="str">
            <v>OLMOS</v>
          </cell>
          <cell r="E126" t="str">
            <v>LAMBAYEQUE</v>
          </cell>
          <cell r="F126" t="str">
            <v>OLMOS</v>
          </cell>
          <cell r="G126">
            <v>25</v>
          </cell>
          <cell r="H126">
            <v>67</v>
          </cell>
          <cell r="I126">
            <v>0</v>
          </cell>
        </row>
        <row r="127">
          <cell r="A127">
            <v>7410</v>
          </cell>
          <cell r="B127" t="str">
            <v>ANTONIO RAYMONDI</v>
          </cell>
          <cell r="C127" t="str">
            <v>CHICLAYO</v>
          </cell>
          <cell r="D127" t="str">
            <v>LA VICTORIA</v>
          </cell>
          <cell r="E127" t="str">
            <v>CHICLAYO</v>
          </cell>
          <cell r="F127" t="str">
            <v>LA VICTORIA</v>
          </cell>
          <cell r="G127">
            <v>160</v>
          </cell>
          <cell r="H127">
            <v>410</v>
          </cell>
          <cell r="I127">
            <v>0</v>
          </cell>
        </row>
        <row r="128">
          <cell r="A128">
            <v>4332</v>
          </cell>
          <cell r="B128" t="str">
            <v>PEDRO PABLO ATUSPARIAS</v>
          </cell>
          <cell r="C128" t="str">
            <v>CHICLAYO</v>
          </cell>
          <cell r="D128" t="str">
            <v>JOSE LEONARDO ORTIZ</v>
          </cell>
          <cell r="E128" t="str">
            <v>CHICLAYO</v>
          </cell>
          <cell r="F128" t="str">
            <v>JOSE LEONARDO ORTIZ</v>
          </cell>
          <cell r="G128">
            <v>500</v>
          </cell>
          <cell r="H128">
            <v>2150</v>
          </cell>
          <cell r="I128">
            <v>410</v>
          </cell>
        </row>
        <row r="129">
          <cell r="A129">
            <v>4432</v>
          </cell>
          <cell r="B129" t="str">
            <v>SANTA ISABEL</v>
          </cell>
          <cell r="C129" t="str">
            <v>LAMBAYEQUE</v>
          </cell>
          <cell r="D129" t="str">
            <v>MORROPE</v>
          </cell>
          <cell r="E129" t="str">
            <v>LAMBAYEQUE</v>
          </cell>
          <cell r="F129" t="str">
            <v>MORROPE</v>
          </cell>
          <cell r="G129">
            <v>30</v>
          </cell>
          <cell r="H129">
            <v>102</v>
          </cell>
          <cell r="I129">
            <v>0</v>
          </cell>
        </row>
        <row r="130">
          <cell r="A130">
            <v>4436</v>
          </cell>
          <cell r="B130" t="str">
            <v>CARACUCHO</v>
          </cell>
          <cell r="C130" t="str">
            <v>LAMBAYEQUE</v>
          </cell>
          <cell r="D130" t="str">
            <v>MORROPE</v>
          </cell>
          <cell r="E130" t="str">
            <v>LAMBAYEQUE</v>
          </cell>
          <cell r="F130" t="str">
            <v>MORROPE</v>
          </cell>
          <cell r="G130">
            <v>25</v>
          </cell>
          <cell r="H130">
            <v>95</v>
          </cell>
          <cell r="I130">
            <v>0</v>
          </cell>
        </row>
        <row r="131">
          <cell r="A131">
            <v>7223</v>
          </cell>
          <cell r="B131" t="str">
            <v>HUACA TRAPICHE DE BRONCE</v>
          </cell>
          <cell r="C131" t="str">
            <v>LAMBAYEQUE</v>
          </cell>
          <cell r="D131" t="str">
            <v>MORROPE</v>
          </cell>
          <cell r="E131" t="str">
            <v>LAMBAYEQUE</v>
          </cell>
          <cell r="F131" t="str">
            <v>MORROPE</v>
          </cell>
          <cell r="G131">
            <v>17</v>
          </cell>
          <cell r="H131">
            <v>74</v>
          </cell>
          <cell r="I131">
            <v>0</v>
          </cell>
        </row>
        <row r="132">
          <cell r="A132">
            <v>4437</v>
          </cell>
          <cell r="B132" t="str">
            <v>HUACA DE BARRO</v>
          </cell>
          <cell r="C132" t="str">
            <v>LAMBAYEQUE</v>
          </cell>
          <cell r="D132" t="str">
            <v>MORROPE</v>
          </cell>
          <cell r="E132" t="str">
            <v>LAMBAYEQUE</v>
          </cell>
          <cell r="F132" t="str">
            <v>MORROPE</v>
          </cell>
          <cell r="G132">
            <v>88</v>
          </cell>
          <cell r="H132">
            <v>109</v>
          </cell>
          <cell r="I132">
            <v>0</v>
          </cell>
        </row>
        <row r="133">
          <cell r="A133">
            <v>4384</v>
          </cell>
          <cell r="B133" t="str">
            <v>PACORA</v>
          </cell>
          <cell r="C133" t="str">
            <v>LAMBAYEQUE</v>
          </cell>
          <cell r="D133" t="str">
            <v>PACORA</v>
          </cell>
          <cell r="E133" t="str">
            <v>LAMBAYEQUE</v>
          </cell>
          <cell r="F133" t="str">
            <v>ILLIMO</v>
          </cell>
          <cell r="G133">
            <v>118</v>
          </cell>
          <cell r="H133">
            <v>409</v>
          </cell>
          <cell r="I133">
            <v>0</v>
          </cell>
        </row>
        <row r="134">
          <cell r="A134">
            <v>4377</v>
          </cell>
          <cell r="B134" t="str">
            <v>CHIRIMOYO</v>
          </cell>
          <cell r="C134" t="str">
            <v>LAMBAYEQUE</v>
          </cell>
          <cell r="D134" t="str">
            <v>ILLIMO</v>
          </cell>
          <cell r="E134" t="str">
            <v>LAMBAYEQUE</v>
          </cell>
          <cell r="F134" t="str">
            <v>ILLIMO</v>
          </cell>
          <cell r="G134">
            <v>20</v>
          </cell>
          <cell r="H134">
            <v>73</v>
          </cell>
          <cell r="I134">
            <v>0</v>
          </cell>
        </row>
        <row r="135">
          <cell r="A135">
            <v>6682</v>
          </cell>
          <cell r="B135" t="str">
            <v>HUMEDADES</v>
          </cell>
          <cell r="C135" t="str">
            <v>LAMBAYEQUE</v>
          </cell>
          <cell r="D135" t="str">
            <v>SALAS</v>
          </cell>
          <cell r="E135" t="str">
            <v>LAMBAYEQUE</v>
          </cell>
          <cell r="F135" t="str">
            <v>SALAS</v>
          </cell>
          <cell r="G135">
            <v>12</v>
          </cell>
          <cell r="H135">
            <v>71</v>
          </cell>
          <cell r="I135">
            <v>0</v>
          </cell>
        </row>
        <row r="136">
          <cell r="A136">
            <v>10096</v>
          </cell>
          <cell r="B136" t="str">
            <v>EL PUEBLITO</v>
          </cell>
          <cell r="C136" t="str">
            <v>LAMBAYEQUE</v>
          </cell>
          <cell r="D136" t="str">
            <v>OLMOS</v>
          </cell>
          <cell r="E136" t="str">
            <v>LAMBAYEQUE</v>
          </cell>
          <cell r="F136" t="str">
            <v>OLMOS</v>
          </cell>
          <cell r="G136">
            <v>20</v>
          </cell>
          <cell r="H136">
            <v>62</v>
          </cell>
          <cell r="I136">
            <v>0</v>
          </cell>
        </row>
        <row r="137">
          <cell r="A137">
            <v>4408</v>
          </cell>
          <cell r="B137" t="str">
            <v>LA ESTANCIA</v>
          </cell>
          <cell r="C137" t="str">
            <v>LAMBAYEQUE</v>
          </cell>
          <cell r="D137" t="str">
            <v>OLMOS</v>
          </cell>
          <cell r="E137" t="str">
            <v>LAMBAYEQUE</v>
          </cell>
          <cell r="F137" t="str">
            <v>OLMOS</v>
          </cell>
          <cell r="G137">
            <v>46</v>
          </cell>
          <cell r="H137">
            <v>232</v>
          </cell>
          <cell r="I137">
            <v>0</v>
          </cell>
        </row>
        <row r="138">
          <cell r="A138">
            <v>6683</v>
          </cell>
          <cell r="B138" t="str">
            <v>EL PUENTE</v>
          </cell>
          <cell r="C138" t="str">
            <v>LAMBAYEQUE</v>
          </cell>
          <cell r="D138" t="str">
            <v>OLMOS</v>
          </cell>
          <cell r="E138" t="str">
            <v>LAMBAYEQUE</v>
          </cell>
          <cell r="F138" t="str">
            <v>OLMOS</v>
          </cell>
          <cell r="G138">
            <v>55</v>
          </cell>
          <cell r="H138">
            <v>164</v>
          </cell>
          <cell r="I138">
            <v>0</v>
          </cell>
        </row>
        <row r="139">
          <cell r="A139">
            <v>7317</v>
          </cell>
          <cell r="B139" t="str">
            <v>SANTA CLARA</v>
          </cell>
          <cell r="C139" t="str">
            <v>FERREÑAFE</v>
          </cell>
          <cell r="D139" t="str">
            <v>PITIPO</v>
          </cell>
          <cell r="E139" t="str">
            <v>FERREÑAFE</v>
          </cell>
          <cell r="F139" t="str">
            <v>PITIPO</v>
          </cell>
          <cell r="G139">
            <v>26</v>
          </cell>
          <cell r="H139">
            <v>97</v>
          </cell>
          <cell r="I139">
            <v>0</v>
          </cell>
        </row>
        <row r="140">
          <cell r="A140">
            <v>7315</v>
          </cell>
          <cell r="B140" t="str">
            <v>CALERA SANTA ROSA</v>
          </cell>
          <cell r="C140" t="str">
            <v>LAMBAYEQUE</v>
          </cell>
          <cell r="D140" t="str">
            <v>OLMOS</v>
          </cell>
          <cell r="E140" t="str">
            <v>LAMBAYEQUE</v>
          </cell>
          <cell r="F140" t="str">
            <v>OLMOS</v>
          </cell>
          <cell r="G140">
            <v>15</v>
          </cell>
          <cell r="H140">
            <v>70</v>
          </cell>
          <cell r="I140">
            <v>0</v>
          </cell>
        </row>
        <row r="141">
          <cell r="A141">
            <v>4318</v>
          </cell>
          <cell r="B141" t="str">
            <v>JOSE OLAYA</v>
          </cell>
          <cell r="C141" t="str">
            <v>CHICLAYO</v>
          </cell>
          <cell r="D141" t="str">
            <v>CHICLAYO</v>
          </cell>
          <cell r="E141" t="str">
            <v>CHICLAYO</v>
          </cell>
          <cell r="F141" t="str">
            <v>CHICLAYO</v>
          </cell>
          <cell r="G141">
            <v>610</v>
          </cell>
          <cell r="H141">
            <v>1824</v>
          </cell>
          <cell r="I141">
            <v>450</v>
          </cell>
        </row>
        <row r="142">
          <cell r="A142">
            <v>11452</v>
          </cell>
          <cell r="B142" t="str">
            <v>LAGUNA HUANAMA</v>
          </cell>
          <cell r="C142" t="str">
            <v>LAMBAYEQUE</v>
          </cell>
          <cell r="D142" t="str">
            <v>SALAS</v>
          </cell>
          <cell r="E142" t="str">
            <v>LAMBAYEQUE</v>
          </cell>
          <cell r="F142" t="str">
            <v>SALAS</v>
          </cell>
          <cell r="G142">
            <v>11</v>
          </cell>
          <cell r="H142">
            <v>71</v>
          </cell>
          <cell r="I142">
            <v>0</v>
          </cell>
        </row>
        <row r="143">
          <cell r="A143">
            <v>7021</v>
          </cell>
          <cell r="B143" t="str">
            <v>HIERBA BUENA</v>
          </cell>
          <cell r="C143" t="str">
            <v>FERREÑAFE</v>
          </cell>
          <cell r="D143" t="str">
            <v>CAÑARIS</v>
          </cell>
          <cell r="E143" t="str">
            <v>LAMBAYEQUE</v>
          </cell>
          <cell r="F143" t="str">
            <v>KAÑARIS</v>
          </cell>
          <cell r="G143">
            <v>20</v>
          </cell>
          <cell r="H143">
            <v>63</v>
          </cell>
          <cell r="I143">
            <v>0</v>
          </cell>
        </row>
        <row r="144">
          <cell r="A144">
            <v>4340</v>
          </cell>
          <cell r="B144" t="str">
            <v>SAN ANTONIO (POMALCA)</v>
          </cell>
          <cell r="C144" t="str">
            <v>CHICLAYO</v>
          </cell>
          <cell r="D144" t="str">
            <v>POMALCA</v>
          </cell>
          <cell r="E144" t="str">
            <v>CHICLAYO</v>
          </cell>
          <cell r="F144" t="str">
            <v>POMALCA</v>
          </cell>
          <cell r="G144">
            <v>41</v>
          </cell>
          <cell r="H144">
            <v>410</v>
          </cell>
          <cell r="I144">
            <v>0</v>
          </cell>
        </row>
        <row r="145">
          <cell r="A145">
            <v>4339</v>
          </cell>
          <cell r="B145" t="str">
            <v>SAN LUIS</v>
          </cell>
          <cell r="C145" t="str">
            <v>CHICLAYO</v>
          </cell>
          <cell r="D145" t="str">
            <v>POMALCA</v>
          </cell>
          <cell r="E145" t="str">
            <v>CHICLAYO</v>
          </cell>
          <cell r="F145" t="str">
            <v>POMALCA</v>
          </cell>
          <cell r="G145">
            <v>6</v>
          </cell>
          <cell r="H145">
            <v>77</v>
          </cell>
          <cell r="I145">
            <v>0</v>
          </cell>
        </row>
        <row r="146">
          <cell r="A146">
            <v>4327</v>
          </cell>
          <cell r="B146" t="str">
            <v>LA VICTORIA SECTOR  I</v>
          </cell>
          <cell r="C146" t="str">
            <v>CHICLAYO</v>
          </cell>
          <cell r="D146" t="str">
            <v>LA VICTORIA</v>
          </cell>
          <cell r="E146" t="str">
            <v>CHICLAYO</v>
          </cell>
          <cell r="F146" t="str">
            <v>LA VICTORIA</v>
          </cell>
          <cell r="G146">
            <v>420</v>
          </cell>
          <cell r="H146">
            <v>1112</v>
          </cell>
          <cell r="I146">
            <v>0</v>
          </cell>
        </row>
        <row r="147">
          <cell r="A147">
            <v>4323</v>
          </cell>
          <cell r="B147" t="str">
            <v>CRUZ DE LA ESPERANZA</v>
          </cell>
          <cell r="C147" t="str">
            <v>CHICLAYO</v>
          </cell>
          <cell r="D147" t="str">
            <v>CHICLAYO</v>
          </cell>
          <cell r="E147" t="str">
            <v>CHICLAYO</v>
          </cell>
          <cell r="F147" t="str">
            <v>CHICLAYO</v>
          </cell>
          <cell r="G147">
            <v>190</v>
          </cell>
          <cell r="H147">
            <v>1101</v>
          </cell>
          <cell r="I147">
            <v>0</v>
          </cell>
        </row>
        <row r="148">
          <cell r="A148">
            <v>4403</v>
          </cell>
          <cell r="B148" t="str">
            <v>CHIÑAMA</v>
          </cell>
          <cell r="C148" t="str">
            <v>FERREÑAFE</v>
          </cell>
          <cell r="D148" t="str">
            <v>CAÑARIS</v>
          </cell>
          <cell r="E148" t="str">
            <v>LAMBAYEQUE</v>
          </cell>
          <cell r="F148" t="str">
            <v>KAÑARIS</v>
          </cell>
          <cell r="G148">
            <v>25</v>
          </cell>
          <cell r="H148">
            <v>87</v>
          </cell>
          <cell r="I148">
            <v>0</v>
          </cell>
        </row>
        <row r="149">
          <cell r="A149">
            <v>4400</v>
          </cell>
          <cell r="B149" t="str">
            <v>CHILASQUE</v>
          </cell>
          <cell r="C149" t="str">
            <v>FERREÑAFE</v>
          </cell>
          <cell r="D149" t="str">
            <v>CAÑARIS</v>
          </cell>
          <cell r="E149" t="str">
            <v>LAMBAYEQUE</v>
          </cell>
          <cell r="F149" t="str">
            <v>KAÑARIS</v>
          </cell>
          <cell r="G149">
            <v>22</v>
          </cell>
          <cell r="H149">
            <v>116</v>
          </cell>
          <cell r="I149">
            <v>0</v>
          </cell>
        </row>
        <row r="150">
          <cell r="A150">
            <v>4374</v>
          </cell>
          <cell r="B150" t="str">
            <v>SIALUPE HUAMANTANGA</v>
          </cell>
          <cell r="C150" t="str">
            <v>LAMBAYEQUE</v>
          </cell>
          <cell r="D150" t="str">
            <v>LAMBAYEQUE</v>
          </cell>
          <cell r="E150" t="str">
            <v>LAMBAYEQUE</v>
          </cell>
          <cell r="F150" t="str">
            <v>LAMBAYEQUE</v>
          </cell>
          <cell r="G150">
            <v>40</v>
          </cell>
          <cell r="H150">
            <v>159</v>
          </cell>
          <cell r="I150">
            <v>0</v>
          </cell>
        </row>
        <row r="151">
          <cell r="A151">
            <v>7318</v>
          </cell>
          <cell r="B151" t="str">
            <v>MAMAGPAMPA</v>
          </cell>
          <cell r="C151" t="str">
            <v>FERREÑAFE</v>
          </cell>
          <cell r="D151" t="str">
            <v>CAÑARIS</v>
          </cell>
          <cell r="E151" t="str">
            <v>LAMBAYEQUE</v>
          </cell>
          <cell r="F151" t="str">
            <v>KAÑARIS</v>
          </cell>
          <cell r="G151">
            <v>25</v>
          </cell>
          <cell r="H151">
            <v>88</v>
          </cell>
          <cell r="I151">
            <v>0</v>
          </cell>
        </row>
        <row r="152">
          <cell r="A152">
            <v>4417</v>
          </cell>
          <cell r="B152" t="str">
            <v>COLAYA</v>
          </cell>
          <cell r="C152" t="str">
            <v>LAMBAYEQUE</v>
          </cell>
          <cell r="D152" t="str">
            <v>SALAS</v>
          </cell>
          <cell r="E152" t="str">
            <v>LAMBAYEQUE</v>
          </cell>
          <cell r="F152" t="str">
            <v>SALAS</v>
          </cell>
          <cell r="G152">
            <v>26</v>
          </cell>
          <cell r="H152">
            <v>201</v>
          </cell>
          <cell r="I152">
            <v>0</v>
          </cell>
        </row>
        <row r="153">
          <cell r="A153">
            <v>4341</v>
          </cell>
          <cell r="B153" t="str">
            <v>SIPAN</v>
          </cell>
          <cell r="C153" t="str">
            <v>CHICLAYO</v>
          </cell>
          <cell r="D153" t="str">
            <v>SAÑA</v>
          </cell>
          <cell r="E153" t="str">
            <v>CHICLAYO</v>
          </cell>
          <cell r="F153" t="str">
            <v>CAYALTI-ZAÑA</v>
          </cell>
          <cell r="G153">
            <v>15</v>
          </cell>
          <cell r="H153">
            <v>98</v>
          </cell>
          <cell r="I153">
            <v>0</v>
          </cell>
        </row>
        <row r="154">
          <cell r="A154">
            <v>17605</v>
          </cell>
          <cell r="B154" t="str">
            <v>CORRAL DE ARENA</v>
          </cell>
          <cell r="C154" t="str">
            <v>LAMBAYEQUE</v>
          </cell>
          <cell r="D154" t="str">
            <v>OLMOS</v>
          </cell>
          <cell r="E154" t="str">
            <v>LAMBAYEQUE</v>
          </cell>
          <cell r="F154" t="str">
            <v>OLMOS</v>
          </cell>
          <cell r="G154">
            <v>25</v>
          </cell>
          <cell r="H154">
            <v>68</v>
          </cell>
          <cell r="I154">
            <v>0</v>
          </cell>
        </row>
        <row r="155">
          <cell r="A155">
            <v>18916</v>
          </cell>
          <cell r="B155" t="str">
            <v>MOCAPE</v>
          </cell>
          <cell r="C155" t="str">
            <v>LAMBAYEQUE</v>
          </cell>
          <cell r="D155" t="str">
            <v>OLMOS</v>
          </cell>
          <cell r="E155" t="str">
            <v>LAMBAYEQUE</v>
          </cell>
          <cell r="F155" t="str">
            <v>OLMOS</v>
          </cell>
          <cell r="G155">
            <v>20</v>
          </cell>
          <cell r="H155">
            <v>66</v>
          </cell>
          <cell r="I155">
            <v>0</v>
          </cell>
        </row>
        <row r="156">
          <cell r="A156">
            <v>18872</v>
          </cell>
          <cell r="B156" t="str">
            <v>PASABAR ASERRADERO</v>
          </cell>
          <cell r="C156" t="str">
            <v>LAMBAYEQUE</v>
          </cell>
          <cell r="D156" t="str">
            <v>OLMOS</v>
          </cell>
          <cell r="E156" t="str">
            <v>LAMBAYEQUE</v>
          </cell>
          <cell r="F156" t="str">
            <v>OLMOS</v>
          </cell>
          <cell r="G156">
            <v>16</v>
          </cell>
          <cell r="H156">
            <v>43</v>
          </cell>
          <cell r="I156">
            <v>0</v>
          </cell>
        </row>
        <row r="157">
          <cell r="A157">
            <v>4457</v>
          </cell>
          <cell r="B157" t="str">
            <v>UYURPAMPA</v>
          </cell>
          <cell r="C157" t="str">
            <v>FERREÑAFE</v>
          </cell>
          <cell r="D157" t="str">
            <v>INCAHUASI</v>
          </cell>
          <cell r="E157" t="str">
            <v>FERREÑAFE</v>
          </cell>
          <cell r="F157" t="str">
            <v>INKAWASI</v>
          </cell>
          <cell r="G157">
            <v>46</v>
          </cell>
          <cell r="H157">
            <v>182</v>
          </cell>
          <cell r="I157">
            <v>0</v>
          </cell>
        </row>
        <row r="158">
          <cell r="A158">
            <v>6954</v>
          </cell>
          <cell r="B158" t="str">
            <v>CAPOTE</v>
          </cell>
          <cell r="C158" t="str">
            <v>CHICLAYO</v>
          </cell>
          <cell r="D158" t="str">
            <v>PICSI</v>
          </cell>
          <cell r="E158" t="str">
            <v>CHICLAYO</v>
          </cell>
          <cell r="F158" t="str">
            <v>PICSI</v>
          </cell>
          <cell r="G158">
            <v>28</v>
          </cell>
          <cell r="H158">
            <v>111</v>
          </cell>
          <cell r="I158">
            <v>0</v>
          </cell>
        </row>
        <row r="159">
          <cell r="A159">
            <v>7306</v>
          </cell>
          <cell r="B159" t="str">
            <v>LAS FLORES DE LA PRADERA</v>
          </cell>
          <cell r="C159" t="str">
            <v>CHICLAYO</v>
          </cell>
          <cell r="D159" t="str">
            <v>PIMENTEL</v>
          </cell>
          <cell r="E159" t="str">
            <v>CHICLAYO</v>
          </cell>
          <cell r="F159" t="str">
            <v>PIMENTEL</v>
          </cell>
          <cell r="G159">
            <v>121</v>
          </cell>
          <cell r="H159">
            <v>531</v>
          </cell>
          <cell r="I159">
            <v>0</v>
          </cell>
        </row>
        <row r="160">
          <cell r="A160">
            <v>11470</v>
          </cell>
          <cell r="B160" t="str">
            <v>HOSPITAL REGIONAL LAMBAYEQUE</v>
          </cell>
          <cell r="C160" t="str">
            <v>CHICLAYO</v>
          </cell>
          <cell r="D160" t="str">
            <v>CHICLAYO</v>
          </cell>
          <cell r="E160" t="str">
            <v>HOSPITALES</v>
          </cell>
          <cell r="F160" t="str">
            <v>HOSPITALES</v>
          </cell>
          <cell r="G160">
            <v>44</v>
          </cell>
          <cell r="H160">
            <v>582</v>
          </cell>
          <cell r="I160">
            <v>1545</v>
          </cell>
        </row>
        <row r="161">
          <cell r="A161">
            <v>4366</v>
          </cell>
          <cell r="B161" t="str">
            <v>OYOTUN</v>
          </cell>
          <cell r="C161" t="str">
            <v>CHICLAYO</v>
          </cell>
          <cell r="D161" t="str">
            <v>OYOTUN</v>
          </cell>
          <cell r="E161" t="str">
            <v>CHICLAYO</v>
          </cell>
          <cell r="F161" t="str">
            <v>OYOTUN</v>
          </cell>
          <cell r="G161">
            <v>80</v>
          </cell>
          <cell r="H161">
            <v>280</v>
          </cell>
          <cell r="I161">
            <v>45</v>
          </cell>
        </row>
        <row r="162">
          <cell r="A162">
            <v>4461</v>
          </cell>
          <cell r="B162" t="str">
            <v>TOTORAS</v>
          </cell>
          <cell r="C162" t="str">
            <v>FERREÑAFE</v>
          </cell>
          <cell r="D162" t="str">
            <v>INCAHUASI</v>
          </cell>
          <cell r="E162" t="str">
            <v>FERREÑAFE</v>
          </cell>
          <cell r="F162" t="str">
            <v>INKAWASI</v>
          </cell>
          <cell r="G162">
            <v>20</v>
          </cell>
          <cell r="H162">
            <v>76</v>
          </cell>
          <cell r="I162">
            <v>0</v>
          </cell>
        </row>
        <row r="163">
          <cell r="A163">
            <v>4464</v>
          </cell>
          <cell r="B163" t="str">
            <v>KONGACHA</v>
          </cell>
          <cell r="C163" t="str">
            <v>FERREÑAFE</v>
          </cell>
          <cell r="D163" t="str">
            <v>INCAHUASI</v>
          </cell>
          <cell r="E163" t="str">
            <v>FERREÑAFE</v>
          </cell>
          <cell r="F163" t="str">
            <v>INKAWASI</v>
          </cell>
          <cell r="G163">
            <v>19</v>
          </cell>
          <cell r="H163">
            <v>67</v>
          </cell>
          <cell r="I163">
            <v>0</v>
          </cell>
        </row>
        <row r="164">
          <cell r="A164">
            <v>4330</v>
          </cell>
          <cell r="B164" t="str">
            <v>CHOSICA DEL NORTE</v>
          </cell>
          <cell r="C164" t="str">
            <v>CHICLAYO</v>
          </cell>
          <cell r="D164" t="str">
            <v>LA VICTORIA</v>
          </cell>
          <cell r="E164" t="str">
            <v>CHICLAYO</v>
          </cell>
          <cell r="F164" t="str">
            <v>LA VICTORIA</v>
          </cell>
          <cell r="G164">
            <v>70</v>
          </cell>
          <cell r="H164">
            <v>215</v>
          </cell>
          <cell r="I164">
            <v>0</v>
          </cell>
        </row>
        <row r="165">
          <cell r="A165">
            <v>4356</v>
          </cell>
          <cell r="B165" t="str">
            <v>ZAÑA</v>
          </cell>
          <cell r="C165" t="str">
            <v>CHICLAYO</v>
          </cell>
          <cell r="D165" t="str">
            <v>SAÑA</v>
          </cell>
          <cell r="E165" t="str">
            <v>CHICLAYO</v>
          </cell>
          <cell r="F165" t="str">
            <v>CAYALTI-ZAÑA</v>
          </cell>
          <cell r="G165">
            <v>78</v>
          </cell>
          <cell r="H165">
            <v>262</v>
          </cell>
          <cell r="I165">
            <v>0</v>
          </cell>
        </row>
        <row r="166">
          <cell r="A166">
            <v>4373</v>
          </cell>
          <cell r="B166" t="str">
            <v>TORIBIA CASTRO CHIRINOS</v>
          </cell>
          <cell r="C166" t="str">
            <v>LAMBAYEQUE</v>
          </cell>
          <cell r="D166" t="str">
            <v>LAMBAYEQUE</v>
          </cell>
          <cell r="E166" t="str">
            <v>LAMBAYEQUE</v>
          </cell>
          <cell r="F166" t="str">
            <v>LAMBAYEQUE</v>
          </cell>
          <cell r="G166">
            <v>610</v>
          </cell>
          <cell r="H166">
            <v>1112</v>
          </cell>
          <cell r="I166">
            <v>0</v>
          </cell>
        </row>
        <row r="167">
          <cell r="A167">
            <v>4354</v>
          </cell>
          <cell r="B167" t="str">
            <v>PUERTO ETEN</v>
          </cell>
          <cell r="C167" t="str">
            <v>CHICLAYO</v>
          </cell>
          <cell r="D167" t="str">
            <v>ETEN PUERTO</v>
          </cell>
          <cell r="E167" t="str">
            <v>CHICLAYO</v>
          </cell>
          <cell r="F167" t="str">
            <v>CIRCUITO DE PLAYA</v>
          </cell>
          <cell r="G167">
            <v>24</v>
          </cell>
          <cell r="H167">
            <v>134</v>
          </cell>
          <cell r="I167">
            <v>0</v>
          </cell>
        </row>
        <row r="168">
          <cell r="A168">
            <v>26269</v>
          </cell>
          <cell r="B168" t="str">
            <v>HUACA BLANCA</v>
          </cell>
          <cell r="C168" t="str">
            <v>CHICLAYO</v>
          </cell>
          <cell r="D168" t="str">
            <v>CHONGOYAPE</v>
          </cell>
          <cell r="E168" t="str">
            <v>CHICLAYO</v>
          </cell>
          <cell r="F168" t="str">
            <v>CHONGOYAPE</v>
          </cell>
          <cell r="G168">
            <v>6</v>
          </cell>
          <cell r="H168">
            <v>55</v>
          </cell>
          <cell r="I168">
            <v>0</v>
          </cell>
        </row>
        <row r="169">
          <cell r="A169">
            <v>4442</v>
          </cell>
          <cell r="B169" t="str">
            <v>PUCHACA</v>
          </cell>
          <cell r="C169" t="str">
            <v>FERREÑAFE</v>
          </cell>
          <cell r="D169" t="str">
            <v>INCAHUASI</v>
          </cell>
          <cell r="E169" t="str">
            <v>FERREÑAFE</v>
          </cell>
          <cell r="F169" t="str">
            <v>INKAWASI</v>
          </cell>
          <cell r="G169">
            <v>10</v>
          </cell>
          <cell r="H169">
            <v>67</v>
          </cell>
          <cell r="I169">
            <v>0</v>
          </cell>
        </row>
        <row r="170">
          <cell r="A170">
            <v>4440</v>
          </cell>
          <cell r="B170" t="str">
            <v>HOSPITAL REFERENCIAL FERREÑAFE</v>
          </cell>
          <cell r="C170" t="str">
            <v>FERREÑAFE</v>
          </cell>
          <cell r="D170" t="str">
            <v>FERREÑAFE</v>
          </cell>
          <cell r="E170" t="str">
            <v>FERREÑAFE</v>
          </cell>
          <cell r="F170" t="str">
            <v>FERREÑAFE</v>
          </cell>
          <cell r="G170">
            <v>347</v>
          </cell>
          <cell r="H170">
            <v>1300</v>
          </cell>
          <cell r="I170">
            <v>1530</v>
          </cell>
        </row>
        <row r="171">
          <cell r="A171">
            <v>4462</v>
          </cell>
          <cell r="B171" t="str">
            <v>CANCHACHALA</v>
          </cell>
          <cell r="C171" t="str">
            <v>FERREÑAFE</v>
          </cell>
          <cell r="D171" t="str">
            <v>INCAHUASI</v>
          </cell>
          <cell r="E171" t="str">
            <v>FERREÑAFE</v>
          </cell>
          <cell r="F171" t="str">
            <v>INKAWASI</v>
          </cell>
          <cell r="G171">
            <v>21</v>
          </cell>
          <cell r="H171">
            <v>61</v>
          </cell>
          <cell r="I171">
            <v>0</v>
          </cell>
        </row>
        <row r="172">
          <cell r="A172">
            <v>4463</v>
          </cell>
          <cell r="B172" t="str">
            <v>LANCHIPAMPA</v>
          </cell>
          <cell r="C172" t="str">
            <v>FERREÑAFE</v>
          </cell>
          <cell r="D172" t="str">
            <v>INCAHUASI</v>
          </cell>
          <cell r="E172" t="str">
            <v>FERREÑAFE</v>
          </cell>
          <cell r="F172" t="str">
            <v>INKAWASI</v>
          </cell>
          <cell r="G172">
            <v>13</v>
          </cell>
          <cell r="H172">
            <v>69</v>
          </cell>
          <cell r="I172">
            <v>0</v>
          </cell>
        </row>
        <row r="173">
          <cell r="A173">
            <v>4372</v>
          </cell>
          <cell r="B173" t="str">
            <v>SAN MARTIN</v>
          </cell>
          <cell r="C173" t="str">
            <v>LAMBAYEQUE</v>
          </cell>
          <cell r="D173" t="str">
            <v>LAMBAYEQUE</v>
          </cell>
          <cell r="E173" t="str">
            <v>LAMBAYEQUE</v>
          </cell>
          <cell r="F173" t="str">
            <v>LAMBAYEQUE</v>
          </cell>
          <cell r="G173">
            <v>300</v>
          </cell>
          <cell r="H173">
            <v>1416</v>
          </cell>
          <cell r="I173">
            <v>0</v>
          </cell>
        </row>
        <row r="174">
          <cell r="A174">
            <v>4443</v>
          </cell>
          <cell r="B174" t="str">
            <v>MESONES MURO</v>
          </cell>
          <cell r="C174" t="str">
            <v>FERREÑAFE</v>
          </cell>
          <cell r="D174" t="str">
            <v>MANUEL ANTONIO MESONES MURO</v>
          </cell>
          <cell r="E174" t="str">
            <v>FERREÑAFE</v>
          </cell>
          <cell r="F174" t="str">
            <v>FERREÑAFE</v>
          </cell>
          <cell r="G174">
            <v>80</v>
          </cell>
          <cell r="H174">
            <v>273</v>
          </cell>
          <cell r="I174">
            <v>0</v>
          </cell>
        </row>
        <row r="175">
          <cell r="A175">
            <v>6997</v>
          </cell>
          <cell r="B175" t="str">
            <v>PUCALA</v>
          </cell>
          <cell r="C175" t="str">
            <v>CHICLAYO</v>
          </cell>
          <cell r="D175" t="str">
            <v>PUCALA</v>
          </cell>
          <cell r="E175" t="str">
            <v>CHICLAYO</v>
          </cell>
          <cell r="F175" t="str">
            <v>POSOPE ALTO</v>
          </cell>
          <cell r="G175">
            <v>75</v>
          </cell>
          <cell r="H175">
            <v>358</v>
          </cell>
          <cell r="I175">
            <v>0</v>
          </cell>
        </row>
        <row r="176">
          <cell r="A176">
            <v>4444</v>
          </cell>
          <cell r="B176" t="str">
            <v>PITIPO</v>
          </cell>
          <cell r="C176" t="str">
            <v>FERREÑAFE</v>
          </cell>
          <cell r="D176" t="str">
            <v>PITIPO</v>
          </cell>
          <cell r="E176" t="str">
            <v>FERREÑAFE</v>
          </cell>
          <cell r="F176" t="str">
            <v>PITIPO</v>
          </cell>
          <cell r="G176">
            <v>35</v>
          </cell>
          <cell r="H176">
            <v>227</v>
          </cell>
          <cell r="I176">
            <v>0</v>
          </cell>
        </row>
        <row r="177">
          <cell r="A177">
            <v>4337</v>
          </cell>
          <cell r="B177" t="str">
            <v>PAMPA LA VICTORIA</v>
          </cell>
          <cell r="C177" t="str">
            <v>CHICLAYO</v>
          </cell>
          <cell r="D177" t="str">
            <v>PATAPO</v>
          </cell>
          <cell r="E177" t="str">
            <v>CHICLAYO</v>
          </cell>
          <cell r="F177" t="str">
            <v>POSOPE ALTO</v>
          </cell>
          <cell r="G177">
            <v>50</v>
          </cell>
          <cell r="H177">
            <v>220</v>
          </cell>
          <cell r="I177">
            <v>0</v>
          </cell>
        </row>
        <row r="178">
          <cell r="A178">
            <v>4329</v>
          </cell>
          <cell r="B178" t="str">
            <v>EL BOSQUE</v>
          </cell>
          <cell r="C178" t="str">
            <v>CHICLAYO</v>
          </cell>
          <cell r="D178" t="str">
            <v>LA VICTORIA</v>
          </cell>
          <cell r="E178" t="str">
            <v>CHICLAYO</v>
          </cell>
          <cell r="F178" t="str">
            <v>LA VICTORIA</v>
          </cell>
          <cell r="G178">
            <v>355</v>
          </cell>
          <cell r="H178">
            <v>971</v>
          </cell>
          <cell r="I178">
            <v>230</v>
          </cell>
        </row>
        <row r="179">
          <cell r="A179">
            <v>4317</v>
          </cell>
          <cell r="B179" t="str">
            <v>HOSPITAL REGIONAL DOCENTE LAS MERCEDES</v>
          </cell>
          <cell r="C179" t="str">
            <v>CHICLAYO</v>
          </cell>
          <cell r="D179" t="str">
            <v>CHICLAYO</v>
          </cell>
          <cell r="E179" t="str">
            <v>HOSPITALES</v>
          </cell>
          <cell r="F179" t="str">
            <v>HOSPITALES</v>
          </cell>
          <cell r="G179">
            <v>510</v>
          </cell>
          <cell r="H179">
            <v>1521</v>
          </cell>
          <cell r="I179">
            <v>4050</v>
          </cell>
        </row>
        <row r="180">
          <cell r="A180">
            <v>4369</v>
          </cell>
          <cell r="B180" t="str">
            <v>VIRGEN DE LAS MERCEDES LA OTRA BANDA</v>
          </cell>
          <cell r="C180" t="str">
            <v>CHICLAYO</v>
          </cell>
          <cell r="D180" t="str">
            <v>SAÑA</v>
          </cell>
          <cell r="E180" t="str">
            <v>CHICLAYO</v>
          </cell>
          <cell r="F180" t="str">
            <v>CAYALTI-ZAÑA</v>
          </cell>
          <cell r="G180">
            <v>9</v>
          </cell>
          <cell r="H180">
            <v>65</v>
          </cell>
          <cell r="I180">
            <v>0</v>
          </cell>
        </row>
        <row r="181">
          <cell r="A181">
            <v>4441</v>
          </cell>
          <cell r="B181" t="str">
            <v>SEÑOR DE LA JUSTICIA</v>
          </cell>
          <cell r="C181" t="str">
            <v>FERREÑAFE</v>
          </cell>
          <cell r="D181" t="str">
            <v>FERREÑAFE</v>
          </cell>
          <cell r="E181" t="str">
            <v>FERREÑAFE</v>
          </cell>
          <cell r="F181" t="str">
            <v>FERREÑAFE</v>
          </cell>
          <cell r="G181">
            <v>150</v>
          </cell>
          <cell r="H181">
            <v>498</v>
          </cell>
          <cell r="I181">
            <v>0</v>
          </cell>
        </row>
        <row r="182">
          <cell r="A182">
            <v>4460</v>
          </cell>
          <cell r="B182" t="str">
            <v>MARAYHUACA</v>
          </cell>
          <cell r="C182" t="str">
            <v>FERREÑAFE</v>
          </cell>
          <cell r="D182" t="str">
            <v>INCAHUASI</v>
          </cell>
          <cell r="E182" t="str">
            <v>FERREÑAFE</v>
          </cell>
          <cell r="F182" t="str">
            <v>INKAWASI</v>
          </cell>
          <cell r="G182">
            <v>20</v>
          </cell>
          <cell r="H182">
            <v>73</v>
          </cell>
          <cell r="I182">
            <v>0</v>
          </cell>
        </row>
        <row r="183">
          <cell r="A183">
            <v>4458</v>
          </cell>
          <cell r="B183" t="str">
            <v>CRUZ LOMA</v>
          </cell>
          <cell r="C183" t="str">
            <v>FERREÑAFE</v>
          </cell>
          <cell r="D183" t="str">
            <v>INCAHUASI</v>
          </cell>
          <cell r="E183" t="str">
            <v>FERREÑAFE</v>
          </cell>
          <cell r="F183" t="str">
            <v>INKAWASI</v>
          </cell>
          <cell r="G183">
            <v>37</v>
          </cell>
          <cell r="H183">
            <v>117</v>
          </cell>
          <cell r="I183">
            <v>0</v>
          </cell>
        </row>
        <row r="184">
          <cell r="A184">
            <v>4465</v>
          </cell>
          <cell r="B184" t="str">
            <v>LA TRANCA</v>
          </cell>
          <cell r="C184" t="str">
            <v>FERREÑAFE</v>
          </cell>
          <cell r="D184" t="str">
            <v>INCAHUASI</v>
          </cell>
          <cell r="E184" t="str">
            <v>FERREÑAFE</v>
          </cell>
          <cell r="F184" t="str">
            <v>INKAWASI</v>
          </cell>
          <cell r="G184">
            <v>17</v>
          </cell>
          <cell r="H184">
            <v>79</v>
          </cell>
          <cell r="I184">
            <v>0</v>
          </cell>
        </row>
        <row r="185">
          <cell r="A185">
            <v>24497</v>
          </cell>
          <cell r="B185" t="str">
            <v>CENTRO ESPECIALIZADO DE SALUD MENTAL COMUNITARIA -  "CHICLAYO"</v>
          </cell>
          <cell r="C185" t="str">
            <v>CHICLAYO</v>
          </cell>
          <cell r="D185" t="str">
            <v>CHICLAYO</v>
          </cell>
          <cell r="E185" t="str">
            <v>CHICLAYO</v>
          </cell>
          <cell r="F185" t="str">
            <v>CHICLAYO</v>
          </cell>
          <cell r="G185">
            <v>0</v>
          </cell>
          <cell r="H185">
            <v>0</v>
          </cell>
          <cell r="I185">
            <v>0</v>
          </cell>
        </row>
        <row r="186">
          <cell r="A186">
            <v>4454</v>
          </cell>
          <cell r="B186" t="str">
            <v>MOYAN</v>
          </cell>
          <cell r="C186" t="str">
            <v>FERREÑAFE</v>
          </cell>
          <cell r="D186" t="str">
            <v>INCAHUASI</v>
          </cell>
          <cell r="E186" t="str">
            <v>FERREÑAFE</v>
          </cell>
          <cell r="F186" t="str">
            <v>INKAWASI</v>
          </cell>
          <cell r="G186">
            <v>15</v>
          </cell>
          <cell r="H186">
            <v>96</v>
          </cell>
          <cell r="I186">
            <v>0</v>
          </cell>
        </row>
        <row r="187">
          <cell r="A187">
            <v>4446</v>
          </cell>
          <cell r="B187" t="str">
            <v>MOCHUMI VIEJO</v>
          </cell>
          <cell r="C187" t="str">
            <v>FERREÑAFE</v>
          </cell>
          <cell r="D187" t="str">
            <v>PITIPO</v>
          </cell>
          <cell r="E187" t="str">
            <v>FERREÑAFE</v>
          </cell>
          <cell r="F187" t="str">
            <v>PITIPO</v>
          </cell>
          <cell r="G187">
            <v>8</v>
          </cell>
          <cell r="H187">
            <v>55</v>
          </cell>
          <cell r="I187">
            <v>0</v>
          </cell>
        </row>
        <row r="188">
          <cell r="A188">
            <v>4459</v>
          </cell>
          <cell r="B188" t="str">
            <v>HUAYRUL</v>
          </cell>
          <cell r="C188" t="str">
            <v>FERREÑAFE</v>
          </cell>
          <cell r="D188" t="str">
            <v>INCAHUASI</v>
          </cell>
          <cell r="E188" t="str">
            <v>FERREÑAFE</v>
          </cell>
          <cell r="F188" t="str">
            <v>INKAWASI</v>
          </cell>
          <cell r="G188">
            <v>11</v>
          </cell>
          <cell r="H188">
            <v>60</v>
          </cell>
          <cell r="I188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resInd"/>
      <sheetName val="IndicadoresxEessxMes"/>
      <sheetName val="IndicadoresxRed"/>
      <sheetName val="indixProv"/>
      <sheetName val="indixNivel"/>
      <sheetName val="datos"/>
      <sheetName val="eess-mf"/>
    </sheetNames>
    <sheetDataSet>
      <sheetData sheetId="0">
        <row r="5">
          <cell r="A5">
            <v>4317</v>
          </cell>
          <cell r="E5">
            <v>18</v>
          </cell>
          <cell r="F5">
            <v>327</v>
          </cell>
          <cell r="H5">
            <v>306</v>
          </cell>
          <cell r="N5">
            <v>741</v>
          </cell>
          <cell r="Q5">
            <v>3072</v>
          </cell>
        </row>
        <row r="6">
          <cell r="A6">
            <v>4318</v>
          </cell>
          <cell r="B6">
            <v>21</v>
          </cell>
          <cell r="C6">
            <v>55</v>
          </cell>
          <cell r="D6">
            <v>178</v>
          </cell>
          <cell r="E6">
            <v>510</v>
          </cell>
          <cell r="F6">
            <v>239</v>
          </cell>
          <cell r="G6">
            <v>326</v>
          </cell>
          <cell r="H6">
            <v>266</v>
          </cell>
          <cell r="J6">
            <v>513</v>
          </cell>
          <cell r="K6">
            <v>1</v>
          </cell>
          <cell r="L6">
            <v>507</v>
          </cell>
          <cell r="M6">
            <v>1</v>
          </cell>
          <cell r="N6">
            <v>1104</v>
          </cell>
          <cell r="O6">
            <v>263</v>
          </cell>
          <cell r="P6">
            <v>225</v>
          </cell>
          <cell r="Q6">
            <v>288</v>
          </cell>
        </row>
        <row r="7">
          <cell r="A7">
            <v>4319</v>
          </cell>
          <cell r="B7">
            <v>17</v>
          </cell>
          <cell r="C7">
            <v>4</v>
          </cell>
          <cell r="D7">
            <v>104</v>
          </cell>
          <cell r="E7">
            <v>286</v>
          </cell>
          <cell r="F7">
            <v>177</v>
          </cell>
          <cell r="G7">
            <v>176</v>
          </cell>
          <cell r="H7">
            <v>215</v>
          </cell>
          <cell r="J7">
            <v>306</v>
          </cell>
          <cell r="L7">
            <v>278</v>
          </cell>
          <cell r="N7">
            <v>382</v>
          </cell>
          <cell r="O7">
            <v>159</v>
          </cell>
          <cell r="P7">
            <v>117</v>
          </cell>
        </row>
        <row r="8">
          <cell r="A8">
            <v>4320</v>
          </cell>
          <cell r="B8">
            <v>22</v>
          </cell>
          <cell r="C8">
            <v>28</v>
          </cell>
          <cell r="D8">
            <v>32</v>
          </cell>
          <cell r="E8">
            <v>209</v>
          </cell>
          <cell r="F8">
            <v>120</v>
          </cell>
          <cell r="G8">
            <v>155</v>
          </cell>
          <cell r="H8">
            <v>60</v>
          </cell>
          <cell r="J8">
            <v>208</v>
          </cell>
          <cell r="K8">
            <v>1</v>
          </cell>
          <cell r="L8">
            <v>205</v>
          </cell>
          <cell r="M8">
            <v>1</v>
          </cell>
          <cell r="N8">
            <v>336</v>
          </cell>
          <cell r="O8">
            <v>107</v>
          </cell>
          <cell r="P8">
            <v>55</v>
          </cell>
        </row>
        <row r="9">
          <cell r="A9">
            <v>4321</v>
          </cell>
          <cell r="B9">
            <v>15</v>
          </cell>
          <cell r="C9">
            <v>1</v>
          </cell>
          <cell r="D9">
            <v>130</v>
          </cell>
          <cell r="E9">
            <v>295</v>
          </cell>
          <cell r="F9">
            <v>204</v>
          </cell>
          <cell r="G9">
            <v>171</v>
          </cell>
          <cell r="H9">
            <v>322</v>
          </cell>
          <cell r="I9">
            <v>1</v>
          </cell>
          <cell r="J9">
            <v>298</v>
          </cell>
          <cell r="L9">
            <v>293</v>
          </cell>
          <cell r="N9">
            <v>398</v>
          </cell>
          <cell r="O9">
            <v>247</v>
          </cell>
          <cell r="P9">
            <v>223</v>
          </cell>
        </row>
        <row r="10">
          <cell r="A10">
            <v>4322</v>
          </cell>
          <cell r="B10">
            <v>7</v>
          </cell>
          <cell r="C10">
            <v>10</v>
          </cell>
          <cell r="D10">
            <v>23</v>
          </cell>
          <cell r="E10">
            <v>178</v>
          </cell>
          <cell r="F10">
            <v>85</v>
          </cell>
          <cell r="G10">
            <v>111</v>
          </cell>
          <cell r="H10">
            <v>79</v>
          </cell>
          <cell r="J10">
            <v>177</v>
          </cell>
          <cell r="K10">
            <v>1</v>
          </cell>
          <cell r="L10">
            <v>176</v>
          </cell>
          <cell r="M10">
            <v>1</v>
          </cell>
          <cell r="N10">
            <v>421</v>
          </cell>
          <cell r="O10">
            <v>140</v>
          </cell>
          <cell r="P10">
            <v>95</v>
          </cell>
        </row>
        <row r="11">
          <cell r="A11">
            <v>4323</v>
          </cell>
          <cell r="B11">
            <v>18</v>
          </cell>
          <cell r="C11">
            <v>64</v>
          </cell>
          <cell r="D11">
            <v>83</v>
          </cell>
          <cell r="E11">
            <v>181</v>
          </cell>
          <cell r="F11">
            <v>114</v>
          </cell>
          <cell r="G11">
            <v>123</v>
          </cell>
          <cell r="H11">
            <v>152</v>
          </cell>
          <cell r="J11">
            <v>175</v>
          </cell>
          <cell r="L11">
            <v>171</v>
          </cell>
          <cell r="N11">
            <v>235</v>
          </cell>
          <cell r="O11">
            <v>161</v>
          </cell>
          <cell r="P11">
            <v>137</v>
          </cell>
        </row>
        <row r="12">
          <cell r="A12">
            <v>4324</v>
          </cell>
          <cell r="B12">
            <v>23</v>
          </cell>
          <cell r="C12">
            <v>15</v>
          </cell>
          <cell r="D12">
            <v>44</v>
          </cell>
          <cell r="E12">
            <v>351</v>
          </cell>
          <cell r="F12">
            <v>201</v>
          </cell>
          <cell r="G12">
            <v>208</v>
          </cell>
          <cell r="H12">
            <v>210</v>
          </cell>
          <cell r="J12">
            <v>351</v>
          </cell>
          <cell r="L12">
            <v>351</v>
          </cell>
          <cell r="N12">
            <v>628</v>
          </cell>
          <cell r="O12">
            <v>237</v>
          </cell>
          <cell r="P12">
            <v>216</v>
          </cell>
          <cell r="Q12">
            <v>118</v>
          </cell>
        </row>
        <row r="13">
          <cell r="A13">
            <v>4325</v>
          </cell>
          <cell r="B13">
            <v>13</v>
          </cell>
          <cell r="C13">
            <v>21</v>
          </cell>
          <cell r="D13">
            <v>60</v>
          </cell>
          <cell r="E13">
            <v>153</v>
          </cell>
          <cell r="F13">
            <v>91</v>
          </cell>
          <cell r="G13">
            <v>109</v>
          </cell>
          <cell r="H13">
            <v>126</v>
          </cell>
          <cell r="J13">
            <v>155</v>
          </cell>
          <cell r="K13">
            <v>1</v>
          </cell>
          <cell r="L13">
            <v>153</v>
          </cell>
          <cell r="M13">
            <v>1</v>
          </cell>
          <cell r="N13">
            <v>380</v>
          </cell>
          <cell r="O13">
            <v>111</v>
          </cell>
          <cell r="P13">
            <v>68</v>
          </cell>
          <cell r="Q13">
            <v>90</v>
          </cell>
        </row>
        <row r="14">
          <cell r="A14">
            <v>4326</v>
          </cell>
          <cell r="B14">
            <v>3</v>
          </cell>
          <cell r="C14">
            <v>1</v>
          </cell>
          <cell r="D14">
            <v>11</v>
          </cell>
          <cell r="E14">
            <v>46</v>
          </cell>
          <cell r="F14">
            <v>30</v>
          </cell>
          <cell r="G14">
            <v>36</v>
          </cell>
          <cell r="H14">
            <v>15</v>
          </cell>
          <cell r="J14">
            <v>42</v>
          </cell>
          <cell r="L14">
            <v>43</v>
          </cell>
          <cell r="N14">
            <v>155</v>
          </cell>
          <cell r="O14">
            <v>28</v>
          </cell>
          <cell r="P14">
            <v>13</v>
          </cell>
        </row>
        <row r="15">
          <cell r="A15">
            <v>4327</v>
          </cell>
          <cell r="B15">
            <v>22</v>
          </cell>
          <cell r="C15">
            <v>17</v>
          </cell>
          <cell r="D15">
            <v>107</v>
          </cell>
          <cell r="E15">
            <v>299</v>
          </cell>
          <cell r="F15">
            <v>159</v>
          </cell>
          <cell r="G15">
            <v>197</v>
          </cell>
          <cell r="H15">
            <v>262</v>
          </cell>
          <cell r="J15">
            <v>298</v>
          </cell>
          <cell r="K15">
            <v>1</v>
          </cell>
          <cell r="L15">
            <v>295</v>
          </cell>
          <cell r="N15">
            <v>732</v>
          </cell>
          <cell r="O15">
            <v>231</v>
          </cell>
          <cell r="P15">
            <v>179</v>
          </cell>
        </row>
        <row r="16">
          <cell r="A16">
            <v>4328</v>
          </cell>
          <cell r="B16">
            <v>7</v>
          </cell>
          <cell r="C16">
            <v>2</v>
          </cell>
          <cell r="E16">
            <v>136</v>
          </cell>
          <cell r="F16">
            <v>52</v>
          </cell>
          <cell r="G16">
            <v>64</v>
          </cell>
          <cell r="H16">
            <v>29</v>
          </cell>
          <cell r="J16">
            <v>137</v>
          </cell>
          <cell r="L16">
            <v>136</v>
          </cell>
          <cell r="N16">
            <v>208</v>
          </cell>
          <cell r="O16">
            <v>72</v>
          </cell>
          <cell r="P16">
            <v>19</v>
          </cell>
        </row>
        <row r="17">
          <cell r="A17">
            <v>4329</v>
          </cell>
          <cell r="B17">
            <v>20</v>
          </cell>
          <cell r="C17">
            <v>30</v>
          </cell>
          <cell r="D17">
            <v>33</v>
          </cell>
          <cell r="E17">
            <v>382</v>
          </cell>
          <cell r="F17">
            <v>215</v>
          </cell>
          <cell r="G17">
            <v>204</v>
          </cell>
          <cell r="H17">
            <v>259</v>
          </cell>
          <cell r="I17">
            <v>2</v>
          </cell>
          <cell r="J17">
            <v>380</v>
          </cell>
          <cell r="L17">
            <v>382</v>
          </cell>
          <cell r="M17">
            <v>1</v>
          </cell>
          <cell r="N17">
            <v>707</v>
          </cell>
          <cell r="O17">
            <v>294</v>
          </cell>
          <cell r="P17">
            <v>250</v>
          </cell>
          <cell r="Q17">
            <v>188</v>
          </cell>
        </row>
        <row r="18">
          <cell r="A18">
            <v>4330</v>
          </cell>
          <cell r="B18">
            <v>6</v>
          </cell>
          <cell r="C18">
            <v>1</v>
          </cell>
          <cell r="D18">
            <v>20</v>
          </cell>
          <cell r="E18">
            <v>59</v>
          </cell>
          <cell r="F18">
            <v>47</v>
          </cell>
          <cell r="G18">
            <v>46</v>
          </cell>
          <cell r="H18">
            <v>40</v>
          </cell>
          <cell r="J18">
            <v>59</v>
          </cell>
          <cell r="L18">
            <v>58</v>
          </cell>
          <cell r="N18">
            <v>238</v>
          </cell>
          <cell r="O18">
            <v>38</v>
          </cell>
          <cell r="P18">
            <v>16</v>
          </cell>
        </row>
        <row r="19">
          <cell r="A19">
            <v>4331</v>
          </cell>
          <cell r="B19">
            <v>43</v>
          </cell>
          <cell r="D19">
            <v>68</v>
          </cell>
          <cell r="E19">
            <v>476</v>
          </cell>
          <cell r="F19">
            <v>234</v>
          </cell>
          <cell r="G19">
            <v>216</v>
          </cell>
          <cell r="H19">
            <v>185</v>
          </cell>
          <cell r="J19">
            <v>484</v>
          </cell>
          <cell r="L19">
            <v>476</v>
          </cell>
          <cell r="N19">
            <v>587</v>
          </cell>
          <cell r="O19">
            <v>293</v>
          </cell>
          <cell r="P19">
            <v>164</v>
          </cell>
          <cell r="Q19">
            <v>179</v>
          </cell>
        </row>
        <row r="20">
          <cell r="A20">
            <v>4332</v>
          </cell>
          <cell r="B20">
            <v>35</v>
          </cell>
          <cell r="C20">
            <v>10</v>
          </cell>
          <cell r="D20">
            <v>264</v>
          </cell>
          <cell r="E20">
            <v>482</v>
          </cell>
          <cell r="F20">
            <v>262</v>
          </cell>
          <cell r="G20">
            <v>265</v>
          </cell>
          <cell r="H20">
            <v>386</v>
          </cell>
          <cell r="J20">
            <v>483</v>
          </cell>
          <cell r="L20">
            <v>482</v>
          </cell>
          <cell r="N20">
            <v>1254</v>
          </cell>
          <cell r="O20">
            <v>282</v>
          </cell>
          <cell r="P20">
            <v>226</v>
          </cell>
          <cell r="Q20">
            <v>313</v>
          </cell>
        </row>
        <row r="21">
          <cell r="A21">
            <v>4333</v>
          </cell>
          <cell r="B21">
            <v>27</v>
          </cell>
          <cell r="C21">
            <v>174</v>
          </cell>
          <cell r="D21">
            <v>29</v>
          </cell>
          <cell r="E21">
            <v>385</v>
          </cell>
          <cell r="F21">
            <v>243</v>
          </cell>
          <cell r="G21">
            <v>261</v>
          </cell>
          <cell r="H21">
            <v>212</v>
          </cell>
          <cell r="I21">
            <v>224</v>
          </cell>
          <cell r="J21">
            <v>362</v>
          </cell>
          <cell r="K21">
            <v>2</v>
          </cell>
          <cell r="L21">
            <v>377</v>
          </cell>
          <cell r="M21">
            <v>2</v>
          </cell>
          <cell r="N21">
            <v>639</v>
          </cell>
          <cell r="O21">
            <v>283</v>
          </cell>
          <cell r="P21">
            <v>165</v>
          </cell>
          <cell r="Q21">
            <v>121</v>
          </cell>
        </row>
        <row r="22">
          <cell r="A22">
            <v>4334</v>
          </cell>
          <cell r="B22">
            <v>10</v>
          </cell>
          <cell r="D22">
            <v>48</v>
          </cell>
          <cell r="E22">
            <v>124</v>
          </cell>
          <cell r="F22">
            <v>70</v>
          </cell>
          <cell r="G22">
            <v>49</v>
          </cell>
          <cell r="H22">
            <v>77</v>
          </cell>
          <cell r="J22">
            <v>124</v>
          </cell>
          <cell r="L22">
            <v>123</v>
          </cell>
          <cell r="N22">
            <v>133</v>
          </cell>
          <cell r="O22">
            <v>56</v>
          </cell>
          <cell r="P22">
            <v>52</v>
          </cell>
        </row>
        <row r="23">
          <cell r="A23">
            <v>4335</v>
          </cell>
          <cell r="B23">
            <v>13</v>
          </cell>
          <cell r="C23">
            <v>5</v>
          </cell>
          <cell r="D23">
            <v>46</v>
          </cell>
          <cell r="E23">
            <v>110</v>
          </cell>
          <cell r="F23">
            <v>65</v>
          </cell>
          <cell r="G23">
            <v>56</v>
          </cell>
          <cell r="H23">
            <v>79</v>
          </cell>
          <cell r="J23">
            <v>110</v>
          </cell>
          <cell r="L23">
            <v>110</v>
          </cell>
          <cell r="N23">
            <v>258</v>
          </cell>
          <cell r="O23">
            <v>111</v>
          </cell>
          <cell r="P23">
            <v>88</v>
          </cell>
        </row>
        <row r="24">
          <cell r="A24">
            <v>4336</v>
          </cell>
          <cell r="B24">
            <v>13</v>
          </cell>
          <cell r="C24">
            <v>16</v>
          </cell>
          <cell r="D24">
            <v>96</v>
          </cell>
          <cell r="E24">
            <v>219</v>
          </cell>
          <cell r="F24">
            <v>154</v>
          </cell>
          <cell r="G24">
            <v>170</v>
          </cell>
          <cell r="H24">
            <v>129</v>
          </cell>
          <cell r="J24">
            <v>217</v>
          </cell>
          <cell r="K24">
            <v>1</v>
          </cell>
          <cell r="L24">
            <v>219</v>
          </cell>
          <cell r="M24">
            <v>1</v>
          </cell>
          <cell r="N24">
            <v>646</v>
          </cell>
          <cell r="O24">
            <v>175</v>
          </cell>
          <cell r="P24">
            <v>143</v>
          </cell>
          <cell r="Q24">
            <v>212</v>
          </cell>
        </row>
        <row r="25">
          <cell r="A25">
            <v>4337</v>
          </cell>
          <cell r="B25">
            <v>6</v>
          </cell>
          <cell r="C25">
            <v>5</v>
          </cell>
          <cell r="D25">
            <v>29</v>
          </cell>
          <cell r="E25">
            <v>61</v>
          </cell>
          <cell r="F25">
            <v>48</v>
          </cell>
          <cell r="G25">
            <v>48</v>
          </cell>
          <cell r="H25">
            <v>42</v>
          </cell>
          <cell r="J25">
            <v>59</v>
          </cell>
          <cell r="L25">
            <v>61</v>
          </cell>
          <cell r="N25">
            <v>339</v>
          </cell>
          <cell r="O25">
            <v>57</v>
          </cell>
          <cell r="P25">
            <v>48</v>
          </cell>
        </row>
        <row r="26">
          <cell r="A26">
            <v>4338</v>
          </cell>
          <cell r="B26">
            <v>31</v>
          </cell>
          <cell r="C26">
            <v>42</v>
          </cell>
          <cell r="D26">
            <v>91</v>
          </cell>
          <cell r="E26">
            <v>278</v>
          </cell>
          <cell r="F26">
            <v>158</v>
          </cell>
          <cell r="G26">
            <v>186</v>
          </cell>
          <cell r="H26">
            <v>133</v>
          </cell>
          <cell r="J26">
            <v>271</v>
          </cell>
          <cell r="K26">
            <v>2</v>
          </cell>
          <cell r="L26">
            <v>274</v>
          </cell>
          <cell r="M26">
            <v>2</v>
          </cell>
          <cell r="N26">
            <v>585</v>
          </cell>
          <cell r="O26">
            <v>172</v>
          </cell>
          <cell r="P26">
            <v>99</v>
          </cell>
          <cell r="Q26">
            <v>104</v>
          </cell>
        </row>
        <row r="27">
          <cell r="A27">
            <v>4339</v>
          </cell>
          <cell r="E27">
            <v>1</v>
          </cell>
          <cell r="G27">
            <v>1</v>
          </cell>
          <cell r="J27">
            <v>1</v>
          </cell>
          <cell r="L27">
            <v>1</v>
          </cell>
          <cell r="N27">
            <v>27</v>
          </cell>
          <cell r="O27">
            <v>1</v>
          </cell>
        </row>
        <row r="28">
          <cell r="A28">
            <v>4340</v>
          </cell>
          <cell r="B28">
            <v>3</v>
          </cell>
          <cell r="E28">
            <v>37</v>
          </cell>
          <cell r="F28">
            <v>24</v>
          </cell>
          <cell r="G28">
            <v>23</v>
          </cell>
          <cell r="H28">
            <v>28</v>
          </cell>
          <cell r="J28">
            <v>37</v>
          </cell>
          <cell r="L28">
            <v>35</v>
          </cell>
          <cell r="N28">
            <v>126</v>
          </cell>
          <cell r="O28">
            <v>26</v>
          </cell>
          <cell r="P28">
            <v>22</v>
          </cell>
        </row>
        <row r="29">
          <cell r="A29">
            <v>4341</v>
          </cell>
          <cell r="B29">
            <v>1</v>
          </cell>
          <cell r="C29">
            <v>4</v>
          </cell>
          <cell r="E29">
            <v>13</v>
          </cell>
          <cell r="F29">
            <v>9</v>
          </cell>
          <cell r="G29">
            <v>9</v>
          </cell>
          <cell r="H29">
            <v>3</v>
          </cell>
          <cell r="J29">
            <v>13</v>
          </cell>
          <cell r="L29">
            <v>13</v>
          </cell>
          <cell r="N29">
            <v>88</v>
          </cell>
          <cell r="O29">
            <v>18</v>
          </cell>
          <cell r="P29">
            <v>20</v>
          </cell>
        </row>
        <row r="30">
          <cell r="A30">
            <v>4342</v>
          </cell>
          <cell r="B30">
            <v>21</v>
          </cell>
          <cell r="C30">
            <v>7</v>
          </cell>
          <cell r="D30">
            <v>66</v>
          </cell>
          <cell r="E30">
            <v>230</v>
          </cell>
          <cell r="F30">
            <v>149</v>
          </cell>
          <cell r="G30">
            <v>166</v>
          </cell>
          <cell r="H30">
            <v>176</v>
          </cell>
          <cell r="J30">
            <v>226</v>
          </cell>
          <cell r="K30">
            <v>1</v>
          </cell>
          <cell r="L30">
            <v>227</v>
          </cell>
          <cell r="M30">
            <v>1</v>
          </cell>
          <cell r="N30">
            <v>542</v>
          </cell>
          <cell r="O30">
            <v>200</v>
          </cell>
          <cell r="P30">
            <v>172</v>
          </cell>
          <cell r="Q30">
            <v>149</v>
          </cell>
        </row>
        <row r="31">
          <cell r="A31">
            <v>4343</v>
          </cell>
          <cell r="B31">
            <v>1</v>
          </cell>
          <cell r="D31">
            <v>3</v>
          </cell>
          <cell r="E31">
            <v>8</v>
          </cell>
          <cell r="F31">
            <v>6</v>
          </cell>
          <cell r="G31">
            <v>6</v>
          </cell>
          <cell r="H31">
            <v>12</v>
          </cell>
          <cell r="J31">
            <v>8</v>
          </cell>
          <cell r="L31">
            <v>6</v>
          </cell>
          <cell r="N31">
            <v>62</v>
          </cell>
          <cell r="O31">
            <v>6</v>
          </cell>
          <cell r="P31">
            <v>9</v>
          </cell>
        </row>
        <row r="32">
          <cell r="A32">
            <v>4344</v>
          </cell>
          <cell r="B32">
            <v>1</v>
          </cell>
          <cell r="E32">
            <v>12</v>
          </cell>
          <cell r="F32">
            <v>7</v>
          </cell>
          <cell r="G32">
            <v>10</v>
          </cell>
          <cell r="H32">
            <v>3</v>
          </cell>
          <cell r="J32">
            <v>11</v>
          </cell>
          <cell r="L32">
            <v>11</v>
          </cell>
          <cell r="N32">
            <v>54</v>
          </cell>
          <cell r="O32">
            <v>13</v>
          </cell>
          <cell r="P32">
            <v>13</v>
          </cell>
        </row>
        <row r="33">
          <cell r="A33">
            <v>4345</v>
          </cell>
          <cell r="B33">
            <v>25</v>
          </cell>
          <cell r="D33">
            <v>41</v>
          </cell>
          <cell r="E33">
            <v>230</v>
          </cell>
          <cell r="F33">
            <v>112</v>
          </cell>
          <cell r="G33">
            <v>146</v>
          </cell>
          <cell r="H33">
            <v>112</v>
          </cell>
          <cell r="J33">
            <v>216</v>
          </cell>
          <cell r="K33">
            <v>1</v>
          </cell>
          <cell r="L33">
            <v>218</v>
          </cell>
          <cell r="N33">
            <v>384</v>
          </cell>
          <cell r="O33">
            <v>104</v>
          </cell>
          <cell r="P33">
            <v>47</v>
          </cell>
        </row>
        <row r="34">
          <cell r="A34">
            <v>4346</v>
          </cell>
          <cell r="B34">
            <v>2</v>
          </cell>
          <cell r="C34">
            <v>4</v>
          </cell>
          <cell r="D34">
            <v>25</v>
          </cell>
          <cell r="E34">
            <v>35</v>
          </cell>
          <cell r="F34">
            <v>27</v>
          </cell>
          <cell r="G34">
            <v>16</v>
          </cell>
          <cell r="H34">
            <v>36</v>
          </cell>
          <cell r="J34">
            <v>36</v>
          </cell>
          <cell r="L34">
            <v>34</v>
          </cell>
          <cell r="N34">
            <v>78</v>
          </cell>
          <cell r="O34">
            <v>36</v>
          </cell>
          <cell r="P34">
            <v>27</v>
          </cell>
        </row>
        <row r="35">
          <cell r="A35">
            <v>4347</v>
          </cell>
          <cell r="B35">
            <v>3</v>
          </cell>
          <cell r="D35">
            <v>27</v>
          </cell>
          <cell r="E35">
            <v>24</v>
          </cell>
          <cell r="F35">
            <v>20</v>
          </cell>
          <cell r="G35">
            <v>20</v>
          </cell>
          <cell r="H35">
            <v>32</v>
          </cell>
          <cell r="J35">
            <v>20</v>
          </cell>
          <cell r="L35">
            <v>23</v>
          </cell>
          <cell r="N35">
            <v>59</v>
          </cell>
          <cell r="O35">
            <v>26</v>
          </cell>
          <cell r="P35">
            <v>12</v>
          </cell>
        </row>
        <row r="36">
          <cell r="A36">
            <v>4348</v>
          </cell>
          <cell r="B36">
            <v>5</v>
          </cell>
          <cell r="C36">
            <v>12</v>
          </cell>
          <cell r="D36">
            <v>69</v>
          </cell>
          <cell r="E36">
            <v>87</v>
          </cell>
          <cell r="F36">
            <v>61</v>
          </cell>
          <cell r="G36">
            <v>63</v>
          </cell>
          <cell r="H36">
            <v>110</v>
          </cell>
          <cell r="I36">
            <v>4</v>
          </cell>
          <cell r="J36">
            <v>83</v>
          </cell>
          <cell r="K36">
            <v>1</v>
          </cell>
          <cell r="L36">
            <v>85</v>
          </cell>
          <cell r="M36">
            <v>1</v>
          </cell>
          <cell r="N36">
            <v>228</v>
          </cell>
          <cell r="O36">
            <v>60</v>
          </cell>
          <cell r="P36">
            <v>65</v>
          </cell>
        </row>
        <row r="37">
          <cell r="A37">
            <v>4349</v>
          </cell>
          <cell r="B37">
            <v>48</v>
          </cell>
          <cell r="C37">
            <v>5</v>
          </cell>
          <cell r="D37">
            <v>245</v>
          </cell>
          <cell r="E37">
            <v>481</v>
          </cell>
          <cell r="F37">
            <v>329</v>
          </cell>
          <cell r="G37">
            <v>341</v>
          </cell>
          <cell r="H37">
            <v>391</v>
          </cell>
          <cell r="J37">
            <v>490</v>
          </cell>
          <cell r="K37">
            <v>1</v>
          </cell>
          <cell r="L37">
            <v>481</v>
          </cell>
          <cell r="M37">
            <v>1</v>
          </cell>
          <cell r="N37">
            <v>767</v>
          </cell>
          <cell r="O37">
            <v>273</v>
          </cell>
          <cell r="P37">
            <v>261</v>
          </cell>
          <cell r="Q37">
            <v>316</v>
          </cell>
        </row>
        <row r="38">
          <cell r="A38">
            <v>4350</v>
          </cell>
          <cell r="B38">
            <v>4</v>
          </cell>
          <cell r="C38">
            <v>4</v>
          </cell>
          <cell r="D38">
            <v>17</v>
          </cell>
          <cell r="E38">
            <v>37</v>
          </cell>
          <cell r="F38">
            <v>32</v>
          </cell>
          <cell r="G38">
            <v>23</v>
          </cell>
          <cell r="H38">
            <v>19</v>
          </cell>
          <cell r="J38">
            <v>39</v>
          </cell>
          <cell r="L38">
            <v>37</v>
          </cell>
          <cell r="N38">
            <v>143</v>
          </cell>
          <cell r="O38">
            <v>25</v>
          </cell>
          <cell r="P38">
            <v>10</v>
          </cell>
        </row>
        <row r="39">
          <cell r="A39">
            <v>4351</v>
          </cell>
          <cell r="B39">
            <v>5</v>
          </cell>
          <cell r="C39">
            <v>4</v>
          </cell>
          <cell r="D39">
            <v>15</v>
          </cell>
          <cell r="E39">
            <v>33</v>
          </cell>
          <cell r="F39">
            <v>21</v>
          </cell>
          <cell r="G39">
            <v>20</v>
          </cell>
          <cell r="H39">
            <v>12</v>
          </cell>
          <cell r="J39">
            <v>34</v>
          </cell>
          <cell r="L39">
            <v>33</v>
          </cell>
          <cell r="N39">
            <v>89</v>
          </cell>
          <cell r="O39">
            <v>23</v>
          </cell>
          <cell r="P39">
            <v>21</v>
          </cell>
        </row>
        <row r="40">
          <cell r="A40">
            <v>4352</v>
          </cell>
          <cell r="B40">
            <v>2</v>
          </cell>
          <cell r="D40">
            <v>1</v>
          </cell>
          <cell r="E40">
            <v>22</v>
          </cell>
          <cell r="F40">
            <v>20</v>
          </cell>
          <cell r="G40">
            <v>20</v>
          </cell>
          <cell r="H40">
            <v>16</v>
          </cell>
          <cell r="J40">
            <v>22</v>
          </cell>
          <cell r="L40">
            <v>22</v>
          </cell>
          <cell r="N40">
            <v>59</v>
          </cell>
          <cell r="O40">
            <v>26</v>
          </cell>
          <cell r="P40">
            <v>17</v>
          </cell>
        </row>
        <row r="41">
          <cell r="A41">
            <v>4353</v>
          </cell>
          <cell r="B41">
            <v>15</v>
          </cell>
          <cell r="C41">
            <v>39</v>
          </cell>
          <cell r="D41">
            <v>120</v>
          </cell>
          <cell r="E41">
            <v>194</v>
          </cell>
          <cell r="F41">
            <v>142</v>
          </cell>
          <cell r="G41">
            <v>146</v>
          </cell>
          <cell r="H41">
            <v>115</v>
          </cell>
          <cell r="J41">
            <v>194</v>
          </cell>
          <cell r="K41">
            <v>2</v>
          </cell>
          <cell r="L41">
            <v>194</v>
          </cell>
          <cell r="M41">
            <v>2</v>
          </cell>
          <cell r="N41">
            <v>354</v>
          </cell>
          <cell r="O41">
            <v>137</v>
          </cell>
          <cell r="P41">
            <v>102</v>
          </cell>
        </row>
        <row r="42">
          <cell r="A42">
            <v>4354</v>
          </cell>
          <cell r="B42">
            <v>1</v>
          </cell>
          <cell r="C42">
            <v>4</v>
          </cell>
          <cell r="D42">
            <v>4</v>
          </cell>
          <cell r="E42">
            <v>16</v>
          </cell>
          <cell r="F42">
            <v>11</v>
          </cell>
          <cell r="G42">
            <v>13</v>
          </cell>
          <cell r="H42">
            <v>14</v>
          </cell>
          <cell r="J42">
            <v>16</v>
          </cell>
          <cell r="L42">
            <v>16</v>
          </cell>
          <cell r="N42">
            <v>95</v>
          </cell>
          <cell r="O42">
            <v>11</v>
          </cell>
          <cell r="P42">
            <v>17</v>
          </cell>
        </row>
        <row r="43">
          <cell r="A43">
            <v>4355</v>
          </cell>
          <cell r="B43">
            <v>22</v>
          </cell>
          <cell r="C43">
            <v>30</v>
          </cell>
          <cell r="D43">
            <v>55</v>
          </cell>
          <cell r="E43">
            <v>192</v>
          </cell>
          <cell r="F43">
            <v>100</v>
          </cell>
          <cell r="G43">
            <v>146</v>
          </cell>
          <cell r="H43">
            <v>78</v>
          </cell>
          <cell r="J43">
            <v>199</v>
          </cell>
          <cell r="L43">
            <v>190</v>
          </cell>
          <cell r="N43">
            <v>331</v>
          </cell>
          <cell r="O43">
            <v>105</v>
          </cell>
          <cell r="P43">
            <v>76</v>
          </cell>
        </row>
        <row r="44">
          <cell r="A44">
            <v>4356</v>
          </cell>
          <cell r="B44">
            <v>7</v>
          </cell>
          <cell r="C44">
            <v>2</v>
          </cell>
          <cell r="D44">
            <v>37</v>
          </cell>
          <cell r="E44">
            <v>84</v>
          </cell>
          <cell r="F44">
            <v>45</v>
          </cell>
          <cell r="G44">
            <v>58</v>
          </cell>
          <cell r="H44">
            <v>49</v>
          </cell>
          <cell r="J44">
            <v>83</v>
          </cell>
          <cell r="L44">
            <v>84</v>
          </cell>
          <cell r="N44">
            <v>209</v>
          </cell>
          <cell r="O44">
            <v>44</v>
          </cell>
          <cell r="P44">
            <v>43</v>
          </cell>
        </row>
        <row r="45">
          <cell r="A45">
            <v>4357</v>
          </cell>
          <cell r="C45">
            <v>4</v>
          </cell>
          <cell r="D45">
            <v>3</v>
          </cell>
          <cell r="E45">
            <v>16</v>
          </cell>
          <cell r="F45">
            <v>6</v>
          </cell>
          <cell r="G45">
            <v>13</v>
          </cell>
          <cell r="H45">
            <v>8</v>
          </cell>
          <cell r="J45">
            <v>13</v>
          </cell>
          <cell r="L45">
            <v>14</v>
          </cell>
          <cell r="N45">
            <v>76</v>
          </cell>
          <cell r="O45">
            <v>5</v>
          </cell>
          <cell r="P45">
            <v>4</v>
          </cell>
        </row>
        <row r="46">
          <cell r="A46">
            <v>4359</v>
          </cell>
          <cell r="B46">
            <v>7</v>
          </cell>
          <cell r="D46">
            <v>10</v>
          </cell>
          <cell r="E46">
            <v>67</v>
          </cell>
          <cell r="F46">
            <v>35</v>
          </cell>
          <cell r="G46">
            <v>45</v>
          </cell>
          <cell r="H46">
            <v>50</v>
          </cell>
          <cell r="I46">
            <v>2</v>
          </cell>
          <cell r="J46">
            <v>66</v>
          </cell>
          <cell r="L46">
            <v>67</v>
          </cell>
          <cell r="N46">
            <v>183</v>
          </cell>
          <cell r="O46">
            <v>36</v>
          </cell>
          <cell r="P46">
            <v>17</v>
          </cell>
        </row>
        <row r="47">
          <cell r="A47">
            <v>4360</v>
          </cell>
          <cell r="B47">
            <v>6</v>
          </cell>
          <cell r="C47">
            <v>16</v>
          </cell>
          <cell r="D47">
            <v>5</v>
          </cell>
          <cell r="E47">
            <v>42</v>
          </cell>
          <cell r="F47">
            <v>33</v>
          </cell>
          <cell r="G47">
            <v>27</v>
          </cell>
          <cell r="H47">
            <v>7</v>
          </cell>
          <cell r="J47">
            <v>40</v>
          </cell>
          <cell r="L47">
            <v>41</v>
          </cell>
          <cell r="N47">
            <v>106</v>
          </cell>
          <cell r="O47">
            <v>42</v>
          </cell>
          <cell r="P47">
            <v>20</v>
          </cell>
        </row>
        <row r="48">
          <cell r="A48">
            <v>4361</v>
          </cell>
          <cell r="C48">
            <v>1</v>
          </cell>
          <cell r="D48">
            <v>1</v>
          </cell>
          <cell r="E48">
            <v>10</v>
          </cell>
          <cell r="F48">
            <v>4</v>
          </cell>
          <cell r="G48">
            <v>10</v>
          </cell>
          <cell r="H48">
            <v>4</v>
          </cell>
          <cell r="J48">
            <v>10</v>
          </cell>
          <cell r="L48">
            <v>10</v>
          </cell>
          <cell r="N48">
            <v>19</v>
          </cell>
          <cell r="O48">
            <v>5</v>
          </cell>
          <cell r="P48">
            <v>6</v>
          </cell>
        </row>
        <row r="49">
          <cell r="A49">
            <v>4362</v>
          </cell>
          <cell r="B49">
            <v>2</v>
          </cell>
          <cell r="D49">
            <v>4</v>
          </cell>
          <cell r="E49">
            <v>27</v>
          </cell>
          <cell r="F49">
            <v>24</v>
          </cell>
          <cell r="G49">
            <v>17</v>
          </cell>
          <cell r="H49">
            <v>19</v>
          </cell>
          <cell r="J49">
            <v>27</v>
          </cell>
          <cell r="L49">
            <v>26</v>
          </cell>
          <cell r="N49">
            <v>65</v>
          </cell>
          <cell r="O49">
            <v>19</v>
          </cell>
          <cell r="P49">
            <v>6</v>
          </cell>
        </row>
        <row r="50">
          <cell r="A50">
            <v>4363</v>
          </cell>
          <cell r="E50">
            <v>2</v>
          </cell>
          <cell r="F50">
            <v>3</v>
          </cell>
          <cell r="G50">
            <v>2</v>
          </cell>
          <cell r="H50">
            <v>6</v>
          </cell>
          <cell r="I50">
            <v>1</v>
          </cell>
          <cell r="J50">
            <v>1</v>
          </cell>
          <cell r="L50">
            <v>1</v>
          </cell>
          <cell r="N50">
            <v>21</v>
          </cell>
          <cell r="O50">
            <v>4</v>
          </cell>
          <cell r="P50">
            <v>2</v>
          </cell>
        </row>
        <row r="51">
          <cell r="A51">
            <v>4364</v>
          </cell>
          <cell r="B51">
            <v>1</v>
          </cell>
          <cell r="C51">
            <v>7</v>
          </cell>
          <cell r="D51">
            <v>7</v>
          </cell>
          <cell r="E51">
            <v>26</v>
          </cell>
          <cell r="F51">
            <v>16</v>
          </cell>
          <cell r="G51">
            <v>14</v>
          </cell>
          <cell r="H51">
            <v>12</v>
          </cell>
          <cell r="J51">
            <v>25</v>
          </cell>
          <cell r="L51">
            <v>25</v>
          </cell>
          <cell r="N51">
            <v>123</v>
          </cell>
          <cell r="O51">
            <v>35</v>
          </cell>
          <cell r="P51">
            <v>30</v>
          </cell>
        </row>
        <row r="52">
          <cell r="A52">
            <v>4365</v>
          </cell>
          <cell r="C52">
            <v>4</v>
          </cell>
          <cell r="D52">
            <v>2</v>
          </cell>
          <cell r="E52">
            <v>2</v>
          </cell>
          <cell r="F52">
            <v>5</v>
          </cell>
          <cell r="G52">
            <v>2</v>
          </cell>
          <cell r="H52">
            <v>4</v>
          </cell>
          <cell r="J52">
            <v>2</v>
          </cell>
          <cell r="L52">
            <v>2</v>
          </cell>
          <cell r="N52">
            <v>45</v>
          </cell>
          <cell r="O52">
            <v>5</v>
          </cell>
          <cell r="P52">
            <v>4</v>
          </cell>
        </row>
        <row r="53">
          <cell r="A53">
            <v>4366</v>
          </cell>
          <cell r="B53">
            <v>11</v>
          </cell>
          <cell r="C53">
            <v>23</v>
          </cell>
          <cell r="D53">
            <v>50</v>
          </cell>
          <cell r="E53">
            <v>108</v>
          </cell>
          <cell r="F53">
            <v>61</v>
          </cell>
          <cell r="G53">
            <v>71</v>
          </cell>
          <cell r="H53">
            <v>31</v>
          </cell>
          <cell r="J53">
            <v>109</v>
          </cell>
          <cell r="L53">
            <v>108</v>
          </cell>
          <cell r="N53">
            <v>253</v>
          </cell>
          <cell r="O53">
            <v>79</v>
          </cell>
          <cell r="P53">
            <v>67</v>
          </cell>
          <cell r="Q53">
            <v>46</v>
          </cell>
        </row>
        <row r="54">
          <cell r="A54">
            <v>4367</v>
          </cell>
          <cell r="B54">
            <v>1</v>
          </cell>
          <cell r="C54">
            <v>3</v>
          </cell>
          <cell r="D54">
            <v>7</v>
          </cell>
          <cell r="E54">
            <v>7</v>
          </cell>
          <cell r="F54">
            <v>4</v>
          </cell>
          <cell r="G54">
            <v>7</v>
          </cell>
          <cell r="H54">
            <v>6</v>
          </cell>
          <cell r="J54">
            <v>7</v>
          </cell>
          <cell r="L54">
            <v>7</v>
          </cell>
          <cell r="N54">
            <v>38</v>
          </cell>
          <cell r="O54">
            <v>5</v>
          </cell>
          <cell r="P54">
            <v>6</v>
          </cell>
        </row>
        <row r="55">
          <cell r="A55">
            <v>4368</v>
          </cell>
          <cell r="B55">
            <v>1</v>
          </cell>
          <cell r="C55">
            <v>1</v>
          </cell>
          <cell r="E55">
            <v>3</v>
          </cell>
          <cell r="G55">
            <v>2</v>
          </cell>
          <cell r="J55">
            <v>2</v>
          </cell>
          <cell r="L55">
            <v>2</v>
          </cell>
          <cell r="N55">
            <v>32</v>
          </cell>
          <cell r="O55">
            <v>2</v>
          </cell>
          <cell r="P55">
            <v>3</v>
          </cell>
        </row>
        <row r="56">
          <cell r="A56">
            <v>4369</v>
          </cell>
          <cell r="D56">
            <v>1</v>
          </cell>
          <cell r="E56">
            <v>8</v>
          </cell>
          <cell r="F56">
            <v>9</v>
          </cell>
          <cell r="G56">
            <v>7</v>
          </cell>
          <cell r="H56">
            <v>6</v>
          </cell>
          <cell r="J56">
            <v>6</v>
          </cell>
          <cell r="L56">
            <v>6</v>
          </cell>
          <cell r="N56">
            <v>56</v>
          </cell>
          <cell r="O56">
            <v>10</v>
          </cell>
          <cell r="P56">
            <v>4</v>
          </cell>
        </row>
        <row r="57">
          <cell r="A57">
            <v>4370</v>
          </cell>
          <cell r="E57">
            <v>9</v>
          </cell>
          <cell r="G57">
            <v>6</v>
          </cell>
          <cell r="I57">
            <v>4</v>
          </cell>
          <cell r="N57">
            <v>743</v>
          </cell>
          <cell r="Q57">
            <v>2898</v>
          </cell>
        </row>
        <row r="58">
          <cell r="A58">
            <v>4371</v>
          </cell>
          <cell r="B58">
            <v>40</v>
          </cell>
          <cell r="C58">
            <v>102</v>
          </cell>
          <cell r="D58">
            <v>2</v>
          </cell>
          <cell r="E58">
            <v>300</v>
          </cell>
          <cell r="F58">
            <v>218</v>
          </cell>
          <cell r="G58">
            <v>199</v>
          </cell>
          <cell r="H58">
            <v>196</v>
          </cell>
          <cell r="J58">
            <v>197</v>
          </cell>
          <cell r="K58">
            <v>7</v>
          </cell>
          <cell r="L58">
            <v>271</v>
          </cell>
          <cell r="M58">
            <v>11</v>
          </cell>
          <cell r="N58">
            <v>417</v>
          </cell>
          <cell r="O58">
            <v>252</v>
          </cell>
          <cell r="P58">
            <v>227</v>
          </cell>
          <cell r="Q58">
            <v>239</v>
          </cell>
        </row>
        <row r="59">
          <cell r="A59">
            <v>4372</v>
          </cell>
          <cell r="B59">
            <v>44</v>
          </cell>
          <cell r="C59">
            <v>80</v>
          </cell>
          <cell r="E59">
            <v>424</v>
          </cell>
          <cell r="F59">
            <v>278</v>
          </cell>
          <cell r="G59">
            <v>224</v>
          </cell>
          <cell r="H59">
            <v>157</v>
          </cell>
          <cell r="J59">
            <v>331</v>
          </cell>
          <cell r="L59">
            <v>410</v>
          </cell>
          <cell r="N59">
            <v>653</v>
          </cell>
          <cell r="O59">
            <v>306</v>
          </cell>
          <cell r="P59">
            <v>161</v>
          </cell>
        </row>
        <row r="60">
          <cell r="A60">
            <v>4373</v>
          </cell>
          <cell r="B60">
            <v>56</v>
          </cell>
          <cell r="C60">
            <v>344</v>
          </cell>
          <cell r="D60">
            <v>4</v>
          </cell>
          <cell r="E60">
            <v>591</v>
          </cell>
          <cell r="F60">
            <v>395</v>
          </cell>
          <cell r="G60">
            <v>370</v>
          </cell>
          <cell r="H60">
            <v>298</v>
          </cell>
          <cell r="I60">
            <v>4</v>
          </cell>
          <cell r="J60">
            <v>516</v>
          </cell>
          <cell r="K60">
            <v>4</v>
          </cell>
          <cell r="L60">
            <v>540</v>
          </cell>
          <cell r="M60">
            <v>5</v>
          </cell>
          <cell r="N60">
            <v>1023</v>
          </cell>
          <cell r="O60">
            <v>463</v>
          </cell>
          <cell r="P60">
            <v>332</v>
          </cell>
          <cell r="Q60">
            <v>288</v>
          </cell>
        </row>
        <row r="61">
          <cell r="A61">
            <v>4374</v>
          </cell>
          <cell r="B61">
            <v>3</v>
          </cell>
          <cell r="C61">
            <v>5</v>
          </cell>
          <cell r="E61">
            <v>31</v>
          </cell>
          <cell r="F61">
            <v>26</v>
          </cell>
          <cell r="G61">
            <v>26</v>
          </cell>
          <cell r="H61">
            <v>36</v>
          </cell>
          <cell r="J61">
            <v>26</v>
          </cell>
          <cell r="K61">
            <v>1</v>
          </cell>
          <cell r="L61">
            <v>28</v>
          </cell>
          <cell r="M61">
            <v>1</v>
          </cell>
          <cell r="N61">
            <v>58</v>
          </cell>
          <cell r="O61">
            <v>29</v>
          </cell>
          <cell r="P61">
            <v>26</v>
          </cell>
        </row>
        <row r="62">
          <cell r="A62">
            <v>4375</v>
          </cell>
          <cell r="B62">
            <v>4</v>
          </cell>
          <cell r="C62">
            <v>2</v>
          </cell>
          <cell r="E62">
            <v>42</v>
          </cell>
          <cell r="F62">
            <v>32</v>
          </cell>
          <cell r="G62">
            <v>30</v>
          </cell>
          <cell r="H62">
            <v>68</v>
          </cell>
          <cell r="J62">
            <v>39</v>
          </cell>
          <cell r="L62">
            <v>39</v>
          </cell>
          <cell r="N62">
            <v>90</v>
          </cell>
          <cell r="O62">
            <v>45</v>
          </cell>
          <cell r="P62">
            <v>31</v>
          </cell>
        </row>
        <row r="63">
          <cell r="A63">
            <v>4376</v>
          </cell>
          <cell r="B63">
            <v>13</v>
          </cell>
          <cell r="C63">
            <v>27</v>
          </cell>
          <cell r="E63">
            <v>120</v>
          </cell>
          <cell r="F63">
            <v>98</v>
          </cell>
          <cell r="G63">
            <v>79</v>
          </cell>
          <cell r="H63">
            <v>48</v>
          </cell>
          <cell r="I63">
            <v>9</v>
          </cell>
          <cell r="J63">
            <v>91</v>
          </cell>
          <cell r="K63">
            <v>2</v>
          </cell>
          <cell r="L63">
            <v>93</v>
          </cell>
          <cell r="M63">
            <v>3</v>
          </cell>
          <cell r="N63">
            <v>218</v>
          </cell>
          <cell r="O63">
            <v>106</v>
          </cell>
          <cell r="P63">
            <v>56</v>
          </cell>
          <cell r="Q63">
            <v>227</v>
          </cell>
        </row>
        <row r="64">
          <cell r="A64">
            <v>4377</v>
          </cell>
          <cell r="B64">
            <v>4</v>
          </cell>
          <cell r="C64">
            <v>13</v>
          </cell>
          <cell r="E64">
            <v>25</v>
          </cell>
          <cell r="F64">
            <v>27</v>
          </cell>
          <cell r="G64">
            <v>19</v>
          </cell>
          <cell r="H64">
            <v>15</v>
          </cell>
          <cell r="J64">
            <v>20</v>
          </cell>
          <cell r="L64">
            <v>24</v>
          </cell>
          <cell r="N64">
            <v>33</v>
          </cell>
          <cell r="O64">
            <v>28</v>
          </cell>
          <cell r="P64">
            <v>30</v>
          </cell>
        </row>
        <row r="65">
          <cell r="A65">
            <v>4378</v>
          </cell>
          <cell r="C65">
            <v>7</v>
          </cell>
          <cell r="D65">
            <v>1</v>
          </cell>
          <cell r="E65">
            <v>24</v>
          </cell>
          <cell r="F65">
            <v>26</v>
          </cell>
          <cell r="G65">
            <v>16</v>
          </cell>
          <cell r="H65">
            <v>20</v>
          </cell>
          <cell r="J65">
            <v>23</v>
          </cell>
          <cell r="L65">
            <v>22</v>
          </cell>
          <cell r="N65">
            <v>37</v>
          </cell>
          <cell r="O65">
            <v>30</v>
          </cell>
          <cell r="P65">
            <v>32</v>
          </cell>
        </row>
        <row r="66">
          <cell r="A66">
            <v>4379</v>
          </cell>
          <cell r="D66">
            <v>5</v>
          </cell>
          <cell r="E66">
            <v>17</v>
          </cell>
          <cell r="F66">
            <v>20</v>
          </cell>
          <cell r="G66">
            <v>9</v>
          </cell>
          <cell r="H66">
            <v>13</v>
          </cell>
          <cell r="J66">
            <v>4</v>
          </cell>
          <cell r="L66">
            <v>7</v>
          </cell>
          <cell r="N66">
            <v>55</v>
          </cell>
          <cell r="O66">
            <v>29</v>
          </cell>
          <cell r="P66">
            <v>23</v>
          </cell>
        </row>
        <row r="67">
          <cell r="A67">
            <v>4380</v>
          </cell>
          <cell r="B67">
            <v>17</v>
          </cell>
          <cell r="C67">
            <v>7</v>
          </cell>
          <cell r="D67">
            <v>76</v>
          </cell>
          <cell r="E67">
            <v>178</v>
          </cell>
          <cell r="F67">
            <v>170</v>
          </cell>
          <cell r="G67">
            <v>126</v>
          </cell>
          <cell r="H67">
            <v>166</v>
          </cell>
          <cell r="I67">
            <v>1</v>
          </cell>
          <cell r="J67">
            <v>168</v>
          </cell>
          <cell r="L67">
            <v>145</v>
          </cell>
          <cell r="N67">
            <v>442</v>
          </cell>
          <cell r="O67">
            <v>123</v>
          </cell>
          <cell r="P67">
            <v>127</v>
          </cell>
        </row>
        <row r="68">
          <cell r="A68">
            <v>4381</v>
          </cell>
          <cell r="B68">
            <v>3</v>
          </cell>
          <cell r="C68">
            <v>15</v>
          </cell>
          <cell r="E68">
            <v>25</v>
          </cell>
          <cell r="F68">
            <v>19</v>
          </cell>
          <cell r="G68">
            <v>21</v>
          </cell>
          <cell r="H68">
            <v>17</v>
          </cell>
          <cell r="I68">
            <v>1</v>
          </cell>
          <cell r="J68">
            <v>25</v>
          </cell>
          <cell r="K68">
            <v>1</v>
          </cell>
          <cell r="L68">
            <v>22</v>
          </cell>
          <cell r="M68">
            <v>1</v>
          </cell>
          <cell r="N68">
            <v>57</v>
          </cell>
          <cell r="O68">
            <v>27</v>
          </cell>
          <cell r="P68">
            <v>21</v>
          </cell>
        </row>
        <row r="69">
          <cell r="A69">
            <v>4382</v>
          </cell>
          <cell r="B69">
            <v>5</v>
          </cell>
          <cell r="C69">
            <v>5</v>
          </cell>
          <cell r="D69">
            <v>28</v>
          </cell>
          <cell r="E69">
            <v>38</v>
          </cell>
          <cell r="F69">
            <v>48</v>
          </cell>
          <cell r="G69">
            <v>32</v>
          </cell>
          <cell r="H69">
            <v>38</v>
          </cell>
          <cell r="J69">
            <v>33</v>
          </cell>
          <cell r="L69">
            <v>33</v>
          </cell>
          <cell r="M69">
            <v>1</v>
          </cell>
          <cell r="N69">
            <v>196</v>
          </cell>
          <cell r="O69">
            <v>77</v>
          </cell>
          <cell r="P69">
            <v>87</v>
          </cell>
        </row>
        <row r="70">
          <cell r="A70">
            <v>4383</v>
          </cell>
          <cell r="B70">
            <v>2</v>
          </cell>
          <cell r="C70">
            <v>3</v>
          </cell>
          <cell r="D70">
            <v>7</v>
          </cell>
          <cell r="E70">
            <v>38</v>
          </cell>
          <cell r="F70">
            <v>38</v>
          </cell>
          <cell r="G70">
            <v>33</v>
          </cell>
          <cell r="H70">
            <v>35</v>
          </cell>
          <cell r="J70">
            <v>31</v>
          </cell>
          <cell r="L70">
            <v>23</v>
          </cell>
          <cell r="N70">
            <v>82</v>
          </cell>
          <cell r="O70">
            <v>42</v>
          </cell>
          <cell r="P70">
            <v>35</v>
          </cell>
        </row>
        <row r="71">
          <cell r="A71">
            <v>4384</v>
          </cell>
          <cell r="B71">
            <v>5</v>
          </cell>
          <cell r="C71">
            <v>20</v>
          </cell>
          <cell r="E71">
            <v>134</v>
          </cell>
          <cell r="F71">
            <v>94</v>
          </cell>
          <cell r="G71">
            <v>79</v>
          </cell>
          <cell r="H71">
            <v>74</v>
          </cell>
          <cell r="J71">
            <v>128</v>
          </cell>
          <cell r="K71">
            <v>1</v>
          </cell>
          <cell r="L71">
            <v>127</v>
          </cell>
          <cell r="M71">
            <v>1</v>
          </cell>
          <cell r="N71">
            <v>208</v>
          </cell>
          <cell r="O71">
            <v>126</v>
          </cell>
          <cell r="P71">
            <v>128</v>
          </cell>
        </row>
        <row r="72">
          <cell r="A72">
            <v>4385</v>
          </cell>
          <cell r="C72">
            <v>1</v>
          </cell>
          <cell r="E72">
            <v>20</v>
          </cell>
          <cell r="F72">
            <v>11</v>
          </cell>
          <cell r="G72">
            <v>16</v>
          </cell>
          <cell r="H72">
            <v>15</v>
          </cell>
          <cell r="J72">
            <v>18</v>
          </cell>
          <cell r="L72">
            <v>19</v>
          </cell>
          <cell r="N72">
            <v>44</v>
          </cell>
          <cell r="O72">
            <v>14</v>
          </cell>
          <cell r="P72">
            <v>16</v>
          </cell>
        </row>
        <row r="73">
          <cell r="A73">
            <v>4386</v>
          </cell>
          <cell r="B73">
            <v>19</v>
          </cell>
          <cell r="C73">
            <v>15</v>
          </cell>
          <cell r="D73">
            <v>6</v>
          </cell>
          <cell r="E73">
            <v>100</v>
          </cell>
          <cell r="F73">
            <v>61</v>
          </cell>
          <cell r="G73">
            <v>65</v>
          </cell>
          <cell r="H73">
            <v>100</v>
          </cell>
          <cell r="J73">
            <v>81</v>
          </cell>
          <cell r="K73">
            <v>2</v>
          </cell>
          <cell r="L73">
            <v>87</v>
          </cell>
          <cell r="M73">
            <v>2</v>
          </cell>
          <cell r="N73">
            <v>244</v>
          </cell>
          <cell r="O73">
            <v>89</v>
          </cell>
          <cell r="P73">
            <v>76</v>
          </cell>
          <cell r="Q73">
            <v>52</v>
          </cell>
        </row>
        <row r="74">
          <cell r="A74">
            <v>4387</v>
          </cell>
          <cell r="B74">
            <v>3</v>
          </cell>
          <cell r="D74">
            <v>1</v>
          </cell>
          <cell r="E74">
            <v>22</v>
          </cell>
          <cell r="F74">
            <v>11</v>
          </cell>
          <cell r="G74">
            <v>15</v>
          </cell>
          <cell r="H74">
            <v>3</v>
          </cell>
          <cell r="J74">
            <v>16</v>
          </cell>
          <cell r="L74">
            <v>19</v>
          </cell>
          <cell r="N74">
            <v>27</v>
          </cell>
          <cell r="O74">
            <v>14</v>
          </cell>
          <cell r="P74">
            <v>8</v>
          </cell>
        </row>
        <row r="75">
          <cell r="A75">
            <v>4388</v>
          </cell>
          <cell r="E75">
            <v>5</v>
          </cell>
          <cell r="F75">
            <v>4</v>
          </cell>
          <cell r="G75">
            <v>1</v>
          </cell>
          <cell r="H75">
            <v>3</v>
          </cell>
          <cell r="L75">
            <v>2</v>
          </cell>
          <cell r="N75">
            <v>20</v>
          </cell>
          <cell r="O75">
            <v>6</v>
          </cell>
          <cell r="P75">
            <v>6</v>
          </cell>
        </row>
        <row r="76">
          <cell r="A76">
            <v>4389</v>
          </cell>
          <cell r="B76">
            <v>19</v>
          </cell>
          <cell r="C76">
            <v>3</v>
          </cell>
          <cell r="D76">
            <v>140</v>
          </cell>
          <cell r="E76">
            <v>236</v>
          </cell>
          <cell r="F76">
            <v>187</v>
          </cell>
          <cell r="G76">
            <v>148</v>
          </cell>
          <cell r="H76">
            <v>186</v>
          </cell>
          <cell r="J76">
            <v>230</v>
          </cell>
          <cell r="L76">
            <v>233</v>
          </cell>
          <cell r="N76">
            <v>255</v>
          </cell>
          <cell r="O76">
            <v>214</v>
          </cell>
          <cell r="P76">
            <v>201</v>
          </cell>
          <cell r="Q76">
            <v>23</v>
          </cell>
        </row>
        <row r="77">
          <cell r="A77">
            <v>4390</v>
          </cell>
          <cell r="B77">
            <v>3</v>
          </cell>
          <cell r="D77">
            <v>3</v>
          </cell>
          <cell r="E77">
            <v>19</v>
          </cell>
          <cell r="F77">
            <v>18</v>
          </cell>
          <cell r="G77">
            <v>14</v>
          </cell>
          <cell r="H77">
            <v>14</v>
          </cell>
          <cell r="J77">
            <v>19</v>
          </cell>
          <cell r="L77">
            <v>18</v>
          </cell>
          <cell r="N77">
            <v>79</v>
          </cell>
          <cell r="O77">
            <v>14</v>
          </cell>
          <cell r="P77">
            <v>12</v>
          </cell>
        </row>
        <row r="78">
          <cell r="A78">
            <v>4391</v>
          </cell>
          <cell r="B78">
            <v>1</v>
          </cell>
          <cell r="E78">
            <v>45</v>
          </cell>
          <cell r="F78">
            <v>49</v>
          </cell>
          <cell r="G78">
            <v>33</v>
          </cell>
          <cell r="H78">
            <v>43</v>
          </cell>
          <cell r="J78">
            <v>40</v>
          </cell>
          <cell r="L78">
            <v>42</v>
          </cell>
          <cell r="N78">
            <v>134</v>
          </cell>
          <cell r="O78">
            <v>48</v>
          </cell>
          <cell r="P78">
            <v>47</v>
          </cell>
        </row>
        <row r="79">
          <cell r="A79">
            <v>4392</v>
          </cell>
          <cell r="B79">
            <v>9</v>
          </cell>
          <cell r="C79">
            <v>10</v>
          </cell>
          <cell r="D79">
            <v>3</v>
          </cell>
          <cell r="E79">
            <v>74</v>
          </cell>
          <cell r="F79">
            <v>77</v>
          </cell>
          <cell r="G79">
            <v>56</v>
          </cell>
          <cell r="H79">
            <v>78</v>
          </cell>
          <cell r="I79">
            <v>2</v>
          </cell>
          <cell r="J79">
            <v>70</v>
          </cell>
          <cell r="L79">
            <v>62</v>
          </cell>
          <cell r="N79">
            <v>112</v>
          </cell>
          <cell r="O79">
            <v>88</v>
          </cell>
          <cell r="P79">
            <v>84</v>
          </cell>
        </row>
        <row r="80">
          <cell r="A80">
            <v>4393</v>
          </cell>
          <cell r="B80">
            <v>2</v>
          </cell>
          <cell r="C80">
            <v>4</v>
          </cell>
          <cell r="D80">
            <v>2</v>
          </cell>
          <cell r="E80">
            <v>37</v>
          </cell>
          <cell r="F80">
            <v>21</v>
          </cell>
          <cell r="G80">
            <v>28</v>
          </cell>
          <cell r="H80">
            <v>32</v>
          </cell>
          <cell r="J80">
            <v>28</v>
          </cell>
          <cell r="K80">
            <v>10</v>
          </cell>
          <cell r="L80">
            <v>35</v>
          </cell>
          <cell r="M80">
            <v>7</v>
          </cell>
          <cell r="N80">
            <v>53</v>
          </cell>
          <cell r="O80">
            <v>38</v>
          </cell>
          <cell r="P80">
            <v>19</v>
          </cell>
        </row>
        <row r="81">
          <cell r="A81">
            <v>4394</v>
          </cell>
          <cell r="B81">
            <v>7</v>
          </cell>
          <cell r="C81">
            <v>17</v>
          </cell>
          <cell r="D81">
            <v>29</v>
          </cell>
          <cell r="E81">
            <v>38</v>
          </cell>
          <cell r="F81">
            <v>35</v>
          </cell>
          <cell r="G81">
            <v>22</v>
          </cell>
          <cell r="H81">
            <v>35</v>
          </cell>
          <cell r="J81">
            <v>39</v>
          </cell>
          <cell r="L81">
            <v>37</v>
          </cell>
          <cell r="N81">
            <v>66</v>
          </cell>
          <cell r="O81">
            <v>33</v>
          </cell>
          <cell r="P81">
            <v>31</v>
          </cell>
        </row>
        <row r="82">
          <cell r="A82">
            <v>4395</v>
          </cell>
          <cell r="B82">
            <v>49</v>
          </cell>
          <cell r="C82">
            <v>8</v>
          </cell>
          <cell r="E82">
            <v>495</v>
          </cell>
          <cell r="F82">
            <v>335</v>
          </cell>
          <cell r="G82">
            <v>289</v>
          </cell>
          <cell r="H82">
            <v>394</v>
          </cell>
          <cell r="J82">
            <v>494</v>
          </cell>
          <cell r="K82">
            <v>2</v>
          </cell>
          <cell r="L82">
            <v>481</v>
          </cell>
          <cell r="M82">
            <v>2</v>
          </cell>
          <cell r="N82">
            <v>476</v>
          </cell>
          <cell r="O82">
            <v>250</v>
          </cell>
          <cell r="P82">
            <v>141</v>
          </cell>
          <cell r="Q82">
            <v>303</v>
          </cell>
        </row>
        <row r="83">
          <cell r="A83">
            <v>4396</v>
          </cell>
          <cell r="B83">
            <v>2</v>
          </cell>
          <cell r="C83">
            <v>7</v>
          </cell>
          <cell r="E83">
            <v>34</v>
          </cell>
          <cell r="F83">
            <v>26</v>
          </cell>
          <cell r="G83">
            <v>28</v>
          </cell>
          <cell r="H83">
            <v>10</v>
          </cell>
          <cell r="J83">
            <v>33</v>
          </cell>
          <cell r="L83">
            <v>31</v>
          </cell>
          <cell r="N83">
            <v>74</v>
          </cell>
          <cell r="O83">
            <v>31</v>
          </cell>
          <cell r="P83">
            <v>24</v>
          </cell>
        </row>
        <row r="84">
          <cell r="A84">
            <v>4397</v>
          </cell>
          <cell r="B84">
            <v>12</v>
          </cell>
          <cell r="C84">
            <v>30</v>
          </cell>
          <cell r="D84">
            <v>13</v>
          </cell>
          <cell r="E84">
            <v>88</v>
          </cell>
          <cell r="F84">
            <v>34</v>
          </cell>
          <cell r="G84">
            <v>48</v>
          </cell>
          <cell r="H84">
            <v>41</v>
          </cell>
          <cell r="I84">
            <v>2</v>
          </cell>
          <cell r="J84">
            <v>60</v>
          </cell>
          <cell r="L84">
            <v>62</v>
          </cell>
          <cell r="N84">
            <v>150</v>
          </cell>
          <cell r="O84">
            <v>77</v>
          </cell>
          <cell r="P84">
            <v>49</v>
          </cell>
        </row>
        <row r="85">
          <cell r="A85">
            <v>4398</v>
          </cell>
          <cell r="B85">
            <v>3</v>
          </cell>
          <cell r="C85">
            <v>7</v>
          </cell>
          <cell r="E85">
            <v>9</v>
          </cell>
          <cell r="F85">
            <v>9</v>
          </cell>
          <cell r="G85">
            <v>2</v>
          </cell>
          <cell r="H85">
            <v>5</v>
          </cell>
          <cell r="J85">
            <v>5</v>
          </cell>
          <cell r="L85">
            <v>9</v>
          </cell>
          <cell r="N85">
            <v>41</v>
          </cell>
          <cell r="O85">
            <v>14</v>
          </cell>
          <cell r="P85">
            <v>8</v>
          </cell>
        </row>
        <row r="86">
          <cell r="A86">
            <v>4399</v>
          </cell>
          <cell r="B86">
            <v>7</v>
          </cell>
          <cell r="C86">
            <v>6</v>
          </cell>
          <cell r="D86">
            <v>1</v>
          </cell>
          <cell r="E86">
            <v>38</v>
          </cell>
          <cell r="F86">
            <v>24</v>
          </cell>
          <cell r="G86">
            <v>31</v>
          </cell>
          <cell r="H86">
            <v>20</v>
          </cell>
          <cell r="J86">
            <v>30</v>
          </cell>
          <cell r="L86">
            <v>33</v>
          </cell>
          <cell r="N86">
            <v>177</v>
          </cell>
          <cell r="O86">
            <v>30</v>
          </cell>
          <cell r="P86">
            <v>20</v>
          </cell>
        </row>
        <row r="87">
          <cell r="A87">
            <v>4400</v>
          </cell>
          <cell r="B87">
            <v>1</v>
          </cell>
          <cell r="D87">
            <v>6</v>
          </cell>
          <cell r="E87">
            <v>20</v>
          </cell>
          <cell r="F87">
            <v>13</v>
          </cell>
          <cell r="G87">
            <v>16</v>
          </cell>
          <cell r="H87">
            <v>12</v>
          </cell>
          <cell r="J87">
            <v>14</v>
          </cell>
          <cell r="L87">
            <v>17</v>
          </cell>
          <cell r="N87">
            <v>86</v>
          </cell>
          <cell r="O87">
            <v>21</v>
          </cell>
          <cell r="P87">
            <v>10</v>
          </cell>
        </row>
        <row r="88">
          <cell r="A88">
            <v>4402</v>
          </cell>
          <cell r="B88">
            <v>2</v>
          </cell>
          <cell r="D88">
            <v>3</v>
          </cell>
          <cell r="E88">
            <v>19</v>
          </cell>
          <cell r="F88">
            <v>7</v>
          </cell>
          <cell r="G88">
            <v>10</v>
          </cell>
          <cell r="H88">
            <v>7</v>
          </cell>
          <cell r="J88">
            <v>14</v>
          </cell>
          <cell r="L88">
            <v>13</v>
          </cell>
          <cell r="N88">
            <v>41</v>
          </cell>
          <cell r="O88">
            <v>19</v>
          </cell>
          <cell r="P88">
            <v>15</v>
          </cell>
        </row>
        <row r="89">
          <cell r="A89">
            <v>4403</v>
          </cell>
          <cell r="B89">
            <v>3</v>
          </cell>
          <cell r="C89">
            <v>8</v>
          </cell>
          <cell r="E89">
            <v>16</v>
          </cell>
          <cell r="F89">
            <v>6</v>
          </cell>
          <cell r="G89">
            <v>8</v>
          </cell>
          <cell r="H89">
            <v>5</v>
          </cell>
          <cell r="J89">
            <v>10</v>
          </cell>
          <cell r="K89">
            <v>2</v>
          </cell>
          <cell r="L89">
            <v>13</v>
          </cell>
          <cell r="M89">
            <v>2</v>
          </cell>
          <cell r="N89">
            <v>74</v>
          </cell>
          <cell r="O89">
            <v>20</v>
          </cell>
          <cell r="P89">
            <v>15</v>
          </cell>
        </row>
        <row r="90">
          <cell r="A90">
            <v>4404</v>
          </cell>
          <cell r="B90">
            <v>5</v>
          </cell>
          <cell r="C90">
            <v>3</v>
          </cell>
          <cell r="D90">
            <v>2</v>
          </cell>
          <cell r="E90">
            <v>50</v>
          </cell>
          <cell r="F90">
            <v>26</v>
          </cell>
          <cell r="G90">
            <v>21</v>
          </cell>
          <cell r="H90">
            <v>28</v>
          </cell>
          <cell r="J90">
            <v>45</v>
          </cell>
          <cell r="L90">
            <v>48</v>
          </cell>
          <cell r="N90">
            <v>31</v>
          </cell>
          <cell r="O90">
            <v>32</v>
          </cell>
          <cell r="P90">
            <v>3</v>
          </cell>
        </row>
        <row r="91">
          <cell r="A91">
            <v>4405</v>
          </cell>
          <cell r="B91">
            <v>2</v>
          </cell>
          <cell r="C91">
            <v>4</v>
          </cell>
          <cell r="D91">
            <v>7</v>
          </cell>
          <cell r="E91">
            <v>42</v>
          </cell>
          <cell r="F91">
            <v>32</v>
          </cell>
          <cell r="G91">
            <v>26</v>
          </cell>
          <cell r="H91">
            <v>47</v>
          </cell>
          <cell r="J91">
            <v>39</v>
          </cell>
          <cell r="L91">
            <v>39</v>
          </cell>
          <cell r="N91">
            <v>65</v>
          </cell>
          <cell r="O91">
            <v>29</v>
          </cell>
          <cell r="P91">
            <v>25</v>
          </cell>
        </row>
        <row r="92">
          <cell r="A92">
            <v>4406</v>
          </cell>
          <cell r="D92">
            <v>5</v>
          </cell>
          <cell r="E92">
            <v>15</v>
          </cell>
          <cell r="F92">
            <v>9</v>
          </cell>
          <cell r="G92">
            <v>13</v>
          </cell>
          <cell r="H92">
            <v>8</v>
          </cell>
          <cell r="J92">
            <v>11</v>
          </cell>
          <cell r="L92">
            <v>12</v>
          </cell>
          <cell r="N92">
            <v>20</v>
          </cell>
          <cell r="O92">
            <v>12</v>
          </cell>
          <cell r="P92">
            <v>10</v>
          </cell>
        </row>
        <row r="93">
          <cell r="A93">
            <v>4407</v>
          </cell>
          <cell r="B93">
            <v>70</v>
          </cell>
          <cell r="C93">
            <v>71</v>
          </cell>
          <cell r="D93">
            <v>6</v>
          </cell>
          <cell r="E93">
            <v>517</v>
          </cell>
          <cell r="F93">
            <v>293</v>
          </cell>
          <cell r="G93">
            <v>299</v>
          </cell>
          <cell r="H93">
            <v>400</v>
          </cell>
          <cell r="J93">
            <v>485</v>
          </cell>
          <cell r="K93">
            <v>1</v>
          </cell>
          <cell r="L93">
            <v>478</v>
          </cell>
          <cell r="M93">
            <v>1</v>
          </cell>
          <cell r="N93">
            <v>636</v>
          </cell>
          <cell r="O93">
            <v>752</v>
          </cell>
          <cell r="P93">
            <v>435</v>
          </cell>
          <cell r="Q93">
            <v>497</v>
          </cell>
        </row>
        <row r="94">
          <cell r="A94">
            <v>4408</v>
          </cell>
          <cell r="E94">
            <v>22</v>
          </cell>
          <cell r="F94">
            <v>12</v>
          </cell>
          <cell r="G94">
            <v>18</v>
          </cell>
          <cell r="H94">
            <v>13</v>
          </cell>
          <cell r="J94">
            <v>18</v>
          </cell>
          <cell r="L94">
            <v>17</v>
          </cell>
          <cell r="N94">
            <v>59</v>
          </cell>
          <cell r="O94">
            <v>8</v>
          </cell>
          <cell r="P94">
            <v>11</v>
          </cell>
        </row>
        <row r="95">
          <cell r="A95">
            <v>4409</v>
          </cell>
          <cell r="B95">
            <v>10</v>
          </cell>
          <cell r="C95">
            <v>8</v>
          </cell>
          <cell r="E95">
            <v>75</v>
          </cell>
          <cell r="F95">
            <v>47</v>
          </cell>
          <cell r="G95">
            <v>46</v>
          </cell>
          <cell r="H95">
            <v>36</v>
          </cell>
          <cell r="J95">
            <v>66</v>
          </cell>
          <cell r="L95">
            <v>70</v>
          </cell>
          <cell r="N95">
            <v>111</v>
          </cell>
          <cell r="O95">
            <v>64</v>
          </cell>
          <cell r="P95">
            <v>52</v>
          </cell>
        </row>
        <row r="96">
          <cell r="A96">
            <v>4410</v>
          </cell>
          <cell r="C96">
            <v>3</v>
          </cell>
          <cell r="E96">
            <v>24</v>
          </cell>
          <cell r="F96">
            <v>14</v>
          </cell>
          <cell r="G96">
            <v>13</v>
          </cell>
          <cell r="H96">
            <v>6</v>
          </cell>
          <cell r="I96">
            <v>9</v>
          </cell>
          <cell r="J96">
            <v>12</v>
          </cell>
          <cell r="L96">
            <v>13</v>
          </cell>
          <cell r="N96">
            <v>25</v>
          </cell>
          <cell r="O96">
            <v>17</v>
          </cell>
          <cell r="P96">
            <v>14</v>
          </cell>
        </row>
        <row r="97">
          <cell r="A97">
            <v>4411</v>
          </cell>
          <cell r="C97">
            <v>3</v>
          </cell>
          <cell r="E97">
            <v>15</v>
          </cell>
          <cell r="F97">
            <v>7</v>
          </cell>
          <cell r="G97">
            <v>6</v>
          </cell>
          <cell r="H97">
            <v>6</v>
          </cell>
          <cell r="J97">
            <v>9</v>
          </cell>
          <cell r="L97">
            <v>11</v>
          </cell>
          <cell r="N97">
            <v>64</v>
          </cell>
          <cell r="O97">
            <v>11</v>
          </cell>
          <cell r="P97">
            <v>9</v>
          </cell>
        </row>
        <row r="98">
          <cell r="A98">
            <v>4412</v>
          </cell>
          <cell r="E98">
            <v>3</v>
          </cell>
          <cell r="F98">
            <v>2</v>
          </cell>
          <cell r="G98">
            <v>3</v>
          </cell>
          <cell r="H98">
            <v>4</v>
          </cell>
          <cell r="J98">
            <v>3</v>
          </cell>
          <cell r="L98">
            <v>3</v>
          </cell>
          <cell r="N98">
            <v>15</v>
          </cell>
          <cell r="O98">
            <v>1</v>
          </cell>
        </row>
        <row r="99">
          <cell r="A99">
            <v>4413</v>
          </cell>
          <cell r="B99">
            <v>2</v>
          </cell>
          <cell r="C99">
            <v>1</v>
          </cell>
          <cell r="E99">
            <v>5</v>
          </cell>
          <cell r="F99">
            <v>1</v>
          </cell>
          <cell r="G99">
            <v>5</v>
          </cell>
          <cell r="J99">
            <v>3</v>
          </cell>
          <cell r="L99">
            <v>2</v>
          </cell>
          <cell r="N99">
            <v>12</v>
          </cell>
          <cell r="O99">
            <v>1</v>
          </cell>
          <cell r="P99">
            <v>1</v>
          </cell>
        </row>
        <row r="100">
          <cell r="A100">
            <v>4414</v>
          </cell>
          <cell r="D100">
            <v>1</v>
          </cell>
          <cell r="E100">
            <v>4</v>
          </cell>
          <cell r="F100">
            <v>8</v>
          </cell>
          <cell r="G100">
            <v>4</v>
          </cell>
          <cell r="H100">
            <v>4</v>
          </cell>
          <cell r="J100">
            <v>2</v>
          </cell>
          <cell r="L100">
            <v>3</v>
          </cell>
          <cell r="N100">
            <v>32</v>
          </cell>
          <cell r="O100">
            <v>9</v>
          </cell>
          <cell r="P100">
            <v>7</v>
          </cell>
        </row>
        <row r="101">
          <cell r="A101">
            <v>4415</v>
          </cell>
          <cell r="B101">
            <v>8</v>
          </cell>
          <cell r="C101">
            <v>12</v>
          </cell>
          <cell r="D101">
            <v>1</v>
          </cell>
          <cell r="E101">
            <v>42</v>
          </cell>
          <cell r="F101">
            <v>6</v>
          </cell>
          <cell r="G101">
            <v>23</v>
          </cell>
          <cell r="H101">
            <v>7</v>
          </cell>
          <cell r="J101">
            <v>21</v>
          </cell>
          <cell r="L101">
            <v>22</v>
          </cell>
          <cell r="N101">
            <v>45</v>
          </cell>
          <cell r="O101">
            <v>13</v>
          </cell>
          <cell r="P101">
            <v>7</v>
          </cell>
        </row>
        <row r="102">
          <cell r="A102">
            <v>4416</v>
          </cell>
          <cell r="B102">
            <v>1</v>
          </cell>
          <cell r="C102">
            <v>3</v>
          </cell>
          <cell r="E102">
            <v>11</v>
          </cell>
          <cell r="F102">
            <v>4</v>
          </cell>
          <cell r="G102">
            <v>8</v>
          </cell>
          <cell r="H102">
            <v>17</v>
          </cell>
          <cell r="I102">
            <v>10</v>
          </cell>
          <cell r="J102">
            <v>7</v>
          </cell>
          <cell r="L102">
            <v>9</v>
          </cell>
          <cell r="N102">
            <v>19</v>
          </cell>
          <cell r="O102">
            <v>4</v>
          </cell>
          <cell r="P102">
            <v>3</v>
          </cell>
        </row>
        <row r="103">
          <cell r="A103">
            <v>4417</v>
          </cell>
          <cell r="B103">
            <v>1</v>
          </cell>
          <cell r="C103">
            <v>4</v>
          </cell>
          <cell r="E103">
            <v>16</v>
          </cell>
          <cell r="F103">
            <v>12</v>
          </cell>
          <cell r="G103">
            <v>10</v>
          </cell>
          <cell r="H103">
            <v>17</v>
          </cell>
          <cell r="I103">
            <v>2</v>
          </cell>
          <cell r="J103">
            <v>9</v>
          </cell>
          <cell r="L103">
            <v>10</v>
          </cell>
          <cell r="N103">
            <v>48</v>
          </cell>
          <cell r="O103">
            <v>14</v>
          </cell>
          <cell r="P103">
            <v>13</v>
          </cell>
        </row>
        <row r="104">
          <cell r="A104">
            <v>4418</v>
          </cell>
          <cell r="B104">
            <v>1</v>
          </cell>
          <cell r="C104">
            <v>3</v>
          </cell>
          <cell r="E104">
            <v>11</v>
          </cell>
          <cell r="F104">
            <v>3</v>
          </cell>
          <cell r="G104">
            <v>8</v>
          </cell>
          <cell r="H104">
            <v>5</v>
          </cell>
          <cell r="J104">
            <v>12</v>
          </cell>
          <cell r="L104">
            <v>10</v>
          </cell>
          <cell r="N104">
            <v>27</v>
          </cell>
          <cell r="O104">
            <v>3</v>
          </cell>
          <cell r="P104">
            <v>4</v>
          </cell>
        </row>
        <row r="105">
          <cell r="A105">
            <v>4419</v>
          </cell>
          <cell r="B105">
            <v>2</v>
          </cell>
          <cell r="C105">
            <v>18</v>
          </cell>
          <cell r="D105">
            <v>1</v>
          </cell>
          <cell r="E105">
            <v>16</v>
          </cell>
          <cell r="F105">
            <v>3</v>
          </cell>
          <cell r="G105">
            <v>7</v>
          </cell>
          <cell r="H105">
            <v>3</v>
          </cell>
          <cell r="J105">
            <v>11</v>
          </cell>
          <cell r="L105">
            <v>11</v>
          </cell>
          <cell r="N105">
            <v>26</v>
          </cell>
          <cell r="O105">
            <v>10</v>
          </cell>
          <cell r="P105">
            <v>9</v>
          </cell>
        </row>
        <row r="106">
          <cell r="A106">
            <v>4420</v>
          </cell>
          <cell r="B106">
            <v>31</v>
          </cell>
          <cell r="D106">
            <v>14</v>
          </cell>
          <cell r="E106">
            <v>240</v>
          </cell>
          <cell r="F106">
            <v>162</v>
          </cell>
          <cell r="G106">
            <v>115</v>
          </cell>
          <cell r="H106">
            <v>142</v>
          </cell>
          <cell r="J106">
            <v>189</v>
          </cell>
          <cell r="L106">
            <v>209</v>
          </cell>
          <cell r="M106">
            <v>1</v>
          </cell>
          <cell r="N106">
            <v>340</v>
          </cell>
          <cell r="O106">
            <v>70</v>
          </cell>
          <cell r="P106">
            <v>43</v>
          </cell>
          <cell r="Q106">
            <v>325</v>
          </cell>
        </row>
        <row r="107">
          <cell r="A107">
            <v>4421</v>
          </cell>
          <cell r="B107">
            <v>4</v>
          </cell>
          <cell r="E107">
            <v>49</v>
          </cell>
          <cell r="F107">
            <v>27</v>
          </cell>
          <cell r="G107">
            <v>10</v>
          </cell>
          <cell r="H107">
            <v>45</v>
          </cell>
          <cell r="J107">
            <v>37</v>
          </cell>
          <cell r="L107">
            <v>38</v>
          </cell>
          <cell r="N107">
            <v>14</v>
          </cell>
          <cell r="O107">
            <v>22</v>
          </cell>
          <cell r="P107">
            <v>7</v>
          </cell>
        </row>
        <row r="108">
          <cell r="A108">
            <v>4422</v>
          </cell>
          <cell r="B108">
            <v>5</v>
          </cell>
          <cell r="C108">
            <v>8</v>
          </cell>
          <cell r="E108">
            <v>58</v>
          </cell>
          <cell r="F108">
            <v>28</v>
          </cell>
          <cell r="G108">
            <v>29</v>
          </cell>
          <cell r="H108">
            <v>12</v>
          </cell>
          <cell r="J108">
            <v>11</v>
          </cell>
          <cell r="L108">
            <v>22</v>
          </cell>
          <cell r="N108">
            <v>11</v>
          </cell>
          <cell r="O108">
            <v>31</v>
          </cell>
          <cell r="P108">
            <v>15</v>
          </cell>
        </row>
        <row r="109">
          <cell r="A109">
            <v>4423</v>
          </cell>
          <cell r="B109">
            <v>15</v>
          </cell>
          <cell r="C109">
            <v>1</v>
          </cell>
          <cell r="E109">
            <v>83</v>
          </cell>
          <cell r="F109">
            <v>71</v>
          </cell>
          <cell r="G109">
            <v>41</v>
          </cell>
          <cell r="H109">
            <v>73</v>
          </cell>
          <cell r="J109">
            <v>39</v>
          </cell>
          <cell r="L109">
            <v>50</v>
          </cell>
          <cell r="N109">
            <v>76</v>
          </cell>
          <cell r="O109">
            <v>72</v>
          </cell>
          <cell r="P109">
            <v>41</v>
          </cell>
        </row>
        <row r="110">
          <cell r="A110">
            <v>4424</v>
          </cell>
          <cell r="B110">
            <v>8</v>
          </cell>
          <cell r="E110">
            <v>58</v>
          </cell>
          <cell r="F110">
            <v>43</v>
          </cell>
          <cell r="G110">
            <v>53</v>
          </cell>
          <cell r="H110">
            <v>20</v>
          </cell>
          <cell r="J110">
            <v>38</v>
          </cell>
          <cell r="K110">
            <v>1</v>
          </cell>
          <cell r="L110">
            <v>35</v>
          </cell>
          <cell r="M110">
            <v>1</v>
          </cell>
          <cell r="N110">
            <v>77</v>
          </cell>
          <cell r="O110">
            <v>48</v>
          </cell>
          <cell r="P110">
            <v>23</v>
          </cell>
        </row>
        <row r="111">
          <cell r="A111">
            <v>4425</v>
          </cell>
          <cell r="B111">
            <v>5</v>
          </cell>
          <cell r="C111">
            <v>4</v>
          </cell>
          <cell r="D111">
            <v>1</v>
          </cell>
          <cell r="E111">
            <v>44</v>
          </cell>
          <cell r="F111">
            <v>36</v>
          </cell>
          <cell r="G111">
            <v>17</v>
          </cell>
          <cell r="H111">
            <v>37</v>
          </cell>
          <cell r="J111">
            <v>41</v>
          </cell>
          <cell r="L111">
            <v>38</v>
          </cell>
          <cell r="N111">
            <v>34</v>
          </cell>
          <cell r="O111">
            <v>30</v>
          </cell>
          <cell r="P111">
            <v>10</v>
          </cell>
        </row>
        <row r="112">
          <cell r="A112">
            <v>4426</v>
          </cell>
          <cell r="B112">
            <v>8</v>
          </cell>
          <cell r="D112">
            <v>9</v>
          </cell>
          <cell r="E112">
            <v>74</v>
          </cell>
          <cell r="F112">
            <v>41</v>
          </cell>
          <cell r="G112">
            <v>39</v>
          </cell>
          <cell r="H112">
            <v>38</v>
          </cell>
          <cell r="J112">
            <v>59</v>
          </cell>
          <cell r="L112">
            <v>60</v>
          </cell>
          <cell r="N112">
            <v>88</v>
          </cell>
          <cell r="O112">
            <v>72</v>
          </cell>
          <cell r="P112">
            <v>73</v>
          </cell>
        </row>
        <row r="113">
          <cell r="A113">
            <v>4427</v>
          </cell>
          <cell r="B113">
            <v>3</v>
          </cell>
          <cell r="E113">
            <v>37</v>
          </cell>
          <cell r="F113">
            <v>12</v>
          </cell>
          <cell r="G113">
            <v>21</v>
          </cell>
          <cell r="H113">
            <v>7</v>
          </cell>
          <cell r="I113">
            <v>42</v>
          </cell>
          <cell r="J113">
            <v>23</v>
          </cell>
          <cell r="K113">
            <v>1</v>
          </cell>
          <cell r="L113">
            <v>28</v>
          </cell>
          <cell r="N113">
            <v>23</v>
          </cell>
          <cell r="O113">
            <v>9</v>
          </cell>
          <cell r="P113">
            <v>13</v>
          </cell>
        </row>
        <row r="114">
          <cell r="A114">
            <v>4428</v>
          </cell>
          <cell r="B114">
            <v>10</v>
          </cell>
          <cell r="E114">
            <v>69</v>
          </cell>
          <cell r="F114">
            <v>50</v>
          </cell>
          <cell r="G114">
            <v>38</v>
          </cell>
          <cell r="H114">
            <v>23</v>
          </cell>
          <cell r="J114">
            <v>55</v>
          </cell>
          <cell r="L114">
            <v>50</v>
          </cell>
          <cell r="N114">
            <v>34</v>
          </cell>
          <cell r="O114">
            <v>49</v>
          </cell>
          <cell r="P114">
            <v>28</v>
          </cell>
        </row>
        <row r="115">
          <cell r="A115">
            <v>4429</v>
          </cell>
          <cell r="B115">
            <v>27</v>
          </cell>
          <cell r="C115">
            <v>40</v>
          </cell>
          <cell r="D115">
            <v>8</v>
          </cell>
          <cell r="E115">
            <v>179</v>
          </cell>
          <cell r="F115">
            <v>126</v>
          </cell>
          <cell r="G115">
            <v>112</v>
          </cell>
          <cell r="H115">
            <v>97</v>
          </cell>
          <cell r="J115">
            <v>115</v>
          </cell>
          <cell r="K115">
            <v>3</v>
          </cell>
          <cell r="L115">
            <v>143</v>
          </cell>
          <cell r="M115">
            <v>2</v>
          </cell>
          <cell r="N115">
            <v>224</v>
          </cell>
          <cell r="O115">
            <v>135</v>
          </cell>
          <cell r="P115">
            <v>143</v>
          </cell>
        </row>
        <row r="116">
          <cell r="A116">
            <v>4430</v>
          </cell>
          <cell r="B116">
            <v>4</v>
          </cell>
          <cell r="D116">
            <v>7</v>
          </cell>
          <cell r="E116">
            <v>24</v>
          </cell>
          <cell r="F116">
            <v>19</v>
          </cell>
          <cell r="G116">
            <v>12</v>
          </cell>
          <cell r="H116">
            <v>36</v>
          </cell>
          <cell r="J116">
            <v>16</v>
          </cell>
          <cell r="L116">
            <v>17</v>
          </cell>
          <cell r="N116">
            <v>47</v>
          </cell>
          <cell r="O116">
            <v>19</v>
          </cell>
          <cell r="P116">
            <v>8</v>
          </cell>
        </row>
        <row r="117">
          <cell r="A117">
            <v>4431</v>
          </cell>
          <cell r="D117">
            <v>2</v>
          </cell>
          <cell r="E117">
            <v>13</v>
          </cell>
          <cell r="F117">
            <v>8</v>
          </cell>
          <cell r="G117">
            <v>10</v>
          </cell>
          <cell r="H117">
            <v>1</v>
          </cell>
          <cell r="L117">
            <v>6</v>
          </cell>
          <cell r="N117">
            <v>35</v>
          </cell>
          <cell r="O117">
            <v>10</v>
          </cell>
          <cell r="P117">
            <v>6</v>
          </cell>
        </row>
        <row r="118">
          <cell r="A118">
            <v>4432</v>
          </cell>
          <cell r="B118">
            <v>7</v>
          </cell>
          <cell r="D118">
            <v>5</v>
          </cell>
          <cell r="E118">
            <v>38</v>
          </cell>
          <cell r="F118">
            <v>26</v>
          </cell>
          <cell r="G118">
            <v>31</v>
          </cell>
          <cell r="H118">
            <v>39</v>
          </cell>
          <cell r="J118">
            <v>35</v>
          </cell>
          <cell r="L118">
            <v>32</v>
          </cell>
          <cell r="N118">
            <v>44</v>
          </cell>
          <cell r="O118">
            <v>29</v>
          </cell>
          <cell r="P118">
            <v>27</v>
          </cell>
        </row>
        <row r="119">
          <cell r="A119">
            <v>4433</v>
          </cell>
          <cell r="B119">
            <v>7</v>
          </cell>
          <cell r="D119">
            <v>1</v>
          </cell>
          <cell r="E119">
            <v>28</v>
          </cell>
          <cell r="F119">
            <v>12</v>
          </cell>
          <cell r="G119">
            <v>7</v>
          </cell>
          <cell r="H119">
            <v>3</v>
          </cell>
          <cell r="J119">
            <v>21</v>
          </cell>
          <cell r="L119">
            <v>25</v>
          </cell>
          <cell r="M119">
            <v>3</v>
          </cell>
          <cell r="N119">
            <v>59</v>
          </cell>
          <cell r="O119">
            <v>21</v>
          </cell>
          <cell r="P119">
            <v>23</v>
          </cell>
        </row>
        <row r="120">
          <cell r="A120">
            <v>4434</v>
          </cell>
          <cell r="B120">
            <v>12</v>
          </cell>
          <cell r="E120">
            <v>30</v>
          </cell>
          <cell r="G120">
            <v>22</v>
          </cell>
          <cell r="J120">
            <v>30</v>
          </cell>
          <cell r="K120">
            <v>1</v>
          </cell>
          <cell r="L120">
            <v>27</v>
          </cell>
          <cell r="M120">
            <v>1</v>
          </cell>
          <cell r="N120">
            <v>3</v>
          </cell>
          <cell r="O120">
            <v>2</v>
          </cell>
          <cell r="P120">
            <v>4</v>
          </cell>
        </row>
        <row r="121">
          <cell r="A121">
            <v>4435</v>
          </cell>
          <cell r="B121">
            <v>3</v>
          </cell>
          <cell r="E121">
            <v>31</v>
          </cell>
          <cell r="F121">
            <v>19</v>
          </cell>
          <cell r="G121">
            <v>16</v>
          </cell>
          <cell r="H121">
            <v>17</v>
          </cell>
          <cell r="J121">
            <v>22</v>
          </cell>
          <cell r="L121">
            <v>23</v>
          </cell>
          <cell r="N121">
            <v>17</v>
          </cell>
          <cell r="O121">
            <v>10</v>
          </cell>
          <cell r="P121">
            <v>8</v>
          </cell>
        </row>
        <row r="122">
          <cell r="A122">
            <v>4436</v>
          </cell>
          <cell r="B122">
            <v>5</v>
          </cell>
          <cell r="E122">
            <v>25</v>
          </cell>
          <cell r="F122">
            <v>16</v>
          </cell>
          <cell r="G122">
            <v>10</v>
          </cell>
          <cell r="H122">
            <v>7</v>
          </cell>
          <cell r="I122">
            <v>2</v>
          </cell>
          <cell r="J122">
            <v>23</v>
          </cell>
          <cell r="L122">
            <v>20</v>
          </cell>
          <cell r="N122">
            <v>32</v>
          </cell>
          <cell r="O122">
            <v>15</v>
          </cell>
          <cell r="P122">
            <v>11</v>
          </cell>
        </row>
        <row r="123">
          <cell r="A123">
            <v>4437</v>
          </cell>
          <cell r="B123">
            <v>10</v>
          </cell>
          <cell r="D123">
            <v>15</v>
          </cell>
          <cell r="E123">
            <v>65</v>
          </cell>
          <cell r="F123">
            <v>37</v>
          </cell>
          <cell r="G123">
            <v>65</v>
          </cell>
          <cell r="H123">
            <v>11</v>
          </cell>
          <cell r="J123">
            <v>68</v>
          </cell>
          <cell r="L123">
            <v>57</v>
          </cell>
          <cell r="N123">
            <v>100</v>
          </cell>
          <cell r="O123">
            <v>47</v>
          </cell>
          <cell r="P123">
            <v>38</v>
          </cell>
        </row>
        <row r="124">
          <cell r="A124">
            <v>4438</v>
          </cell>
          <cell r="B124">
            <v>5</v>
          </cell>
          <cell r="D124">
            <v>11</v>
          </cell>
          <cell r="E124">
            <v>32</v>
          </cell>
          <cell r="F124">
            <v>24</v>
          </cell>
          <cell r="G124">
            <v>21</v>
          </cell>
          <cell r="H124">
            <v>4</v>
          </cell>
          <cell r="J124">
            <v>21</v>
          </cell>
          <cell r="L124">
            <v>16</v>
          </cell>
          <cell r="N124">
            <v>23</v>
          </cell>
          <cell r="O124">
            <v>35</v>
          </cell>
          <cell r="P124">
            <v>18</v>
          </cell>
        </row>
        <row r="125">
          <cell r="A125">
            <v>4439</v>
          </cell>
          <cell r="B125">
            <v>5</v>
          </cell>
          <cell r="C125">
            <v>3</v>
          </cell>
          <cell r="D125">
            <v>42</v>
          </cell>
          <cell r="E125">
            <v>74</v>
          </cell>
          <cell r="F125">
            <v>54</v>
          </cell>
          <cell r="G125">
            <v>53</v>
          </cell>
          <cell r="H125">
            <v>116</v>
          </cell>
          <cell r="J125">
            <v>74</v>
          </cell>
          <cell r="L125">
            <v>74</v>
          </cell>
          <cell r="N125">
            <v>247</v>
          </cell>
          <cell r="O125">
            <v>66</v>
          </cell>
          <cell r="P125">
            <v>67</v>
          </cell>
        </row>
        <row r="126">
          <cell r="A126">
            <v>4440</v>
          </cell>
          <cell r="B126">
            <v>11</v>
          </cell>
          <cell r="C126">
            <v>219</v>
          </cell>
          <cell r="D126">
            <v>1</v>
          </cell>
          <cell r="E126">
            <v>200</v>
          </cell>
          <cell r="F126">
            <v>147</v>
          </cell>
          <cell r="G126">
            <v>112</v>
          </cell>
          <cell r="H126">
            <v>164</v>
          </cell>
          <cell r="I126">
            <v>9</v>
          </cell>
          <cell r="J126">
            <v>190</v>
          </cell>
          <cell r="K126">
            <v>10</v>
          </cell>
          <cell r="L126">
            <v>191</v>
          </cell>
          <cell r="M126">
            <v>10</v>
          </cell>
          <cell r="N126">
            <v>550</v>
          </cell>
          <cell r="O126">
            <v>165</v>
          </cell>
          <cell r="P126">
            <v>113</v>
          </cell>
          <cell r="Q126">
            <v>540</v>
          </cell>
        </row>
        <row r="127">
          <cell r="A127">
            <v>4441</v>
          </cell>
          <cell r="B127">
            <v>13</v>
          </cell>
          <cell r="C127">
            <v>9</v>
          </cell>
          <cell r="D127">
            <v>18</v>
          </cell>
          <cell r="E127">
            <v>153</v>
          </cell>
          <cell r="F127">
            <v>109</v>
          </cell>
          <cell r="G127">
            <v>80</v>
          </cell>
          <cell r="H127">
            <v>82</v>
          </cell>
          <cell r="I127">
            <v>2</v>
          </cell>
          <cell r="J127">
            <v>139</v>
          </cell>
          <cell r="L127">
            <v>151</v>
          </cell>
          <cell r="N127">
            <v>278</v>
          </cell>
          <cell r="O127">
            <v>88</v>
          </cell>
          <cell r="P127">
            <v>59</v>
          </cell>
        </row>
        <row r="128">
          <cell r="A128">
            <v>4442</v>
          </cell>
          <cell r="B128">
            <v>4</v>
          </cell>
          <cell r="C128">
            <v>3</v>
          </cell>
          <cell r="E128">
            <v>10</v>
          </cell>
          <cell r="F128">
            <v>5</v>
          </cell>
          <cell r="G128">
            <v>7</v>
          </cell>
          <cell r="H128">
            <v>4</v>
          </cell>
          <cell r="J128">
            <v>7</v>
          </cell>
          <cell r="L128">
            <v>7</v>
          </cell>
          <cell r="N128">
            <v>58</v>
          </cell>
          <cell r="O128">
            <v>5</v>
          </cell>
          <cell r="P128">
            <v>4</v>
          </cell>
        </row>
        <row r="129">
          <cell r="A129">
            <v>4443</v>
          </cell>
          <cell r="B129">
            <v>4</v>
          </cell>
          <cell r="C129">
            <v>4</v>
          </cell>
          <cell r="D129">
            <v>1</v>
          </cell>
          <cell r="E129">
            <v>70</v>
          </cell>
          <cell r="F129">
            <v>50</v>
          </cell>
          <cell r="G129">
            <v>55</v>
          </cell>
          <cell r="H129">
            <v>37</v>
          </cell>
          <cell r="J129">
            <v>65</v>
          </cell>
          <cell r="L129">
            <v>70</v>
          </cell>
          <cell r="N129">
            <v>166</v>
          </cell>
          <cell r="O129">
            <v>62</v>
          </cell>
          <cell r="P129">
            <v>68</v>
          </cell>
        </row>
        <row r="130">
          <cell r="A130">
            <v>4444</v>
          </cell>
          <cell r="B130">
            <v>6</v>
          </cell>
          <cell r="C130">
            <v>6</v>
          </cell>
          <cell r="D130">
            <v>2</v>
          </cell>
          <cell r="E130">
            <v>51</v>
          </cell>
          <cell r="F130">
            <v>45</v>
          </cell>
          <cell r="G130">
            <v>50</v>
          </cell>
          <cell r="H130">
            <v>27</v>
          </cell>
          <cell r="J130">
            <v>49</v>
          </cell>
          <cell r="L130">
            <v>49</v>
          </cell>
          <cell r="N130">
            <v>233</v>
          </cell>
          <cell r="O130">
            <v>45</v>
          </cell>
          <cell r="P130">
            <v>46</v>
          </cell>
        </row>
        <row r="131">
          <cell r="A131">
            <v>4445</v>
          </cell>
          <cell r="B131">
            <v>3</v>
          </cell>
          <cell r="C131">
            <v>1</v>
          </cell>
          <cell r="D131">
            <v>10</v>
          </cell>
          <cell r="E131">
            <v>33</v>
          </cell>
          <cell r="F131">
            <v>27</v>
          </cell>
          <cell r="G131">
            <v>19</v>
          </cell>
          <cell r="H131">
            <v>51</v>
          </cell>
          <cell r="J131">
            <v>32</v>
          </cell>
          <cell r="L131">
            <v>33</v>
          </cell>
          <cell r="N131">
            <v>62</v>
          </cell>
          <cell r="O131">
            <v>33</v>
          </cell>
          <cell r="P131">
            <v>57</v>
          </cell>
        </row>
        <row r="132">
          <cell r="A132">
            <v>4446</v>
          </cell>
          <cell r="B132">
            <v>2</v>
          </cell>
          <cell r="D132">
            <v>6</v>
          </cell>
          <cell r="E132">
            <v>6</v>
          </cell>
          <cell r="F132">
            <v>8</v>
          </cell>
          <cell r="G132">
            <v>3</v>
          </cell>
          <cell r="H132">
            <v>16</v>
          </cell>
          <cell r="J132">
            <v>5</v>
          </cell>
          <cell r="L132">
            <v>6</v>
          </cell>
          <cell r="N132">
            <v>49</v>
          </cell>
          <cell r="O132">
            <v>11</v>
          </cell>
          <cell r="P132">
            <v>12</v>
          </cell>
        </row>
        <row r="133">
          <cell r="A133">
            <v>4447</v>
          </cell>
          <cell r="B133">
            <v>6</v>
          </cell>
          <cell r="C133">
            <v>1</v>
          </cell>
          <cell r="D133">
            <v>9</v>
          </cell>
          <cell r="E133">
            <v>39</v>
          </cell>
          <cell r="F133">
            <v>26</v>
          </cell>
          <cell r="G133">
            <v>29</v>
          </cell>
          <cell r="H133">
            <v>61</v>
          </cell>
          <cell r="J133">
            <v>34</v>
          </cell>
          <cell r="K133">
            <v>3</v>
          </cell>
          <cell r="L133">
            <v>38</v>
          </cell>
          <cell r="N133">
            <v>101</v>
          </cell>
          <cell r="O133">
            <v>35</v>
          </cell>
          <cell r="P133">
            <v>35</v>
          </cell>
        </row>
        <row r="134">
          <cell r="A134">
            <v>4448</v>
          </cell>
          <cell r="B134">
            <v>1</v>
          </cell>
          <cell r="E134">
            <v>18</v>
          </cell>
          <cell r="F134">
            <v>17</v>
          </cell>
          <cell r="G134">
            <v>11</v>
          </cell>
          <cell r="H134">
            <v>16</v>
          </cell>
          <cell r="J134">
            <v>16</v>
          </cell>
          <cell r="L134">
            <v>16</v>
          </cell>
          <cell r="N134">
            <v>77</v>
          </cell>
          <cell r="O134">
            <v>20</v>
          </cell>
          <cell r="P134">
            <v>19</v>
          </cell>
        </row>
        <row r="135">
          <cell r="A135">
            <v>4449</v>
          </cell>
          <cell r="B135">
            <v>2</v>
          </cell>
          <cell r="E135">
            <v>18</v>
          </cell>
          <cell r="F135">
            <v>16</v>
          </cell>
          <cell r="G135">
            <v>12</v>
          </cell>
          <cell r="H135">
            <v>12</v>
          </cell>
          <cell r="J135">
            <v>16</v>
          </cell>
          <cell r="L135">
            <v>15</v>
          </cell>
          <cell r="N135">
            <v>71</v>
          </cell>
          <cell r="O135">
            <v>24</v>
          </cell>
          <cell r="P135">
            <v>23</v>
          </cell>
        </row>
        <row r="136">
          <cell r="A136">
            <v>4450</v>
          </cell>
          <cell r="E136">
            <v>9</v>
          </cell>
          <cell r="F136">
            <v>4</v>
          </cell>
          <cell r="G136">
            <v>9</v>
          </cell>
          <cell r="H136">
            <v>2</v>
          </cell>
          <cell r="J136">
            <v>6</v>
          </cell>
          <cell r="L136">
            <v>8</v>
          </cell>
          <cell r="N136">
            <v>40</v>
          </cell>
          <cell r="O136">
            <v>5</v>
          </cell>
          <cell r="P136">
            <v>6</v>
          </cell>
        </row>
        <row r="137">
          <cell r="A137">
            <v>4451</v>
          </cell>
          <cell r="B137">
            <v>8</v>
          </cell>
          <cell r="C137">
            <v>1</v>
          </cell>
          <cell r="E137">
            <v>70</v>
          </cell>
          <cell r="F137">
            <v>54</v>
          </cell>
          <cell r="G137">
            <v>33</v>
          </cell>
          <cell r="H137">
            <v>48</v>
          </cell>
          <cell r="I137">
            <v>21</v>
          </cell>
          <cell r="J137">
            <v>67</v>
          </cell>
          <cell r="L137">
            <v>66</v>
          </cell>
          <cell r="N137">
            <v>87</v>
          </cell>
          <cell r="O137">
            <v>42</v>
          </cell>
          <cell r="P137">
            <v>11</v>
          </cell>
          <cell r="Q137">
            <v>66</v>
          </cell>
        </row>
        <row r="138">
          <cell r="A138">
            <v>4452</v>
          </cell>
          <cell r="B138">
            <v>12</v>
          </cell>
          <cell r="C138">
            <v>62</v>
          </cell>
          <cell r="E138">
            <v>208</v>
          </cell>
          <cell r="F138">
            <v>159</v>
          </cell>
          <cell r="G138">
            <v>122</v>
          </cell>
          <cell r="H138">
            <v>237</v>
          </cell>
          <cell r="J138">
            <v>205</v>
          </cell>
          <cell r="L138">
            <v>206</v>
          </cell>
          <cell r="N138">
            <v>454</v>
          </cell>
          <cell r="O138">
            <v>152</v>
          </cell>
          <cell r="P138">
            <v>165</v>
          </cell>
        </row>
        <row r="139">
          <cell r="A139">
            <v>4453</v>
          </cell>
          <cell r="D139">
            <v>2</v>
          </cell>
          <cell r="E139">
            <v>22</v>
          </cell>
          <cell r="F139">
            <v>20</v>
          </cell>
          <cell r="G139">
            <v>22</v>
          </cell>
          <cell r="H139">
            <v>13</v>
          </cell>
          <cell r="J139">
            <v>17</v>
          </cell>
          <cell r="L139">
            <v>15</v>
          </cell>
          <cell r="N139">
            <v>114</v>
          </cell>
          <cell r="O139">
            <v>26</v>
          </cell>
          <cell r="P139">
            <v>20</v>
          </cell>
        </row>
        <row r="140">
          <cell r="A140">
            <v>4454</v>
          </cell>
          <cell r="B140">
            <v>6</v>
          </cell>
          <cell r="C140">
            <v>17</v>
          </cell>
          <cell r="E140">
            <v>18</v>
          </cell>
          <cell r="F140">
            <v>3</v>
          </cell>
          <cell r="G140">
            <v>5</v>
          </cell>
          <cell r="H140">
            <v>1</v>
          </cell>
          <cell r="J140">
            <v>18</v>
          </cell>
          <cell r="L140">
            <v>14</v>
          </cell>
          <cell r="N140">
            <v>54</v>
          </cell>
          <cell r="O140">
            <v>14</v>
          </cell>
          <cell r="P140">
            <v>12</v>
          </cell>
          <cell r="Q140">
            <v>5</v>
          </cell>
        </row>
        <row r="141">
          <cell r="A141">
            <v>4455</v>
          </cell>
          <cell r="B141">
            <v>21</v>
          </cell>
          <cell r="C141">
            <v>44</v>
          </cell>
          <cell r="D141">
            <v>3</v>
          </cell>
          <cell r="E141">
            <v>115</v>
          </cell>
          <cell r="F141">
            <v>60</v>
          </cell>
          <cell r="G141">
            <v>29</v>
          </cell>
          <cell r="H141">
            <v>67</v>
          </cell>
          <cell r="J141">
            <v>77</v>
          </cell>
          <cell r="L141">
            <v>89</v>
          </cell>
          <cell r="N141">
            <v>277</v>
          </cell>
          <cell r="O141">
            <v>111</v>
          </cell>
          <cell r="P141">
            <v>65</v>
          </cell>
          <cell r="Q141">
            <v>88</v>
          </cell>
        </row>
        <row r="142">
          <cell r="A142">
            <v>4456</v>
          </cell>
          <cell r="B142">
            <v>1</v>
          </cell>
          <cell r="C142">
            <v>4</v>
          </cell>
          <cell r="E142">
            <v>4</v>
          </cell>
          <cell r="F142">
            <v>2</v>
          </cell>
          <cell r="G142">
            <v>2</v>
          </cell>
          <cell r="H142">
            <v>1</v>
          </cell>
          <cell r="J142">
            <v>3</v>
          </cell>
          <cell r="L142">
            <v>4</v>
          </cell>
          <cell r="N142">
            <v>10</v>
          </cell>
          <cell r="O142">
            <v>5</v>
          </cell>
          <cell r="P142">
            <v>2</v>
          </cell>
          <cell r="Q142">
            <v>1</v>
          </cell>
        </row>
        <row r="143">
          <cell r="A143">
            <v>4457</v>
          </cell>
          <cell r="B143">
            <v>9</v>
          </cell>
          <cell r="C143">
            <v>26</v>
          </cell>
          <cell r="D143">
            <v>13</v>
          </cell>
          <cell r="E143">
            <v>41</v>
          </cell>
          <cell r="F143">
            <v>23</v>
          </cell>
          <cell r="G143">
            <v>10</v>
          </cell>
          <cell r="H143">
            <v>19</v>
          </cell>
          <cell r="J143">
            <v>41</v>
          </cell>
          <cell r="L143">
            <v>34</v>
          </cell>
          <cell r="N143">
            <v>93</v>
          </cell>
          <cell r="O143">
            <v>48</v>
          </cell>
          <cell r="P143">
            <v>39</v>
          </cell>
          <cell r="Q143">
            <v>13</v>
          </cell>
        </row>
        <row r="144">
          <cell r="A144">
            <v>4458</v>
          </cell>
          <cell r="B144">
            <v>1</v>
          </cell>
          <cell r="C144">
            <v>32</v>
          </cell>
          <cell r="E144">
            <v>29</v>
          </cell>
          <cell r="F144">
            <v>9</v>
          </cell>
          <cell r="G144">
            <v>9</v>
          </cell>
          <cell r="H144">
            <v>10</v>
          </cell>
          <cell r="J144">
            <v>27</v>
          </cell>
          <cell r="L144">
            <v>29</v>
          </cell>
          <cell r="N144">
            <v>50</v>
          </cell>
          <cell r="O144">
            <v>26</v>
          </cell>
          <cell r="P144">
            <v>19</v>
          </cell>
          <cell r="Q144">
            <v>5</v>
          </cell>
        </row>
        <row r="145">
          <cell r="A145">
            <v>4459</v>
          </cell>
          <cell r="B145">
            <v>1</v>
          </cell>
          <cell r="C145">
            <v>1</v>
          </cell>
          <cell r="E145">
            <v>8</v>
          </cell>
          <cell r="F145">
            <v>3</v>
          </cell>
          <cell r="G145">
            <v>5</v>
          </cell>
          <cell r="H145">
            <v>2</v>
          </cell>
          <cell r="J145">
            <v>7</v>
          </cell>
          <cell r="L145">
            <v>7</v>
          </cell>
          <cell r="N145">
            <v>6</v>
          </cell>
          <cell r="O145">
            <v>3</v>
          </cell>
          <cell r="P145">
            <v>1</v>
          </cell>
          <cell r="Q145">
            <v>3</v>
          </cell>
        </row>
        <row r="146">
          <cell r="A146">
            <v>4460</v>
          </cell>
          <cell r="B146">
            <v>4</v>
          </cell>
          <cell r="C146">
            <v>12</v>
          </cell>
          <cell r="E146">
            <v>19</v>
          </cell>
          <cell r="F146">
            <v>5</v>
          </cell>
          <cell r="G146">
            <v>5</v>
          </cell>
          <cell r="H146">
            <v>6</v>
          </cell>
          <cell r="J146">
            <v>20</v>
          </cell>
          <cell r="K146">
            <v>1</v>
          </cell>
          <cell r="L146">
            <v>17</v>
          </cell>
          <cell r="M146">
            <v>1</v>
          </cell>
          <cell r="N146">
            <v>34</v>
          </cell>
          <cell r="O146">
            <v>15</v>
          </cell>
          <cell r="P146">
            <v>12</v>
          </cell>
          <cell r="Q146">
            <v>6</v>
          </cell>
        </row>
        <row r="147">
          <cell r="A147">
            <v>4461</v>
          </cell>
          <cell r="B147">
            <v>3</v>
          </cell>
          <cell r="E147">
            <v>21</v>
          </cell>
          <cell r="F147">
            <v>7</v>
          </cell>
          <cell r="G147">
            <v>4</v>
          </cell>
          <cell r="H147">
            <v>6</v>
          </cell>
          <cell r="J147">
            <v>16</v>
          </cell>
          <cell r="L147">
            <v>18</v>
          </cell>
          <cell r="N147">
            <v>44</v>
          </cell>
          <cell r="O147">
            <v>17</v>
          </cell>
          <cell r="P147">
            <v>12</v>
          </cell>
        </row>
        <row r="148">
          <cell r="A148">
            <v>4462</v>
          </cell>
          <cell r="B148">
            <v>1</v>
          </cell>
          <cell r="C148">
            <v>13</v>
          </cell>
          <cell r="E148">
            <v>18</v>
          </cell>
          <cell r="F148">
            <v>7</v>
          </cell>
          <cell r="G148">
            <v>10</v>
          </cell>
          <cell r="H148">
            <v>5</v>
          </cell>
          <cell r="J148">
            <v>17</v>
          </cell>
          <cell r="L148">
            <v>16</v>
          </cell>
          <cell r="N148">
            <v>29</v>
          </cell>
          <cell r="O148">
            <v>18</v>
          </cell>
          <cell r="P148">
            <v>7</v>
          </cell>
        </row>
        <row r="149">
          <cell r="A149">
            <v>4463</v>
          </cell>
          <cell r="B149">
            <v>1</v>
          </cell>
          <cell r="C149">
            <v>11</v>
          </cell>
          <cell r="E149">
            <v>8</v>
          </cell>
          <cell r="F149">
            <v>2</v>
          </cell>
          <cell r="G149">
            <v>2</v>
          </cell>
          <cell r="H149">
            <v>3</v>
          </cell>
          <cell r="J149">
            <v>8</v>
          </cell>
          <cell r="L149">
            <v>6</v>
          </cell>
          <cell r="N149">
            <v>23</v>
          </cell>
          <cell r="O149">
            <v>5</v>
          </cell>
          <cell r="P149">
            <v>3</v>
          </cell>
        </row>
        <row r="150">
          <cell r="A150">
            <v>4464</v>
          </cell>
          <cell r="B150">
            <v>2</v>
          </cell>
          <cell r="C150">
            <v>11</v>
          </cell>
          <cell r="E150">
            <v>10</v>
          </cell>
          <cell r="F150">
            <v>4</v>
          </cell>
          <cell r="G150">
            <v>3</v>
          </cell>
          <cell r="H150">
            <v>4</v>
          </cell>
          <cell r="I150">
            <v>1</v>
          </cell>
          <cell r="J150">
            <v>13</v>
          </cell>
          <cell r="K150">
            <v>3</v>
          </cell>
          <cell r="L150">
            <v>8</v>
          </cell>
          <cell r="M150">
            <v>3</v>
          </cell>
          <cell r="N150">
            <v>36</v>
          </cell>
          <cell r="O150">
            <v>14</v>
          </cell>
          <cell r="P150">
            <v>14</v>
          </cell>
          <cell r="Q150">
            <v>1</v>
          </cell>
        </row>
        <row r="151">
          <cell r="A151">
            <v>4465</v>
          </cell>
          <cell r="B151">
            <v>1</v>
          </cell>
          <cell r="C151">
            <v>3</v>
          </cell>
          <cell r="E151">
            <v>13</v>
          </cell>
          <cell r="F151">
            <v>1</v>
          </cell>
          <cell r="G151">
            <v>4</v>
          </cell>
          <cell r="H151">
            <v>4</v>
          </cell>
          <cell r="I151">
            <v>4</v>
          </cell>
          <cell r="J151">
            <v>9</v>
          </cell>
          <cell r="K151">
            <v>2</v>
          </cell>
          <cell r="L151">
            <v>9</v>
          </cell>
          <cell r="M151">
            <v>3</v>
          </cell>
          <cell r="N151">
            <v>55</v>
          </cell>
          <cell r="O151">
            <v>17</v>
          </cell>
          <cell r="P151">
            <v>13</v>
          </cell>
          <cell r="Q151">
            <v>1</v>
          </cell>
        </row>
        <row r="152">
          <cell r="A152">
            <v>6681</v>
          </cell>
          <cell r="B152">
            <v>3</v>
          </cell>
          <cell r="C152">
            <v>1</v>
          </cell>
          <cell r="D152">
            <v>2</v>
          </cell>
          <cell r="E152">
            <v>27</v>
          </cell>
          <cell r="F152">
            <v>17</v>
          </cell>
          <cell r="G152">
            <v>21</v>
          </cell>
          <cell r="H152">
            <v>15</v>
          </cell>
          <cell r="J152">
            <v>21</v>
          </cell>
          <cell r="L152">
            <v>24</v>
          </cell>
          <cell r="N152">
            <v>46</v>
          </cell>
          <cell r="O152">
            <v>19</v>
          </cell>
          <cell r="P152">
            <v>12</v>
          </cell>
        </row>
        <row r="153">
          <cell r="A153">
            <v>6682</v>
          </cell>
          <cell r="B153">
            <v>4</v>
          </cell>
          <cell r="C153">
            <v>8</v>
          </cell>
          <cell r="E153">
            <v>18</v>
          </cell>
          <cell r="F153">
            <v>4</v>
          </cell>
          <cell r="G153">
            <v>15</v>
          </cell>
          <cell r="H153">
            <v>7</v>
          </cell>
          <cell r="I153">
            <v>1</v>
          </cell>
          <cell r="J153">
            <v>12</v>
          </cell>
          <cell r="L153">
            <v>13</v>
          </cell>
          <cell r="N153">
            <v>31</v>
          </cell>
          <cell r="O153">
            <v>8</v>
          </cell>
          <cell r="P153">
            <v>8</v>
          </cell>
        </row>
        <row r="154">
          <cell r="A154">
            <v>6683</v>
          </cell>
          <cell r="B154">
            <v>8</v>
          </cell>
          <cell r="C154">
            <v>8</v>
          </cell>
          <cell r="D154">
            <v>4</v>
          </cell>
          <cell r="E154">
            <v>82</v>
          </cell>
          <cell r="F154">
            <v>60</v>
          </cell>
          <cell r="G154">
            <v>38</v>
          </cell>
          <cell r="H154">
            <v>75</v>
          </cell>
          <cell r="J154">
            <v>79</v>
          </cell>
          <cell r="L154">
            <v>73</v>
          </cell>
          <cell r="N154">
            <v>50</v>
          </cell>
          <cell r="O154">
            <v>63</v>
          </cell>
          <cell r="P154">
            <v>55</v>
          </cell>
        </row>
        <row r="155">
          <cell r="A155">
            <v>6722</v>
          </cell>
          <cell r="B155">
            <v>19</v>
          </cell>
          <cell r="C155">
            <v>1</v>
          </cell>
          <cell r="D155">
            <v>19</v>
          </cell>
          <cell r="E155">
            <v>183</v>
          </cell>
          <cell r="F155">
            <v>115</v>
          </cell>
          <cell r="G155">
            <v>105</v>
          </cell>
          <cell r="H155">
            <v>137</v>
          </cell>
          <cell r="J155">
            <v>185</v>
          </cell>
          <cell r="K155">
            <v>5</v>
          </cell>
          <cell r="L155">
            <v>183</v>
          </cell>
          <cell r="M155">
            <v>5</v>
          </cell>
          <cell r="N155">
            <v>365</v>
          </cell>
          <cell r="O155">
            <v>148</v>
          </cell>
          <cell r="P155">
            <v>112</v>
          </cell>
          <cell r="Q155">
            <v>1</v>
          </cell>
        </row>
        <row r="156">
          <cell r="A156">
            <v>6723</v>
          </cell>
          <cell r="B156">
            <v>31</v>
          </cell>
          <cell r="C156">
            <v>4</v>
          </cell>
          <cell r="D156">
            <v>117</v>
          </cell>
          <cell r="E156">
            <v>295</v>
          </cell>
          <cell r="F156">
            <v>190</v>
          </cell>
          <cell r="G156">
            <v>188</v>
          </cell>
          <cell r="H156">
            <v>135</v>
          </cell>
          <cell r="J156">
            <v>294</v>
          </cell>
          <cell r="L156">
            <v>294</v>
          </cell>
          <cell r="N156">
            <v>974</v>
          </cell>
          <cell r="O156">
            <v>214</v>
          </cell>
          <cell r="P156">
            <v>127</v>
          </cell>
        </row>
        <row r="157">
          <cell r="A157">
            <v>6953</v>
          </cell>
          <cell r="B157">
            <v>3</v>
          </cell>
          <cell r="D157">
            <v>12</v>
          </cell>
          <cell r="E157">
            <v>23</v>
          </cell>
          <cell r="F157">
            <v>14</v>
          </cell>
          <cell r="G157">
            <v>21</v>
          </cell>
          <cell r="H157">
            <v>18</v>
          </cell>
          <cell r="J157">
            <v>18</v>
          </cell>
          <cell r="L157">
            <v>19</v>
          </cell>
          <cell r="N157">
            <v>46</v>
          </cell>
          <cell r="O157">
            <v>22</v>
          </cell>
          <cell r="P157">
            <v>18</v>
          </cell>
        </row>
        <row r="158">
          <cell r="A158">
            <v>6954</v>
          </cell>
          <cell r="C158">
            <v>2</v>
          </cell>
          <cell r="D158">
            <v>18</v>
          </cell>
          <cell r="E158">
            <v>27</v>
          </cell>
          <cell r="F158">
            <v>22</v>
          </cell>
          <cell r="G158">
            <v>21</v>
          </cell>
          <cell r="H158">
            <v>18</v>
          </cell>
          <cell r="J158">
            <v>27</v>
          </cell>
          <cell r="L158">
            <v>27</v>
          </cell>
          <cell r="N158">
            <v>105</v>
          </cell>
          <cell r="O158">
            <v>24</v>
          </cell>
          <cell r="P158">
            <v>24</v>
          </cell>
        </row>
        <row r="159">
          <cell r="A159">
            <v>6997</v>
          </cell>
          <cell r="B159">
            <v>4</v>
          </cell>
          <cell r="C159">
            <v>8</v>
          </cell>
          <cell r="D159">
            <v>56</v>
          </cell>
          <cell r="E159">
            <v>55</v>
          </cell>
          <cell r="F159">
            <v>58</v>
          </cell>
          <cell r="G159">
            <v>52</v>
          </cell>
          <cell r="H159">
            <v>65</v>
          </cell>
          <cell r="J159">
            <v>55</v>
          </cell>
          <cell r="L159">
            <v>55</v>
          </cell>
          <cell r="N159">
            <v>369</v>
          </cell>
          <cell r="O159">
            <v>72</v>
          </cell>
          <cell r="P159">
            <v>66</v>
          </cell>
        </row>
        <row r="160">
          <cell r="A160">
            <v>7020</v>
          </cell>
          <cell r="B160">
            <v>5</v>
          </cell>
          <cell r="C160">
            <v>1</v>
          </cell>
          <cell r="D160">
            <v>2</v>
          </cell>
          <cell r="E160">
            <v>38</v>
          </cell>
          <cell r="F160">
            <v>10</v>
          </cell>
          <cell r="G160">
            <v>21</v>
          </cell>
          <cell r="H160">
            <v>11</v>
          </cell>
          <cell r="J160">
            <v>24</v>
          </cell>
          <cell r="L160">
            <v>24</v>
          </cell>
          <cell r="N160">
            <v>62</v>
          </cell>
          <cell r="O160">
            <v>22</v>
          </cell>
          <cell r="P160">
            <v>20</v>
          </cell>
        </row>
        <row r="161">
          <cell r="A161">
            <v>7021</v>
          </cell>
          <cell r="B161">
            <v>2</v>
          </cell>
          <cell r="C161">
            <v>2</v>
          </cell>
          <cell r="D161">
            <v>3</v>
          </cell>
          <cell r="E161">
            <v>30</v>
          </cell>
          <cell r="F161">
            <v>7</v>
          </cell>
          <cell r="G161">
            <v>9</v>
          </cell>
          <cell r="H161">
            <v>10</v>
          </cell>
          <cell r="J161">
            <v>26</v>
          </cell>
          <cell r="L161">
            <v>28</v>
          </cell>
          <cell r="N161">
            <v>26</v>
          </cell>
          <cell r="O161">
            <v>7</v>
          </cell>
          <cell r="P161">
            <v>8</v>
          </cell>
        </row>
        <row r="162">
          <cell r="A162">
            <v>7022</v>
          </cell>
          <cell r="B162">
            <v>3</v>
          </cell>
          <cell r="E162">
            <v>33</v>
          </cell>
          <cell r="F162">
            <v>22</v>
          </cell>
          <cell r="G162">
            <v>24</v>
          </cell>
          <cell r="H162">
            <v>13</v>
          </cell>
          <cell r="J162">
            <v>32</v>
          </cell>
          <cell r="L162">
            <v>32</v>
          </cell>
          <cell r="N162">
            <v>86</v>
          </cell>
          <cell r="O162">
            <v>38</v>
          </cell>
          <cell r="P162">
            <v>35</v>
          </cell>
        </row>
        <row r="163">
          <cell r="A163">
            <v>7023</v>
          </cell>
          <cell r="C163">
            <v>4</v>
          </cell>
          <cell r="D163">
            <v>6</v>
          </cell>
          <cell r="E163">
            <v>16</v>
          </cell>
          <cell r="F163">
            <v>15</v>
          </cell>
          <cell r="G163">
            <v>11</v>
          </cell>
          <cell r="H163">
            <v>9</v>
          </cell>
          <cell r="I163">
            <v>4</v>
          </cell>
          <cell r="J163">
            <v>16</v>
          </cell>
          <cell r="L163">
            <v>15</v>
          </cell>
          <cell r="N163">
            <v>74</v>
          </cell>
          <cell r="O163">
            <v>15</v>
          </cell>
          <cell r="P163">
            <v>12</v>
          </cell>
        </row>
        <row r="164">
          <cell r="A164">
            <v>7107</v>
          </cell>
          <cell r="B164">
            <v>28</v>
          </cell>
          <cell r="C164">
            <v>6</v>
          </cell>
          <cell r="D164">
            <v>42</v>
          </cell>
          <cell r="E164">
            <v>244</v>
          </cell>
          <cell r="F164">
            <v>145</v>
          </cell>
          <cell r="G164">
            <v>154</v>
          </cell>
          <cell r="H164">
            <v>289</v>
          </cell>
          <cell r="J164">
            <v>238</v>
          </cell>
          <cell r="L164">
            <v>236</v>
          </cell>
          <cell r="N164">
            <v>767</v>
          </cell>
          <cell r="O164">
            <v>158</v>
          </cell>
          <cell r="P164">
            <v>99</v>
          </cell>
        </row>
        <row r="165">
          <cell r="A165">
            <v>7183</v>
          </cell>
          <cell r="B165">
            <v>39</v>
          </cell>
          <cell r="C165">
            <v>2</v>
          </cell>
          <cell r="D165">
            <v>155</v>
          </cell>
          <cell r="E165">
            <v>324</v>
          </cell>
          <cell r="F165">
            <v>233</v>
          </cell>
          <cell r="G165">
            <v>182</v>
          </cell>
          <cell r="H165">
            <v>186</v>
          </cell>
          <cell r="J165">
            <v>329</v>
          </cell>
          <cell r="L165">
            <v>322</v>
          </cell>
          <cell r="N165">
            <v>441</v>
          </cell>
          <cell r="O165">
            <v>209</v>
          </cell>
          <cell r="P165">
            <v>177</v>
          </cell>
        </row>
        <row r="166">
          <cell r="A166">
            <v>7222</v>
          </cell>
          <cell r="D166">
            <v>12</v>
          </cell>
          <cell r="E166">
            <v>21</v>
          </cell>
          <cell r="F166">
            <v>19</v>
          </cell>
          <cell r="G166">
            <v>16</v>
          </cell>
          <cell r="H166">
            <v>3</v>
          </cell>
          <cell r="J166">
            <v>21</v>
          </cell>
          <cell r="L166">
            <v>21</v>
          </cell>
          <cell r="N166">
            <v>45</v>
          </cell>
          <cell r="O166">
            <v>28</v>
          </cell>
          <cell r="P166">
            <v>27</v>
          </cell>
        </row>
        <row r="167">
          <cell r="A167">
            <v>7223</v>
          </cell>
          <cell r="B167">
            <v>6</v>
          </cell>
          <cell r="C167">
            <v>4</v>
          </cell>
          <cell r="E167">
            <v>21</v>
          </cell>
          <cell r="F167">
            <v>7</v>
          </cell>
          <cell r="G167">
            <v>12</v>
          </cell>
          <cell r="H167">
            <v>3</v>
          </cell>
          <cell r="I167">
            <v>1</v>
          </cell>
          <cell r="J167">
            <v>10</v>
          </cell>
          <cell r="L167">
            <v>10</v>
          </cell>
          <cell r="N167">
            <v>16</v>
          </cell>
          <cell r="O167">
            <v>9</v>
          </cell>
          <cell r="P167">
            <v>4</v>
          </cell>
        </row>
        <row r="168">
          <cell r="A168">
            <v>7306</v>
          </cell>
          <cell r="B168">
            <v>6</v>
          </cell>
          <cell r="C168">
            <v>35</v>
          </cell>
          <cell r="D168">
            <v>30</v>
          </cell>
          <cell r="E168">
            <v>116</v>
          </cell>
          <cell r="F168">
            <v>45</v>
          </cell>
          <cell r="G168">
            <v>57</v>
          </cell>
          <cell r="H168">
            <v>24</v>
          </cell>
          <cell r="J168">
            <v>114</v>
          </cell>
          <cell r="L168">
            <v>112</v>
          </cell>
          <cell r="N168">
            <v>172</v>
          </cell>
          <cell r="O168">
            <v>75</v>
          </cell>
          <cell r="P168">
            <v>67</v>
          </cell>
        </row>
        <row r="169">
          <cell r="A169">
            <v>7315</v>
          </cell>
          <cell r="B169">
            <v>2</v>
          </cell>
          <cell r="C169">
            <v>1</v>
          </cell>
          <cell r="E169">
            <v>16</v>
          </cell>
          <cell r="F169">
            <v>17</v>
          </cell>
          <cell r="G169">
            <v>12</v>
          </cell>
          <cell r="H169">
            <v>51</v>
          </cell>
          <cell r="J169">
            <v>14</v>
          </cell>
          <cell r="L169">
            <v>13</v>
          </cell>
          <cell r="N169">
            <v>29</v>
          </cell>
          <cell r="O169">
            <v>17</v>
          </cell>
          <cell r="P169">
            <v>12</v>
          </cell>
        </row>
        <row r="170">
          <cell r="A170">
            <v>7316</v>
          </cell>
          <cell r="B170">
            <v>2</v>
          </cell>
          <cell r="D170">
            <v>2</v>
          </cell>
          <cell r="E170">
            <v>31</v>
          </cell>
          <cell r="F170">
            <v>16</v>
          </cell>
          <cell r="G170">
            <v>8</v>
          </cell>
          <cell r="H170">
            <v>14</v>
          </cell>
          <cell r="J170">
            <v>19</v>
          </cell>
          <cell r="L170">
            <v>20</v>
          </cell>
          <cell r="N170">
            <v>43</v>
          </cell>
          <cell r="O170">
            <v>17</v>
          </cell>
          <cell r="P170">
            <v>11</v>
          </cell>
        </row>
        <row r="171">
          <cell r="A171">
            <v>7317</v>
          </cell>
          <cell r="B171">
            <v>2</v>
          </cell>
          <cell r="C171">
            <v>1</v>
          </cell>
          <cell r="E171">
            <v>20</v>
          </cell>
          <cell r="F171">
            <v>20</v>
          </cell>
          <cell r="G171">
            <v>15</v>
          </cell>
          <cell r="H171">
            <v>11</v>
          </cell>
          <cell r="J171">
            <v>21</v>
          </cell>
          <cell r="L171">
            <v>19</v>
          </cell>
          <cell r="N171">
            <v>68</v>
          </cell>
          <cell r="O171">
            <v>21</v>
          </cell>
          <cell r="P171">
            <v>21</v>
          </cell>
        </row>
        <row r="172">
          <cell r="A172">
            <v>7318</v>
          </cell>
          <cell r="C172">
            <v>21</v>
          </cell>
          <cell r="E172">
            <v>23</v>
          </cell>
          <cell r="F172">
            <v>6</v>
          </cell>
          <cell r="G172">
            <v>14</v>
          </cell>
          <cell r="H172">
            <v>10</v>
          </cell>
          <cell r="J172">
            <v>18</v>
          </cell>
          <cell r="K172">
            <v>3</v>
          </cell>
          <cell r="L172">
            <v>21</v>
          </cell>
          <cell r="M172">
            <v>4</v>
          </cell>
          <cell r="N172">
            <v>42</v>
          </cell>
          <cell r="O172">
            <v>23</v>
          </cell>
          <cell r="P172">
            <v>21</v>
          </cell>
        </row>
        <row r="173">
          <cell r="A173">
            <v>7410</v>
          </cell>
          <cell r="B173">
            <v>10</v>
          </cell>
          <cell r="C173">
            <v>7</v>
          </cell>
          <cell r="E173">
            <v>122</v>
          </cell>
          <cell r="F173">
            <v>106</v>
          </cell>
          <cell r="G173">
            <v>93</v>
          </cell>
          <cell r="H173">
            <v>165</v>
          </cell>
          <cell r="I173">
            <v>1</v>
          </cell>
          <cell r="J173">
            <v>125</v>
          </cell>
          <cell r="L173">
            <v>122</v>
          </cell>
          <cell r="N173">
            <v>606</v>
          </cell>
          <cell r="O173">
            <v>132</v>
          </cell>
          <cell r="P173">
            <v>141</v>
          </cell>
        </row>
        <row r="174">
          <cell r="A174">
            <v>9468</v>
          </cell>
          <cell r="B174">
            <v>4</v>
          </cell>
          <cell r="E174">
            <v>21</v>
          </cell>
          <cell r="F174">
            <v>9</v>
          </cell>
          <cell r="G174">
            <v>9</v>
          </cell>
          <cell r="H174">
            <v>8</v>
          </cell>
          <cell r="J174">
            <v>12</v>
          </cell>
          <cell r="L174">
            <v>14</v>
          </cell>
          <cell r="N174">
            <v>31</v>
          </cell>
          <cell r="O174">
            <v>10</v>
          </cell>
          <cell r="P174">
            <v>9</v>
          </cell>
        </row>
        <row r="175">
          <cell r="A175">
            <v>10095</v>
          </cell>
          <cell r="B175">
            <v>6</v>
          </cell>
          <cell r="C175">
            <v>63</v>
          </cell>
          <cell r="E175">
            <v>40</v>
          </cell>
          <cell r="F175">
            <v>16</v>
          </cell>
          <cell r="G175">
            <v>15</v>
          </cell>
          <cell r="H175">
            <v>18</v>
          </cell>
          <cell r="I175">
            <v>6</v>
          </cell>
          <cell r="J175">
            <v>34</v>
          </cell>
          <cell r="L175">
            <v>36</v>
          </cell>
          <cell r="N175">
            <v>39</v>
          </cell>
          <cell r="O175">
            <v>18</v>
          </cell>
          <cell r="P175">
            <v>5</v>
          </cell>
        </row>
        <row r="176">
          <cell r="A176">
            <v>10096</v>
          </cell>
          <cell r="B176">
            <v>1</v>
          </cell>
          <cell r="C176">
            <v>1</v>
          </cell>
          <cell r="E176">
            <v>22</v>
          </cell>
          <cell r="F176">
            <v>10</v>
          </cell>
          <cell r="G176">
            <v>4</v>
          </cell>
          <cell r="H176">
            <v>6</v>
          </cell>
          <cell r="J176">
            <v>19</v>
          </cell>
          <cell r="L176">
            <v>20</v>
          </cell>
          <cell r="N176">
            <v>70</v>
          </cell>
          <cell r="O176">
            <v>10</v>
          </cell>
          <cell r="P176">
            <v>7</v>
          </cell>
        </row>
        <row r="177">
          <cell r="A177">
            <v>11452</v>
          </cell>
          <cell r="B177">
            <v>1</v>
          </cell>
          <cell r="E177">
            <v>13</v>
          </cell>
          <cell r="F177">
            <v>4</v>
          </cell>
          <cell r="G177">
            <v>6</v>
          </cell>
          <cell r="H177">
            <v>3</v>
          </cell>
          <cell r="I177">
            <v>2</v>
          </cell>
          <cell r="J177">
            <v>5</v>
          </cell>
          <cell r="L177">
            <v>6</v>
          </cell>
          <cell r="N177">
            <v>27</v>
          </cell>
          <cell r="O177">
            <v>5</v>
          </cell>
          <cell r="P177">
            <v>7</v>
          </cell>
        </row>
        <row r="178">
          <cell r="A178">
            <v>11688</v>
          </cell>
          <cell r="B178">
            <v>3</v>
          </cell>
          <cell r="E178">
            <v>21</v>
          </cell>
          <cell r="F178">
            <v>15</v>
          </cell>
          <cell r="G178">
            <v>11</v>
          </cell>
          <cell r="H178">
            <v>6</v>
          </cell>
          <cell r="J178">
            <v>20</v>
          </cell>
          <cell r="L178">
            <v>21</v>
          </cell>
          <cell r="N178">
            <v>46</v>
          </cell>
          <cell r="O178">
            <v>20</v>
          </cell>
          <cell r="P178">
            <v>7</v>
          </cell>
        </row>
        <row r="179">
          <cell r="A179">
            <v>17605</v>
          </cell>
          <cell r="B179">
            <v>5</v>
          </cell>
          <cell r="E179">
            <v>36</v>
          </cell>
          <cell r="F179">
            <v>14</v>
          </cell>
          <cell r="G179">
            <v>19</v>
          </cell>
          <cell r="H179">
            <v>17</v>
          </cell>
          <cell r="J179">
            <v>31</v>
          </cell>
          <cell r="L179">
            <v>31</v>
          </cell>
          <cell r="N179">
            <v>90</v>
          </cell>
          <cell r="O179">
            <v>18</v>
          </cell>
          <cell r="P179">
            <v>13</v>
          </cell>
        </row>
        <row r="180">
          <cell r="A180">
            <v>17874</v>
          </cell>
          <cell r="B180">
            <v>5</v>
          </cell>
          <cell r="C180">
            <v>6</v>
          </cell>
          <cell r="D180">
            <v>6</v>
          </cell>
          <cell r="E180">
            <v>38</v>
          </cell>
          <cell r="F180">
            <v>30</v>
          </cell>
          <cell r="G180">
            <v>34</v>
          </cell>
          <cell r="H180">
            <v>33</v>
          </cell>
          <cell r="J180">
            <v>37</v>
          </cell>
          <cell r="L180">
            <v>38</v>
          </cell>
          <cell r="N180">
            <v>163</v>
          </cell>
          <cell r="O180">
            <v>27</v>
          </cell>
          <cell r="P180">
            <v>15</v>
          </cell>
        </row>
        <row r="181">
          <cell r="A181">
            <v>17875</v>
          </cell>
          <cell r="C181">
            <v>3</v>
          </cell>
          <cell r="E181">
            <v>3</v>
          </cell>
          <cell r="F181">
            <v>8</v>
          </cell>
          <cell r="G181">
            <v>1</v>
          </cell>
          <cell r="H181">
            <v>2</v>
          </cell>
          <cell r="J181">
            <v>3</v>
          </cell>
          <cell r="L181">
            <v>3</v>
          </cell>
          <cell r="N181">
            <v>33</v>
          </cell>
          <cell r="O181">
            <v>3</v>
          </cell>
          <cell r="P181">
            <v>1</v>
          </cell>
        </row>
        <row r="182">
          <cell r="A182">
            <v>18872</v>
          </cell>
          <cell r="E182">
            <v>1</v>
          </cell>
          <cell r="F182">
            <v>5</v>
          </cell>
          <cell r="H182">
            <v>1</v>
          </cell>
          <cell r="J182">
            <v>1</v>
          </cell>
          <cell r="L182">
            <v>1</v>
          </cell>
          <cell r="N182">
            <v>20</v>
          </cell>
          <cell r="O182">
            <v>2</v>
          </cell>
        </row>
        <row r="183">
          <cell r="A183">
            <v>18916</v>
          </cell>
          <cell r="B183">
            <v>1</v>
          </cell>
          <cell r="E183">
            <v>19</v>
          </cell>
          <cell r="F183">
            <v>8</v>
          </cell>
          <cell r="G183">
            <v>12</v>
          </cell>
          <cell r="H183">
            <v>5</v>
          </cell>
          <cell r="J183">
            <v>13</v>
          </cell>
          <cell r="L183">
            <v>10</v>
          </cell>
          <cell r="N183">
            <v>11</v>
          </cell>
          <cell r="O183">
            <v>3</v>
          </cell>
        </row>
        <row r="184">
          <cell r="A184">
            <v>26094</v>
          </cell>
          <cell r="B184">
            <v>15</v>
          </cell>
          <cell r="C184">
            <v>13</v>
          </cell>
          <cell r="D184">
            <v>9</v>
          </cell>
          <cell r="E184">
            <v>105</v>
          </cell>
          <cell r="F184">
            <v>58</v>
          </cell>
          <cell r="G184">
            <v>63</v>
          </cell>
          <cell r="H184">
            <v>74</v>
          </cell>
          <cell r="J184">
            <v>93</v>
          </cell>
          <cell r="L184">
            <v>99</v>
          </cell>
          <cell r="N184">
            <v>100</v>
          </cell>
          <cell r="O184">
            <v>70</v>
          </cell>
          <cell r="P184">
            <v>39</v>
          </cell>
        </row>
        <row r="185">
          <cell r="A185">
            <v>11470</v>
          </cell>
          <cell r="N185">
            <v>655</v>
          </cell>
          <cell r="O185">
            <v>4</v>
          </cell>
          <cell r="P185">
            <v>1</v>
          </cell>
          <cell r="Q185">
            <v>1590</v>
          </cell>
        </row>
        <row r="186">
          <cell r="A186">
            <v>4358</v>
          </cell>
          <cell r="E186">
            <v>5</v>
          </cell>
          <cell r="F186">
            <v>3</v>
          </cell>
          <cell r="G186">
            <v>4</v>
          </cell>
          <cell r="H186">
            <v>4</v>
          </cell>
          <cell r="J186">
            <v>7</v>
          </cell>
          <cell r="L186">
            <v>5</v>
          </cell>
          <cell r="N186">
            <v>36</v>
          </cell>
          <cell r="O186">
            <v>3</v>
          </cell>
          <cell r="P186">
            <v>2</v>
          </cell>
        </row>
        <row r="187">
          <cell r="A187">
            <v>4401</v>
          </cell>
          <cell r="E187">
            <v>1</v>
          </cell>
          <cell r="G187">
            <v>1</v>
          </cell>
          <cell r="L187">
            <v>1</v>
          </cell>
          <cell r="N187">
            <v>14</v>
          </cell>
          <cell r="O187">
            <v>2</v>
          </cell>
        </row>
        <row r="188">
          <cell r="A188">
            <v>26269</v>
          </cell>
          <cell r="E188">
            <v>1</v>
          </cell>
          <cell r="J188">
            <v>1</v>
          </cell>
          <cell r="L188">
            <v>1</v>
          </cell>
          <cell r="N188">
            <v>30</v>
          </cell>
        </row>
        <row r="189">
          <cell r="A189" t="str">
            <v>Total general</v>
          </cell>
          <cell r="B189">
            <v>1522</v>
          </cell>
          <cell r="C189">
            <v>2292</v>
          </cell>
          <cell r="D189">
            <v>3339</v>
          </cell>
          <cell r="E189">
            <v>16024</v>
          </cell>
          <cell r="F189">
            <v>10458</v>
          </cell>
          <cell r="G189">
            <v>9872</v>
          </cell>
          <cell r="H189">
            <v>10800</v>
          </cell>
          <cell r="I189">
            <v>374</v>
          </cell>
          <cell r="J189">
            <v>14826</v>
          </cell>
          <cell r="K189">
            <v>82</v>
          </cell>
          <cell r="L189">
            <v>15005</v>
          </cell>
          <cell r="M189">
            <v>86</v>
          </cell>
          <cell r="N189">
            <v>33925</v>
          </cell>
          <cell r="O189">
            <v>11915</v>
          </cell>
          <cell r="P189">
            <v>9028</v>
          </cell>
          <cell r="Q189">
            <v>12368</v>
          </cell>
        </row>
      </sheetData>
      <sheetData sheetId="1"/>
      <sheetData sheetId="2"/>
      <sheetData sheetId="3"/>
      <sheetData sheetId="4"/>
      <sheetData sheetId="5"/>
      <sheetData sheetId="6"/>
      <sheetData sheetId="7">
        <row r="2">
          <cell r="A2">
            <v>17874</v>
          </cell>
          <cell r="B2" t="str">
            <v>SALTUR</v>
          </cell>
          <cell r="C2" t="str">
            <v>CHICLAYO</v>
          </cell>
          <cell r="D2" t="str">
            <v>SAÑA</v>
          </cell>
          <cell r="E2" t="str">
            <v>CHICLAYO</v>
          </cell>
          <cell r="F2" t="str">
            <v>CAYALTI-ZAÑA</v>
          </cell>
          <cell r="G2">
            <v>39</v>
          </cell>
          <cell r="H2">
            <v>373.8</v>
          </cell>
          <cell r="I2">
            <v>0</v>
          </cell>
        </row>
        <row r="3">
          <cell r="A3">
            <v>7183</v>
          </cell>
          <cell r="B3" t="str">
            <v>VILLA HERMOSA</v>
          </cell>
          <cell r="C3" t="str">
            <v>CHICLAYO</v>
          </cell>
          <cell r="D3" t="str">
            <v>JOSE LEONARDO ORTIZ</v>
          </cell>
          <cell r="E3" t="str">
            <v>CHICLAYO</v>
          </cell>
          <cell r="F3" t="str">
            <v>JOSE LEONARDO ORTIZ</v>
          </cell>
          <cell r="G3">
            <v>388</v>
          </cell>
          <cell r="H3">
            <v>541</v>
          </cell>
          <cell r="I3">
            <v>0</v>
          </cell>
        </row>
        <row r="4">
          <cell r="A4">
            <v>4352</v>
          </cell>
          <cell r="B4" t="str">
            <v>VALLE HERMOSO</v>
          </cell>
          <cell r="C4" t="str">
            <v>CHICLAYO</v>
          </cell>
          <cell r="D4" t="str">
            <v>MONSEFU</v>
          </cell>
          <cell r="E4" t="str">
            <v>CHICLAYO</v>
          </cell>
          <cell r="F4" t="str">
            <v>CIRCUITO DE PLAYA</v>
          </cell>
          <cell r="G4">
            <v>13</v>
          </cell>
          <cell r="H4">
            <v>95.6</v>
          </cell>
          <cell r="I4">
            <v>0</v>
          </cell>
        </row>
        <row r="5">
          <cell r="A5">
            <v>4350</v>
          </cell>
          <cell r="B5" t="str">
            <v>CALLANCA</v>
          </cell>
          <cell r="C5" t="str">
            <v>CHICLAYO</v>
          </cell>
          <cell r="D5" t="str">
            <v>MONSEFU</v>
          </cell>
          <cell r="E5" t="str">
            <v>CHICLAYO</v>
          </cell>
          <cell r="F5" t="str">
            <v>CIRCUITO DE PLAYA</v>
          </cell>
          <cell r="G5">
            <v>62</v>
          </cell>
          <cell r="H5">
            <v>290.39999999999998</v>
          </cell>
          <cell r="I5">
            <v>0</v>
          </cell>
        </row>
        <row r="6">
          <cell r="A6">
            <v>4326</v>
          </cell>
          <cell r="B6" t="str">
            <v>PAMPA GRANDE</v>
          </cell>
          <cell r="C6" t="str">
            <v>CHICLAYO</v>
          </cell>
          <cell r="D6" t="str">
            <v>CHONGOYAPE</v>
          </cell>
          <cell r="E6" t="str">
            <v>CHICLAYO</v>
          </cell>
          <cell r="F6" t="str">
            <v>CHONGOYAPE</v>
          </cell>
          <cell r="G6">
            <v>37</v>
          </cell>
          <cell r="H6">
            <v>347.6</v>
          </cell>
          <cell r="I6">
            <v>0</v>
          </cell>
        </row>
        <row r="7">
          <cell r="A7">
            <v>26094</v>
          </cell>
          <cell r="B7" t="str">
            <v>CAPILLA SANTA ROSA LAMBAYEQUE</v>
          </cell>
          <cell r="C7" t="str">
            <v>LAMBAYEQUE</v>
          </cell>
          <cell r="D7" t="str">
            <v>LAMBAYEQUE</v>
          </cell>
          <cell r="E7" t="str">
            <v>LAMBAYEQUE</v>
          </cell>
          <cell r="F7" t="str">
            <v>LAMBAYEQUE</v>
          </cell>
          <cell r="G7">
            <v>88</v>
          </cell>
          <cell r="H7">
            <v>113</v>
          </cell>
          <cell r="I7">
            <v>0</v>
          </cell>
        </row>
        <row r="8">
          <cell r="A8">
            <v>4380</v>
          </cell>
          <cell r="B8" t="str">
            <v>MOCHUMI</v>
          </cell>
          <cell r="C8" t="str">
            <v>LAMBAYEQUE</v>
          </cell>
          <cell r="D8" t="str">
            <v>MOCHUMI</v>
          </cell>
          <cell r="E8" t="str">
            <v>LAMBAYEQUE</v>
          </cell>
          <cell r="F8" t="str">
            <v>MOCHUMI</v>
          </cell>
          <cell r="G8">
            <v>286</v>
          </cell>
          <cell r="H8">
            <v>438</v>
          </cell>
          <cell r="I8">
            <v>0</v>
          </cell>
        </row>
        <row r="9">
          <cell r="A9">
            <v>4371</v>
          </cell>
          <cell r="B9" t="str">
            <v>JAYANCA</v>
          </cell>
          <cell r="C9" t="str">
            <v>LAMBAYEQUE</v>
          </cell>
          <cell r="D9" t="str">
            <v>JAYANCA</v>
          </cell>
          <cell r="E9" t="str">
            <v>LAMBAYEQUE</v>
          </cell>
          <cell r="F9" t="str">
            <v>JAYANCA</v>
          </cell>
          <cell r="G9">
            <v>380</v>
          </cell>
          <cell r="H9">
            <v>348</v>
          </cell>
          <cell r="I9">
            <v>456</v>
          </cell>
        </row>
        <row r="10">
          <cell r="A10">
            <v>4361</v>
          </cell>
          <cell r="B10" t="str">
            <v>LAGUNAS</v>
          </cell>
          <cell r="C10" t="str">
            <v>CHICLAYO</v>
          </cell>
          <cell r="D10" t="str">
            <v>LAGUNAS</v>
          </cell>
          <cell r="E10" t="str">
            <v>CHICLAYO</v>
          </cell>
          <cell r="F10" t="str">
            <v>REQUE-LAGUNAS</v>
          </cell>
          <cell r="G10">
            <v>15</v>
          </cell>
          <cell r="H10">
            <v>136.19999999999999</v>
          </cell>
          <cell r="I10">
            <v>0</v>
          </cell>
        </row>
        <row r="11">
          <cell r="A11">
            <v>4364</v>
          </cell>
          <cell r="B11" t="str">
            <v>NUEVA ARICA</v>
          </cell>
          <cell r="C11" t="str">
            <v>CHICLAYO</v>
          </cell>
          <cell r="D11" t="str">
            <v>NUEVA ARICA</v>
          </cell>
          <cell r="E11" t="str">
            <v>CHICLAYO</v>
          </cell>
          <cell r="F11" t="str">
            <v>OYOTUN</v>
          </cell>
          <cell r="G11">
            <v>22</v>
          </cell>
          <cell r="H11">
            <v>182</v>
          </cell>
          <cell r="I11">
            <v>0</v>
          </cell>
        </row>
        <row r="12">
          <cell r="A12">
            <v>7023</v>
          </cell>
          <cell r="B12" t="str">
            <v>LAS COLMENAS</v>
          </cell>
          <cell r="C12" t="str">
            <v>CHICLAYO</v>
          </cell>
          <cell r="D12" t="str">
            <v>CHONGOYAPE</v>
          </cell>
          <cell r="E12" t="str">
            <v>CHICLAYO</v>
          </cell>
          <cell r="F12" t="str">
            <v>CHONGOYAPE</v>
          </cell>
          <cell r="G12">
            <v>32</v>
          </cell>
          <cell r="H12">
            <v>140.4</v>
          </cell>
          <cell r="I12">
            <v>0</v>
          </cell>
        </row>
        <row r="13">
          <cell r="A13">
            <v>4363</v>
          </cell>
          <cell r="B13" t="str">
            <v>PUEBLO LIBRE</v>
          </cell>
          <cell r="C13" t="str">
            <v>CHICLAYO</v>
          </cell>
          <cell r="D13" t="str">
            <v>LAGUNAS</v>
          </cell>
          <cell r="E13" t="str">
            <v>CHICLAYO</v>
          </cell>
          <cell r="F13" t="str">
            <v>REQUE-LAGUNAS</v>
          </cell>
          <cell r="G13">
            <v>8</v>
          </cell>
          <cell r="H13">
            <v>101.8</v>
          </cell>
          <cell r="I13">
            <v>0</v>
          </cell>
        </row>
        <row r="14">
          <cell r="A14">
            <v>4343</v>
          </cell>
          <cell r="B14" t="str">
            <v>MONTEGRANDE</v>
          </cell>
          <cell r="C14" t="str">
            <v>CHICLAYO</v>
          </cell>
          <cell r="D14" t="str">
            <v>REQUE</v>
          </cell>
          <cell r="E14" t="str">
            <v>CHICLAYO</v>
          </cell>
          <cell r="F14" t="str">
            <v>REQUE-LAGUNAS</v>
          </cell>
          <cell r="G14">
            <v>10</v>
          </cell>
          <cell r="H14">
            <v>142.80000000000001</v>
          </cell>
          <cell r="I14">
            <v>0</v>
          </cell>
        </row>
        <row r="15">
          <cell r="A15">
            <v>4388</v>
          </cell>
          <cell r="B15" t="str">
            <v>KERGUER</v>
          </cell>
          <cell r="C15" t="str">
            <v>LAMBAYEQUE</v>
          </cell>
          <cell r="D15" t="str">
            <v>SALAS</v>
          </cell>
          <cell r="E15" t="str">
            <v>LAMBAYEQUE</v>
          </cell>
          <cell r="F15" t="str">
            <v>SALAS</v>
          </cell>
          <cell r="G15">
            <v>11</v>
          </cell>
          <cell r="H15">
            <v>19</v>
          </cell>
          <cell r="I15">
            <v>0</v>
          </cell>
        </row>
        <row r="16">
          <cell r="A16">
            <v>4401</v>
          </cell>
          <cell r="B16" t="str">
            <v>LA SUCCHA</v>
          </cell>
          <cell r="C16" t="str">
            <v>FERREÑAFE</v>
          </cell>
          <cell r="D16" t="str">
            <v>CAÑARIS</v>
          </cell>
          <cell r="E16" t="str">
            <v>LAMBAYEQUE</v>
          </cell>
          <cell r="F16" t="str">
            <v>KAÑARIS</v>
          </cell>
          <cell r="G16">
            <v>4</v>
          </cell>
          <cell r="H16">
            <v>13</v>
          </cell>
          <cell r="I16">
            <v>0</v>
          </cell>
        </row>
        <row r="17">
          <cell r="A17">
            <v>4402</v>
          </cell>
          <cell r="B17" t="str">
            <v>QUIRICHIMA</v>
          </cell>
          <cell r="C17" t="str">
            <v>FERREÑAFE</v>
          </cell>
          <cell r="D17" t="str">
            <v>CAÑARIS</v>
          </cell>
          <cell r="E17" t="str">
            <v>LAMBAYEQUE</v>
          </cell>
          <cell r="F17" t="str">
            <v>KAÑARIS</v>
          </cell>
          <cell r="G17">
            <v>9</v>
          </cell>
          <cell r="H17">
            <v>43</v>
          </cell>
          <cell r="I17">
            <v>0</v>
          </cell>
        </row>
        <row r="18">
          <cell r="A18">
            <v>4419</v>
          </cell>
          <cell r="B18" t="str">
            <v>TALLAPAMPA</v>
          </cell>
          <cell r="C18" t="str">
            <v>LAMBAYEQUE</v>
          </cell>
          <cell r="D18" t="str">
            <v>SALAS</v>
          </cell>
          <cell r="E18" t="str">
            <v>LAMBAYEQUE</v>
          </cell>
          <cell r="F18" t="str">
            <v>SALAS</v>
          </cell>
          <cell r="G18">
            <v>8</v>
          </cell>
          <cell r="H18">
            <v>13</v>
          </cell>
          <cell r="I18">
            <v>0</v>
          </cell>
        </row>
        <row r="19">
          <cell r="A19">
            <v>4319</v>
          </cell>
          <cell r="B19" t="str">
            <v>SAN ANTONIO</v>
          </cell>
          <cell r="C19" t="str">
            <v>CHICLAYO</v>
          </cell>
          <cell r="D19" t="str">
            <v>CHICLAYO</v>
          </cell>
          <cell r="E19" t="str">
            <v>CHICLAYO</v>
          </cell>
          <cell r="F19" t="str">
            <v>CHICLAYO</v>
          </cell>
          <cell r="G19">
            <v>351</v>
          </cell>
          <cell r="H19">
            <v>689</v>
          </cell>
          <cell r="I19">
            <v>0</v>
          </cell>
        </row>
        <row r="20">
          <cell r="A20">
            <v>4322</v>
          </cell>
          <cell r="B20" t="str">
            <v>JOSE QUIÑONEZ GONZALES</v>
          </cell>
          <cell r="C20" t="str">
            <v>CHICLAYO</v>
          </cell>
          <cell r="D20" t="str">
            <v>CHICLAYO</v>
          </cell>
          <cell r="E20" t="str">
            <v>CHICLAYO</v>
          </cell>
          <cell r="F20" t="str">
            <v>CHICLAYO</v>
          </cell>
          <cell r="G20">
            <v>255</v>
          </cell>
          <cell r="H20">
            <v>570.20000000000005</v>
          </cell>
          <cell r="I20">
            <v>0</v>
          </cell>
        </row>
        <row r="21">
          <cell r="A21">
            <v>4334</v>
          </cell>
          <cell r="B21" t="str">
            <v>CULPON</v>
          </cell>
          <cell r="C21" t="str">
            <v>CHICLAYO</v>
          </cell>
          <cell r="D21" t="str">
            <v>JOSE LEONARDO ORTIZ</v>
          </cell>
          <cell r="E21" t="str">
            <v>CHICLAYO</v>
          </cell>
          <cell r="F21" t="str">
            <v>JOSE LEONARDO ORTIZ</v>
          </cell>
          <cell r="G21">
            <v>159</v>
          </cell>
          <cell r="H21">
            <v>376</v>
          </cell>
          <cell r="I21">
            <v>0</v>
          </cell>
        </row>
        <row r="22">
          <cell r="A22">
            <v>4320</v>
          </cell>
          <cell r="B22" t="str">
            <v>JORGE CHAVEZ</v>
          </cell>
          <cell r="C22" t="str">
            <v>CHICLAYO</v>
          </cell>
          <cell r="D22" t="str">
            <v>CHICLAYO</v>
          </cell>
          <cell r="E22" t="str">
            <v>CHICLAYO</v>
          </cell>
          <cell r="F22" t="str">
            <v>CHICLAYO</v>
          </cell>
          <cell r="G22">
            <v>245</v>
          </cell>
          <cell r="H22">
            <v>563</v>
          </cell>
          <cell r="I22">
            <v>0</v>
          </cell>
        </row>
        <row r="23">
          <cell r="A23">
            <v>4353</v>
          </cell>
          <cell r="B23" t="str">
            <v>CIUDAD ETEN</v>
          </cell>
          <cell r="C23" t="str">
            <v>CHICLAYO</v>
          </cell>
          <cell r="D23" t="str">
            <v>ETEN</v>
          </cell>
          <cell r="E23" t="str">
            <v>CHICLAYO</v>
          </cell>
          <cell r="F23" t="str">
            <v>CIRCUITO DE PLAYA</v>
          </cell>
          <cell r="G23">
            <v>205</v>
          </cell>
          <cell r="H23">
            <v>626.4</v>
          </cell>
          <cell r="I23">
            <v>0</v>
          </cell>
        </row>
        <row r="24">
          <cell r="A24">
            <v>4351</v>
          </cell>
          <cell r="B24" t="str">
            <v>POMAPE</v>
          </cell>
          <cell r="C24" t="str">
            <v>CHICLAYO</v>
          </cell>
          <cell r="D24" t="str">
            <v>MONSEFU</v>
          </cell>
          <cell r="E24" t="str">
            <v>CHICLAYO</v>
          </cell>
          <cell r="F24" t="str">
            <v>CIRCUITO DE PLAYA</v>
          </cell>
          <cell r="G24">
            <v>33</v>
          </cell>
          <cell r="H24">
            <v>178</v>
          </cell>
          <cell r="I24">
            <v>0</v>
          </cell>
        </row>
        <row r="25">
          <cell r="A25">
            <v>4338</v>
          </cell>
          <cell r="B25" t="str">
            <v>PIMENTEL</v>
          </cell>
          <cell r="C25" t="str">
            <v>CHICLAYO</v>
          </cell>
          <cell r="D25" t="str">
            <v>PIMENTEL</v>
          </cell>
          <cell r="E25" t="str">
            <v>CHICLAYO</v>
          </cell>
          <cell r="F25" t="str">
            <v>PIMENTEL</v>
          </cell>
          <cell r="G25">
            <v>307</v>
          </cell>
          <cell r="H25">
            <v>729</v>
          </cell>
          <cell r="I25">
            <v>250</v>
          </cell>
        </row>
        <row r="26">
          <cell r="A26">
            <v>4456</v>
          </cell>
          <cell r="B26" t="str">
            <v>LAQUIPAMPA</v>
          </cell>
          <cell r="C26" t="str">
            <v>FERREÑAFE</v>
          </cell>
          <cell r="D26" t="str">
            <v>INCAHUASI</v>
          </cell>
          <cell r="E26" t="str">
            <v>FERREÑAFE</v>
          </cell>
          <cell r="F26" t="str">
            <v>INKAWASI</v>
          </cell>
          <cell r="G26">
            <v>5</v>
          </cell>
          <cell r="H26">
            <v>15</v>
          </cell>
          <cell r="I26">
            <v>0</v>
          </cell>
        </row>
        <row r="27">
          <cell r="A27">
            <v>4439</v>
          </cell>
          <cell r="B27" t="str">
            <v>CLAS PICSI</v>
          </cell>
          <cell r="C27" t="str">
            <v>CHICLAYO</v>
          </cell>
          <cell r="D27" t="str">
            <v>PICSI</v>
          </cell>
          <cell r="E27" t="str">
            <v>CHICLAYO</v>
          </cell>
          <cell r="F27" t="str">
            <v>PICSI</v>
          </cell>
          <cell r="G27">
            <v>91</v>
          </cell>
          <cell r="H27">
            <v>426.6</v>
          </cell>
          <cell r="I27">
            <v>0</v>
          </cell>
        </row>
        <row r="28">
          <cell r="A28">
            <v>4342</v>
          </cell>
          <cell r="B28" t="str">
            <v>REQUE</v>
          </cell>
          <cell r="C28" t="str">
            <v>CHICLAYO</v>
          </cell>
          <cell r="D28" t="str">
            <v>REQUE</v>
          </cell>
          <cell r="E28" t="str">
            <v>CHICLAYO</v>
          </cell>
          <cell r="F28" t="str">
            <v>REQUE-LAGUNAS</v>
          </cell>
          <cell r="G28">
            <v>260</v>
          </cell>
          <cell r="H28">
            <v>791</v>
          </cell>
          <cell r="I28">
            <v>320</v>
          </cell>
        </row>
        <row r="29">
          <cell r="A29">
            <v>4331</v>
          </cell>
          <cell r="B29" t="str">
            <v>JOSE LEONARDO ORTIZ</v>
          </cell>
          <cell r="C29" t="str">
            <v>CHICLAYO</v>
          </cell>
          <cell r="D29" t="str">
            <v>JOSE LEONARDO ORTIZ</v>
          </cell>
          <cell r="E29" t="str">
            <v>CHICLAYO</v>
          </cell>
          <cell r="F29" t="str">
            <v>JOSE LEONARDO ORTIZ</v>
          </cell>
          <cell r="G29">
            <v>608</v>
          </cell>
          <cell r="H29">
            <v>678</v>
          </cell>
          <cell r="I29">
            <v>650</v>
          </cell>
        </row>
        <row r="30">
          <cell r="A30">
            <v>9468</v>
          </cell>
          <cell r="B30" t="str">
            <v>CORRAL DE PIEDRA</v>
          </cell>
          <cell r="C30" t="str">
            <v>LAMBAYEQUE</v>
          </cell>
          <cell r="D30" t="str">
            <v>SALAS</v>
          </cell>
          <cell r="E30" t="str">
            <v>LAMBAYEQUE</v>
          </cell>
          <cell r="F30" t="str">
            <v>SALAS</v>
          </cell>
          <cell r="G30">
            <v>15</v>
          </cell>
          <cell r="H30">
            <v>38</v>
          </cell>
          <cell r="I30">
            <v>0</v>
          </cell>
        </row>
        <row r="31">
          <cell r="A31">
            <v>10094</v>
          </cell>
          <cell r="B31" t="str">
            <v>UMAEPE - UNIDAD MOVIL DE ATENCION ESPECIALIZADA A PABLACION EXCLUIDA</v>
          </cell>
          <cell r="C31" t="str">
            <v>CHICLAYO</v>
          </cell>
          <cell r="D31" t="str">
            <v>CHICLAYO</v>
          </cell>
          <cell r="E31" t="str">
            <v>CHICLAYO</v>
          </cell>
          <cell r="F31" t="str">
            <v>NO PERTENECE A NINGUNA MICRORED</v>
          </cell>
          <cell r="G31">
            <v>0</v>
          </cell>
          <cell r="H31">
            <v>0</v>
          </cell>
          <cell r="I31">
            <v>0</v>
          </cell>
        </row>
        <row r="32">
          <cell r="A32">
            <v>4328</v>
          </cell>
          <cell r="B32" t="str">
            <v>LA VICTORIA SECTOR II - MARIA JESUS</v>
          </cell>
          <cell r="C32" t="str">
            <v>CHICLAYO</v>
          </cell>
          <cell r="D32" t="str">
            <v>LA VICTORIA</v>
          </cell>
          <cell r="E32" t="str">
            <v>CHICLAYO</v>
          </cell>
          <cell r="F32" t="str">
            <v>LA VICTORIA</v>
          </cell>
          <cell r="G32">
            <v>183</v>
          </cell>
          <cell r="H32">
            <v>761</v>
          </cell>
          <cell r="I32">
            <v>0</v>
          </cell>
        </row>
        <row r="33">
          <cell r="A33">
            <v>4389</v>
          </cell>
          <cell r="B33" t="str">
            <v>TUCUME</v>
          </cell>
          <cell r="C33" t="str">
            <v>LAMBAYEQUE</v>
          </cell>
          <cell r="D33" t="str">
            <v>TUCUME</v>
          </cell>
          <cell r="E33" t="str">
            <v>LAMBAYEQUE</v>
          </cell>
          <cell r="F33" t="str">
            <v>TUCUME</v>
          </cell>
          <cell r="G33">
            <v>265</v>
          </cell>
          <cell r="H33">
            <v>242</v>
          </cell>
          <cell r="I33">
            <v>0</v>
          </cell>
        </row>
        <row r="34">
          <cell r="A34">
            <v>4360</v>
          </cell>
          <cell r="B34" t="str">
            <v>MOCUPE NUEVO</v>
          </cell>
          <cell r="C34" t="str">
            <v>CHICLAYO</v>
          </cell>
          <cell r="D34" t="str">
            <v>LAGUNAS</v>
          </cell>
          <cell r="E34" t="str">
            <v>CHICLAYO</v>
          </cell>
          <cell r="F34" t="str">
            <v>REQUE-LAGUNAS</v>
          </cell>
          <cell r="G34">
            <v>40</v>
          </cell>
          <cell r="H34">
            <v>224</v>
          </cell>
          <cell r="I34">
            <v>0</v>
          </cell>
        </row>
        <row r="35">
          <cell r="A35">
            <v>4365</v>
          </cell>
          <cell r="B35" t="str">
            <v>LA VIÑA DE NUEVA ARICA</v>
          </cell>
          <cell r="C35" t="str">
            <v>CHICLAYO</v>
          </cell>
          <cell r="D35" t="str">
            <v>NUEVA ARICA</v>
          </cell>
          <cell r="E35" t="str">
            <v>CHICLAYO</v>
          </cell>
          <cell r="F35" t="str">
            <v>OYOTUN</v>
          </cell>
          <cell r="G35">
            <v>4</v>
          </cell>
          <cell r="H35">
            <v>66.2</v>
          </cell>
          <cell r="I35">
            <v>0</v>
          </cell>
        </row>
        <row r="36">
          <cell r="A36">
            <v>7316</v>
          </cell>
          <cell r="B36" t="str">
            <v>CASERIO PLAYA DE CASCAJAL</v>
          </cell>
          <cell r="C36" t="str">
            <v>LAMBAYEQUE</v>
          </cell>
          <cell r="D36" t="str">
            <v>OLMOS</v>
          </cell>
          <cell r="E36" t="str">
            <v>LAMBAYEQUE</v>
          </cell>
          <cell r="F36" t="str">
            <v>OLMOS</v>
          </cell>
          <cell r="G36">
            <v>26</v>
          </cell>
          <cell r="H36">
            <v>46</v>
          </cell>
          <cell r="I36">
            <v>0</v>
          </cell>
        </row>
        <row r="37">
          <cell r="A37">
            <v>17875</v>
          </cell>
          <cell r="B37" t="str">
            <v>LA COMPUERTA</v>
          </cell>
          <cell r="C37" t="str">
            <v>CHICLAYO</v>
          </cell>
          <cell r="D37" t="str">
            <v>OYOTUN</v>
          </cell>
          <cell r="E37" t="str">
            <v>CHICLAYO</v>
          </cell>
          <cell r="F37" t="str">
            <v>OYOTUN</v>
          </cell>
          <cell r="G37">
            <v>5</v>
          </cell>
          <cell r="H37">
            <v>85.8</v>
          </cell>
          <cell r="I37">
            <v>0</v>
          </cell>
        </row>
        <row r="38">
          <cell r="A38">
            <v>11688</v>
          </cell>
          <cell r="B38" t="str">
            <v>LAS NORIAS</v>
          </cell>
          <cell r="C38" t="str">
            <v>LAMBAYEQUE</v>
          </cell>
          <cell r="D38" t="str">
            <v>OLMOS</v>
          </cell>
          <cell r="E38" t="str">
            <v>LAMBAYEQUE</v>
          </cell>
          <cell r="F38" t="str">
            <v>OLMOS</v>
          </cell>
          <cell r="G38">
            <v>13</v>
          </cell>
          <cell r="H38">
            <v>64</v>
          </cell>
          <cell r="I38">
            <v>0</v>
          </cell>
        </row>
        <row r="39">
          <cell r="A39">
            <v>4324</v>
          </cell>
          <cell r="B39" t="str">
            <v>CERROPON</v>
          </cell>
          <cell r="C39" t="str">
            <v>CHICLAYO</v>
          </cell>
          <cell r="D39" t="str">
            <v>CHICLAYO</v>
          </cell>
          <cell r="E39" t="str">
            <v>CHICLAYO</v>
          </cell>
          <cell r="F39" t="str">
            <v>CHICLAYO</v>
          </cell>
          <cell r="G39">
            <v>416</v>
          </cell>
          <cell r="H39">
            <v>551</v>
          </cell>
          <cell r="I39">
            <v>250</v>
          </cell>
        </row>
        <row r="40">
          <cell r="A40">
            <v>4359</v>
          </cell>
          <cell r="B40" t="str">
            <v>MOCUPE VIEJO (TRADIC.)</v>
          </cell>
          <cell r="C40" t="str">
            <v>CHICLAYO</v>
          </cell>
          <cell r="D40" t="str">
            <v>LAGUNAS</v>
          </cell>
          <cell r="E40" t="str">
            <v>CHICLAYO</v>
          </cell>
          <cell r="F40" t="str">
            <v>REQUE-LAGUNAS</v>
          </cell>
          <cell r="G40">
            <v>90</v>
          </cell>
          <cell r="H40">
            <v>286</v>
          </cell>
          <cell r="I40">
            <v>0</v>
          </cell>
        </row>
        <row r="41">
          <cell r="A41">
            <v>10095</v>
          </cell>
          <cell r="B41" t="str">
            <v>ANCOL CHICO</v>
          </cell>
          <cell r="C41" t="str">
            <v>LAMBAYEQUE</v>
          </cell>
          <cell r="D41" t="str">
            <v>OLMOS</v>
          </cell>
          <cell r="E41" t="str">
            <v>LAMBAYEQUE</v>
          </cell>
          <cell r="F41" t="str">
            <v>OLMOS</v>
          </cell>
          <cell r="G41">
            <v>23</v>
          </cell>
          <cell r="H41">
            <v>28</v>
          </cell>
          <cell r="I41">
            <v>0</v>
          </cell>
        </row>
        <row r="42">
          <cell r="A42">
            <v>4367</v>
          </cell>
          <cell r="B42" t="str">
            <v>EL ESPINAL</v>
          </cell>
          <cell r="C42" t="str">
            <v>CHICLAYO</v>
          </cell>
          <cell r="D42" t="str">
            <v>OYOTUN</v>
          </cell>
          <cell r="E42" t="str">
            <v>CHICLAYO</v>
          </cell>
          <cell r="F42" t="str">
            <v>OYOTUN</v>
          </cell>
          <cell r="G42">
            <v>1</v>
          </cell>
          <cell r="H42">
            <v>72.400000000000006</v>
          </cell>
          <cell r="I42">
            <v>0</v>
          </cell>
        </row>
        <row r="43">
          <cell r="A43">
            <v>4378</v>
          </cell>
          <cell r="B43" t="str">
            <v>SAN PEDRO SASAPE</v>
          </cell>
          <cell r="C43" t="str">
            <v>LAMBAYEQUE</v>
          </cell>
          <cell r="D43" t="str">
            <v>ILLIMO</v>
          </cell>
          <cell r="E43" t="str">
            <v>LAMBAYEQUE</v>
          </cell>
          <cell r="F43" t="str">
            <v>ILLIMO</v>
          </cell>
          <cell r="G43">
            <v>38</v>
          </cell>
          <cell r="H43">
            <v>39</v>
          </cell>
          <cell r="I43">
            <v>0</v>
          </cell>
        </row>
        <row r="44">
          <cell r="A44">
            <v>4370</v>
          </cell>
          <cell r="B44" t="str">
            <v>HOSPITAL BELEN - LAMBAYEQUE</v>
          </cell>
          <cell r="C44" t="str">
            <v>LAMBAYEQUE</v>
          </cell>
          <cell r="D44" t="str">
            <v>LAMBAYEQUE</v>
          </cell>
          <cell r="E44" t="str">
            <v>HOSPITALES</v>
          </cell>
          <cell r="F44" t="str">
            <v>HOSPITALES</v>
          </cell>
          <cell r="G44">
            <v>0</v>
          </cell>
          <cell r="H44">
            <v>0</v>
          </cell>
          <cell r="I44">
            <v>0</v>
          </cell>
        </row>
        <row r="45">
          <cell r="A45">
            <v>4382</v>
          </cell>
          <cell r="B45" t="str">
            <v>PUNTO CUATRO</v>
          </cell>
          <cell r="C45" t="str">
            <v>LAMBAYEQUE</v>
          </cell>
          <cell r="D45" t="str">
            <v>MOCHUMI</v>
          </cell>
          <cell r="E45" t="str">
            <v>LAMBAYEQUE</v>
          </cell>
          <cell r="F45" t="str">
            <v>MOCHUMI</v>
          </cell>
          <cell r="G45">
            <v>53</v>
          </cell>
          <cell r="H45">
            <v>166</v>
          </cell>
          <cell r="I45">
            <v>0</v>
          </cell>
        </row>
        <row r="46">
          <cell r="A46">
            <v>4379</v>
          </cell>
          <cell r="B46" t="str">
            <v>LA VIÑA (JAYANCA)</v>
          </cell>
          <cell r="C46" t="str">
            <v>LAMBAYEQUE</v>
          </cell>
          <cell r="D46" t="str">
            <v>JAYANCA</v>
          </cell>
          <cell r="E46" t="str">
            <v>LAMBAYEQUE</v>
          </cell>
          <cell r="F46" t="str">
            <v>JAYANCA</v>
          </cell>
          <cell r="G46">
            <v>31</v>
          </cell>
          <cell r="H46">
            <v>109</v>
          </cell>
          <cell r="I46">
            <v>0</v>
          </cell>
        </row>
        <row r="47">
          <cell r="A47">
            <v>4375</v>
          </cell>
          <cell r="B47" t="str">
            <v>MUYFINCA-PUNTO 09</v>
          </cell>
          <cell r="C47" t="str">
            <v>LAMBAYEQUE</v>
          </cell>
          <cell r="D47" t="str">
            <v>LAMBAYEQUE</v>
          </cell>
          <cell r="E47" t="str">
            <v>LAMBAYEQUE</v>
          </cell>
          <cell r="F47" t="str">
            <v>LAMBAYEQUE</v>
          </cell>
          <cell r="G47">
            <v>65</v>
          </cell>
          <cell r="H47">
            <v>85</v>
          </cell>
          <cell r="I47">
            <v>0</v>
          </cell>
        </row>
        <row r="48">
          <cell r="A48">
            <v>4415</v>
          </cell>
          <cell r="B48" t="str">
            <v>FICUAR</v>
          </cell>
          <cell r="C48" t="str">
            <v>LAMBAYEQUE</v>
          </cell>
          <cell r="D48" t="str">
            <v>OLMOS</v>
          </cell>
          <cell r="E48" t="str">
            <v>LAMBAYEQUE</v>
          </cell>
          <cell r="F48" t="str">
            <v>OLMOS</v>
          </cell>
          <cell r="G48">
            <v>45</v>
          </cell>
          <cell r="H48">
            <v>33</v>
          </cell>
          <cell r="I48">
            <v>0</v>
          </cell>
        </row>
        <row r="49">
          <cell r="A49">
            <v>4425</v>
          </cell>
          <cell r="B49" t="str">
            <v>CHEPITO</v>
          </cell>
          <cell r="C49" t="str">
            <v>LAMBAYEQUE</v>
          </cell>
          <cell r="D49" t="str">
            <v>MORROPE</v>
          </cell>
          <cell r="E49" t="str">
            <v>LAMBAYEQUE</v>
          </cell>
          <cell r="F49" t="str">
            <v>MORROPE</v>
          </cell>
          <cell r="G49">
            <v>67</v>
          </cell>
          <cell r="H49">
            <v>45</v>
          </cell>
          <cell r="I49">
            <v>0</v>
          </cell>
        </row>
        <row r="50">
          <cell r="A50">
            <v>4416</v>
          </cell>
          <cell r="B50" t="str">
            <v>SANTA ROSA (OLMOS)</v>
          </cell>
          <cell r="C50" t="str">
            <v>LAMBAYEQUE</v>
          </cell>
          <cell r="D50" t="str">
            <v>OLMOS</v>
          </cell>
          <cell r="E50" t="str">
            <v>LAMBAYEQUE</v>
          </cell>
          <cell r="F50" t="str">
            <v>OLMOS</v>
          </cell>
          <cell r="G50">
            <v>10</v>
          </cell>
          <cell r="H50">
            <v>18</v>
          </cell>
          <cell r="I50">
            <v>0</v>
          </cell>
        </row>
        <row r="51">
          <cell r="A51">
            <v>4424</v>
          </cell>
          <cell r="B51" t="str">
            <v>LAGUNAS (MORROPE)</v>
          </cell>
          <cell r="C51" t="str">
            <v>LAMBAYEQUE</v>
          </cell>
          <cell r="D51" t="str">
            <v>MORROPE</v>
          </cell>
          <cell r="E51" t="str">
            <v>LAMBAYEQUE</v>
          </cell>
          <cell r="F51" t="str">
            <v>MORROPE</v>
          </cell>
          <cell r="G51">
            <v>80</v>
          </cell>
          <cell r="H51">
            <v>82</v>
          </cell>
          <cell r="I51">
            <v>0</v>
          </cell>
        </row>
        <row r="52">
          <cell r="A52">
            <v>4381</v>
          </cell>
          <cell r="B52" t="str">
            <v>MARAVILLAS</v>
          </cell>
          <cell r="C52" t="str">
            <v>LAMBAYEQUE</v>
          </cell>
          <cell r="D52" t="str">
            <v>MOCHUMI</v>
          </cell>
          <cell r="E52" t="str">
            <v>LAMBAYEQUE</v>
          </cell>
          <cell r="F52" t="str">
            <v>MOCHUMI</v>
          </cell>
          <cell r="G52">
            <v>55</v>
          </cell>
          <cell r="H52">
            <v>61</v>
          </cell>
          <cell r="I52">
            <v>0</v>
          </cell>
        </row>
        <row r="53">
          <cell r="A53">
            <v>4429</v>
          </cell>
          <cell r="B53" t="str">
            <v>CRUZ DEL MEDANO</v>
          </cell>
          <cell r="C53" t="str">
            <v>LAMBAYEQUE</v>
          </cell>
          <cell r="D53" t="str">
            <v>MORROPE</v>
          </cell>
          <cell r="E53" t="str">
            <v>LAMBAYEQUE</v>
          </cell>
          <cell r="F53" t="str">
            <v>MORROPE</v>
          </cell>
          <cell r="G53">
            <v>230</v>
          </cell>
          <cell r="H53">
            <v>212</v>
          </cell>
          <cell r="I53">
            <v>0</v>
          </cell>
        </row>
        <row r="54">
          <cell r="A54">
            <v>4428</v>
          </cell>
          <cell r="B54" t="str">
            <v>LA  GARTERA</v>
          </cell>
          <cell r="C54" t="str">
            <v>LAMBAYEQUE</v>
          </cell>
          <cell r="D54" t="str">
            <v>MORROPE</v>
          </cell>
          <cell r="E54" t="str">
            <v>LAMBAYEQUE</v>
          </cell>
          <cell r="F54" t="str">
            <v>MORROPE</v>
          </cell>
          <cell r="G54">
            <v>54</v>
          </cell>
          <cell r="H54">
            <v>27</v>
          </cell>
          <cell r="I54">
            <v>0</v>
          </cell>
        </row>
        <row r="55">
          <cell r="A55">
            <v>4431</v>
          </cell>
          <cell r="B55" t="str">
            <v>FANUPE BARRIO NUEVO</v>
          </cell>
          <cell r="C55" t="str">
            <v>LAMBAYEQUE</v>
          </cell>
          <cell r="D55" t="str">
            <v>MORROPE</v>
          </cell>
          <cell r="E55" t="str">
            <v>LAMBAYEQUE</v>
          </cell>
          <cell r="F55" t="str">
            <v>MORROPE</v>
          </cell>
          <cell r="G55">
            <v>17</v>
          </cell>
          <cell r="H55">
            <v>53</v>
          </cell>
          <cell r="I55">
            <v>0</v>
          </cell>
        </row>
        <row r="56">
          <cell r="A56">
            <v>4427</v>
          </cell>
          <cell r="B56" t="str">
            <v>CRUZ DE PAREDONES</v>
          </cell>
          <cell r="C56" t="str">
            <v>LAMBAYEQUE</v>
          </cell>
          <cell r="D56" t="str">
            <v>MORROPE</v>
          </cell>
          <cell r="E56" t="str">
            <v>LAMBAYEQUE</v>
          </cell>
          <cell r="F56" t="str">
            <v>MORROPE</v>
          </cell>
          <cell r="G56">
            <v>39</v>
          </cell>
          <cell r="H56">
            <v>26</v>
          </cell>
          <cell r="I56">
            <v>0</v>
          </cell>
        </row>
        <row r="57">
          <cell r="A57">
            <v>4430</v>
          </cell>
          <cell r="B57" t="str">
            <v>QUEMAZON</v>
          </cell>
          <cell r="C57" t="str">
            <v>LAMBAYEQUE</v>
          </cell>
          <cell r="D57" t="str">
            <v>MORROPE</v>
          </cell>
          <cell r="E57" t="str">
            <v>LAMBAYEQUE</v>
          </cell>
          <cell r="F57" t="str">
            <v>MORROPE</v>
          </cell>
          <cell r="G57">
            <v>73</v>
          </cell>
          <cell r="H57">
            <v>36</v>
          </cell>
          <cell r="I57">
            <v>0</v>
          </cell>
        </row>
        <row r="58">
          <cell r="A58">
            <v>4404</v>
          </cell>
          <cell r="B58" t="str">
            <v>TONGORRAPE</v>
          </cell>
          <cell r="C58" t="str">
            <v>LAMBAYEQUE</v>
          </cell>
          <cell r="D58" t="str">
            <v>MOTUPE</v>
          </cell>
          <cell r="E58" t="str">
            <v>LAMBAYEQUE</v>
          </cell>
          <cell r="F58" t="str">
            <v>MOTUPE</v>
          </cell>
          <cell r="G58">
            <v>53</v>
          </cell>
          <cell r="H58">
            <v>58</v>
          </cell>
          <cell r="I58">
            <v>0</v>
          </cell>
        </row>
        <row r="59">
          <cell r="A59">
            <v>7222</v>
          </cell>
          <cell r="B59" t="str">
            <v>MONTE HERMOZO</v>
          </cell>
          <cell r="C59" t="str">
            <v>LAMBAYEQUE</v>
          </cell>
          <cell r="D59" t="str">
            <v>MORROPE</v>
          </cell>
          <cell r="E59" t="str">
            <v>LAMBAYEQUE</v>
          </cell>
          <cell r="F59" t="str">
            <v>MORROPE</v>
          </cell>
          <cell r="G59">
            <v>23</v>
          </cell>
          <cell r="H59">
            <v>35</v>
          </cell>
          <cell r="I59">
            <v>0</v>
          </cell>
        </row>
        <row r="60">
          <cell r="A60">
            <v>4321</v>
          </cell>
          <cell r="B60" t="str">
            <v>TUPAC AMARU</v>
          </cell>
          <cell r="C60" t="str">
            <v>CHICLAYO</v>
          </cell>
          <cell r="D60" t="str">
            <v>CHICLAYO</v>
          </cell>
          <cell r="E60" t="str">
            <v>CHICLAYO</v>
          </cell>
          <cell r="F60" t="str">
            <v>CHICLAYO</v>
          </cell>
          <cell r="G60">
            <v>346</v>
          </cell>
          <cell r="H60">
            <v>685</v>
          </cell>
          <cell r="I60">
            <v>0</v>
          </cell>
        </row>
        <row r="61">
          <cell r="A61">
            <v>4421</v>
          </cell>
          <cell r="B61" t="str">
            <v>LA COLORADA</v>
          </cell>
          <cell r="C61" t="str">
            <v>LAMBAYEQUE</v>
          </cell>
          <cell r="D61" t="str">
            <v>MORROPE</v>
          </cell>
          <cell r="E61" t="str">
            <v>LAMBAYEQUE</v>
          </cell>
          <cell r="F61" t="str">
            <v>MORROPE</v>
          </cell>
          <cell r="G61">
            <v>55</v>
          </cell>
          <cell r="H61">
            <v>19</v>
          </cell>
          <cell r="I61">
            <v>0</v>
          </cell>
        </row>
        <row r="62">
          <cell r="A62">
            <v>4418</v>
          </cell>
          <cell r="B62" t="str">
            <v>LA RAMADA</v>
          </cell>
          <cell r="C62" t="str">
            <v>LAMBAYEQUE</v>
          </cell>
          <cell r="D62" t="str">
            <v>SALAS</v>
          </cell>
          <cell r="E62" t="str">
            <v>LAMBAYEQUE</v>
          </cell>
          <cell r="F62" t="str">
            <v>SALAS</v>
          </cell>
          <cell r="G62">
            <v>15</v>
          </cell>
          <cell r="H62">
            <v>28</v>
          </cell>
          <cell r="I62">
            <v>0</v>
          </cell>
        </row>
        <row r="63">
          <cell r="A63">
            <v>7022</v>
          </cell>
          <cell r="B63" t="str">
            <v>LA ZARANDA</v>
          </cell>
          <cell r="C63" t="str">
            <v>FERREÑAFE</v>
          </cell>
          <cell r="D63" t="str">
            <v>PITIPO</v>
          </cell>
          <cell r="E63" t="str">
            <v>FERREÑAFE</v>
          </cell>
          <cell r="F63" t="str">
            <v>PITIPO</v>
          </cell>
          <cell r="G63">
            <v>40</v>
          </cell>
          <cell r="H63">
            <v>100</v>
          </cell>
          <cell r="I63">
            <v>0</v>
          </cell>
        </row>
        <row r="64">
          <cell r="A64">
            <v>4411</v>
          </cell>
          <cell r="B64" t="str">
            <v>TRES BATANES</v>
          </cell>
          <cell r="C64" t="str">
            <v>LAMBAYEQUE</v>
          </cell>
          <cell r="D64" t="str">
            <v>OLMOS</v>
          </cell>
          <cell r="E64" t="str">
            <v>LAMBAYEQUE</v>
          </cell>
          <cell r="F64" t="str">
            <v>OLMOS</v>
          </cell>
          <cell r="G64">
            <v>16</v>
          </cell>
          <cell r="H64">
            <v>47</v>
          </cell>
          <cell r="I64">
            <v>0</v>
          </cell>
        </row>
        <row r="65">
          <cell r="A65">
            <v>4387</v>
          </cell>
          <cell r="B65" t="str">
            <v>PENACHI</v>
          </cell>
          <cell r="C65" t="str">
            <v>LAMBAYEQUE</v>
          </cell>
          <cell r="D65" t="str">
            <v>SALAS</v>
          </cell>
          <cell r="E65" t="str">
            <v>LAMBAYEQUE</v>
          </cell>
          <cell r="F65" t="str">
            <v>SALAS</v>
          </cell>
          <cell r="G65">
            <v>26</v>
          </cell>
          <cell r="H65">
            <v>37</v>
          </cell>
          <cell r="I65">
            <v>0</v>
          </cell>
        </row>
        <row r="66">
          <cell r="A66">
            <v>4386</v>
          </cell>
          <cell r="B66" t="str">
            <v>SALAS</v>
          </cell>
          <cell r="C66" t="str">
            <v>LAMBAYEQUE</v>
          </cell>
          <cell r="D66" t="str">
            <v>SALAS</v>
          </cell>
          <cell r="E66" t="str">
            <v>LAMBAYEQUE</v>
          </cell>
          <cell r="F66" t="str">
            <v>SALAS</v>
          </cell>
          <cell r="G66">
            <v>115</v>
          </cell>
          <cell r="H66">
            <v>226</v>
          </cell>
          <cell r="I66">
            <v>174</v>
          </cell>
        </row>
        <row r="67">
          <cell r="A67">
            <v>4453</v>
          </cell>
          <cell r="B67" t="str">
            <v>LAS LOMAS</v>
          </cell>
          <cell r="C67" t="str">
            <v>FERREÑAFE</v>
          </cell>
          <cell r="D67" t="str">
            <v>PUEBLO NUEVO</v>
          </cell>
          <cell r="E67" t="str">
            <v>FERREÑAFE</v>
          </cell>
          <cell r="F67" t="str">
            <v>FERREÑAFE</v>
          </cell>
          <cell r="G67">
            <v>20</v>
          </cell>
          <cell r="H67">
            <v>110</v>
          </cell>
          <cell r="I67">
            <v>0</v>
          </cell>
        </row>
        <row r="68">
          <cell r="A68">
            <v>4392</v>
          </cell>
          <cell r="B68" t="str">
            <v>LOS BANCES</v>
          </cell>
          <cell r="C68" t="str">
            <v>LAMBAYEQUE</v>
          </cell>
          <cell r="D68" t="str">
            <v>TUCUME</v>
          </cell>
          <cell r="E68" t="str">
            <v>LAMBAYEQUE</v>
          </cell>
          <cell r="F68" t="str">
            <v>TUCUME</v>
          </cell>
          <cell r="G68">
            <v>84</v>
          </cell>
          <cell r="H68">
            <v>138</v>
          </cell>
          <cell r="I68">
            <v>0</v>
          </cell>
        </row>
        <row r="69">
          <cell r="A69">
            <v>4397</v>
          </cell>
          <cell r="B69" t="str">
            <v>KAÑARIS</v>
          </cell>
          <cell r="C69" t="str">
            <v>FERREÑAFE</v>
          </cell>
          <cell r="D69" t="str">
            <v>CAÑARIS</v>
          </cell>
          <cell r="E69" t="str">
            <v>LAMBAYEQUE</v>
          </cell>
          <cell r="F69" t="str">
            <v>KAÑARIS</v>
          </cell>
          <cell r="G69">
            <v>116</v>
          </cell>
          <cell r="H69">
            <v>146</v>
          </cell>
          <cell r="I69">
            <v>0</v>
          </cell>
        </row>
        <row r="70">
          <cell r="A70">
            <v>4394</v>
          </cell>
          <cell r="B70" t="str">
            <v>LOS SANCHEZ</v>
          </cell>
          <cell r="C70" t="str">
            <v>LAMBAYEQUE</v>
          </cell>
          <cell r="D70" t="str">
            <v>TUCUME</v>
          </cell>
          <cell r="E70" t="str">
            <v>LAMBAYEQUE</v>
          </cell>
          <cell r="F70" t="str">
            <v>TUCUME</v>
          </cell>
          <cell r="G70">
            <v>59</v>
          </cell>
          <cell r="H70">
            <v>55</v>
          </cell>
          <cell r="I70">
            <v>0</v>
          </cell>
        </row>
        <row r="71">
          <cell r="A71">
            <v>4393</v>
          </cell>
          <cell r="B71" t="str">
            <v>LA RAYA</v>
          </cell>
          <cell r="C71" t="str">
            <v>LAMBAYEQUE</v>
          </cell>
          <cell r="D71" t="str">
            <v>TUCUME</v>
          </cell>
          <cell r="E71" t="str">
            <v>LAMBAYEQUE</v>
          </cell>
          <cell r="F71" t="str">
            <v>TUCUME</v>
          </cell>
          <cell r="G71">
            <v>48</v>
          </cell>
          <cell r="H71">
            <v>74</v>
          </cell>
          <cell r="I71">
            <v>0</v>
          </cell>
        </row>
        <row r="72">
          <cell r="A72">
            <v>4391</v>
          </cell>
          <cell r="B72" t="str">
            <v>GRANJA SASAPE</v>
          </cell>
          <cell r="C72" t="str">
            <v>LAMBAYEQUE</v>
          </cell>
          <cell r="D72" t="str">
            <v>TUCUME</v>
          </cell>
          <cell r="E72" t="str">
            <v>LAMBAYEQUE</v>
          </cell>
          <cell r="F72" t="str">
            <v>TUCUME</v>
          </cell>
          <cell r="G72">
            <v>67</v>
          </cell>
          <cell r="H72">
            <v>144</v>
          </cell>
          <cell r="I72">
            <v>0</v>
          </cell>
        </row>
        <row r="73">
          <cell r="A73">
            <v>4398</v>
          </cell>
          <cell r="B73" t="str">
            <v>PANDACHI</v>
          </cell>
          <cell r="C73" t="str">
            <v>FERREÑAFE</v>
          </cell>
          <cell r="D73" t="str">
            <v>CAÑARIS</v>
          </cell>
          <cell r="E73" t="str">
            <v>LAMBAYEQUE</v>
          </cell>
          <cell r="F73" t="str">
            <v>KAÑARIS</v>
          </cell>
          <cell r="G73">
            <v>20</v>
          </cell>
          <cell r="H73">
            <v>59</v>
          </cell>
          <cell r="I73">
            <v>0</v>
          </cell>
        </row>
        <row r="74">
          <cell r="A74">
            <v>4399</v>
          </cell>
          <cell r="B74" t="str">
            <v>HUACAPAMPA</v>
          </cell>
          <cell r="C74" t="str">
            <v>FERREÑAFE</v>
          </cell>
          <cell r="D74" t="str">
            <v>CAÑARIS</v>
          </cell>
          <cell r="E74" t="str">
            <v>LAMBAYEQUE</v>
          </cell>
          <cell r="F74" t="str">
            <v>KAÑARIS</v>
          </cell>
          <cell r="G74">
            <v>54</v>
          </cell>
          <cell r="H74">
            <v>141</v>
          </cell>
          <cell r="I74">
            <v>0</v>
          </cell>
        </row>
        <row r="75">
          <cell r="A75">
            <v>4422</v>
          </cell>
          <cell r="B75" t="str">
            <v>EL ROMERO</v>
          </cell>
          <cell r="C75" t="str">
            <v>LAMBAYEQUE</v>
          </cell>
          <cell r="D75" t="str">
            <v>MORROPE</v>
          </cell>
          <cell r="E75" t="str">
            <v>LAMBAYEQUE</v>
          </cell>
          <cell r="F75" t="str">
            <v>MORROPE</v>
          </cell>
          <cell r="G75">
            <v>61</v>
          </cell>
          <cell r="H75">
            <v>28</v>
          </cell>
          <cell r="I75">
            <v>0</v>
          </cell>
        </row>
        <row r="76">
          <cell r="A76">
            <v>4423</v>
          </cell>
          <cell r="B76" t="str">
            <v>TRANCA FANUPE</v>
          </cell>
          <cell r="C76" t="str">
            <v>LAMBAYEQUE</v>
          </cell>
          <cell r="D76" t="str">
            <v>MORROPE</v>
          </cell>
          <cell r="E76" t="str">
            <v>LAMBAYEQUE</v>
          </cell>
          <cell r="F76" t="str">
            <v>MORROPE</v>
          </cell>
          <cell r="G76">
            <v>94</v>
          </cell>
          <cell r="H76">
            <v>62</v>
          </cell>
          <cell r="I76">
            <v>0</v>
          </cell>
        </row>
        <row r="77">
          <cell r="A77">
            <v>4426</v>
          </cell>
          <cell r="B77" t="str">
            <v>ARBOLSOL</v>
          </cell>
          <cell r="C77" t="str">
            <v>LAMBAYEQUE</v>
          </cell>
          <cell r="D77" t="str">
            <v>MORROPE</v>
          </cell>
          <cell r="E77" t="str">
            <v>LAMBAYEQUE</v>
          </cell>
          <cell r="F77" t="str">
            <v>MORROPE</v>
          </cell>
          <cell r="G77">
            <v>105</v>
          </cell>
          <cell r="H77">
            <v>62</v>
          </cell>
          <cell r="I77">
            <v>0</v>
          </cell>
        </row>
        <row r="78">
          <cell r="A78">
            <v>7020</v>
          </cell>
          <cell r="B78" t="str">
            <v>HUAYABAMBA</v>
          </cell>
          <cell r="C78" t="str">
            <v>FERREÑAFE</v>
          </cell>
          <cell r="D78" t="str">
            <v>CAÑARIS</v>
          </cell>
          <cell r="E78" t="str">
            <v>LAMBAYEQUE</v>
          </cell>
          <cell r="F78" t="str">
            <v>KAÑARIS</v>
          </cell>
          <cell r="G78">
            <v>11</v>
          </cell>
          <cell r="H78">
            <v>65</v>
          </cell>
          <cell r="I78">
            <v>0</v>
          </cell>
        </row>
        <row r="79">
          <cell r="A79">
            <v>4448</v>
          </cell>
          <cell r="B79" t="str">
            <v>CACHINCHE</v>
          </cell>
          <cell r="C79" t="str">
            <v>FERREÑAFE</v>
          </cell>
          <cell r="D79" t="str">
            <v>PITIPO</v>
          </cell>
          <cell r="E79" t="str">
            <v>FERREÑAFE</v>
          </cell>
          <cell r="F79" t="str">
            <v>PITIPO</v>
          </cell>
          <cell r="G79">
            <v>22</v>
          </cell>
          <cell r="H79">
            <v>80</v>
          </cell>
          <cell r="I79">
            <v>0</v>
          </cell>
        </row>
        <row r="80">
          <cell r="A80">
            <v>4451</v>
          </cell>
          <cell r="B80" t="str">
            <v>BATANGRANDE</v>
          </cell>
          <cell r="C80" t="str">
            <v>FERREÑAFE</v>
          </cell>
          <cell r="D80" t="str">
            <v>PITIPO</v>
          </cell>
          <cell r="E80" t="str">
            <v>FERREÑAFE</v>
          </cell>
          <cell r="F80" t="str">
            <v>PITIPO</v>
          </cell>
          <cell r="G80">
            <v>100</v>
          </cell>
          <cell r="H80">
            <v>130</v>
          </cell>
          <cell r="I80">
            <v>120</v>
          </cell>
        </row>
        <row r="81">
          <cell r="A81">
            <v>6723</v>
          </cell>
          <cell r="B81" t="str">
            <v>TUMAN</v>
          </cell>
          <cell r="C81" t="str">
            <v>CHICLAYO</v>
          </cell>
          <cell r="D81" t="str">
            <v>TUMAN</v>
          </cell>
          <cell r="E81" t="str">
            <v>CHICLAYO</v>
          </cell>
          <cell r="F81" t="str">
            <v>POSOPE ALTO</v>
          </cell>
          <cell r="G81">
            <v>322</v>
          </cell>
          <cell r="H81">
            <v>1328.4</v>
          </cell>
          <cell r="I81">
            <v>0</v>
          </cell>
        </row>
        <row r="82">
          <cell r="A82">
            <v>4449</v>
          </cell>
          <cell r="B82" t="str">
            <v>PATIVILCA</v>
          </cell>
          <cell r="C82" t="str">
            <v>FERREÑAFE</v>
          </cell>
          <cell r="D82" t="str">
            <v>PITIPO</v>
          </cell>
          <cell r="E82" t="str">
            <v>FERREÑAFE</v>
          </cell>
          <cell r="F82" t="str">
            <v>PITIPO</v>
          </cell>
          <cell r="G82">
            <v>25</v>
          </cell>
          <cell r="H82">
            <v>50</v>
          </cell>
          <cell r="I82">
            <v>0</v>
          </cell>
        </row>
        <row r="83">
          <cell r="A83">
            <v>4450</v>
          </cell>
          <cell r="B83" t="str">
            <v>SIME</v>
          </cell>
          <cell r="C83" t="str">
            <v>FERREÑAFE</v>
          </cell>
          <cell r="D83" t="str">
            <v>PITIPO</v>
          </cell>
          <cell r="E83" t="str">
            <v>FERREÑAFE</v>
          </cell>
          <cell r="F83" t="str">
            <v>PITIPO</v>
          </cell>
          <cell r="G83">
            <v>10</v>
          </cell>
          <cell r="H83">
            <v>40</v>
          </cell>
          <cell r="I83">
            <v>0</v>
          </cell>
        </row>
        <row r="84">
          <cell r="A84">
            <v>4357</v>
          </cell>
          <cell r="B84" t="str">
            <v>COLLIQUE</v>
          </cell>
          <cell r="C84" t="str">
            <v>CHICLAYO</v>
          </cell>
          <cell r="D84" t="str">
            <v>SAÑA</v>
          </cell>
          <cell r="E84" t="str">
            <v>CHICLAYO</v>
          </cell>
          <cell r="F84" t="str">
            <v>CAYALTI-ZAÑA</v>
          </cell>
          <cell r="G84">
            <v>9</v>
          </cell>
          <cell r="H84">
            <v>181</v>
          </cell>
          <cell r="I84">
            <v>0</v>
          </cell>
        </row>
        <row r="85">
          <cell r="A85">
            <v>4433</v>
          </cell>
          <cell r="B85" t="str">
            <v>SEQUION</v>
          </cell>
          <cell r="C85" t="str">
            <v>LAMBAYEQUE</v>
          </cell>
          <cell r="D85" t="str">
            <v>MORROPE</v>
          </cell>
          <cell r="E85" t="str">
            <v>LAMBAYEQUE</v>
          </cell>
          <cell r="F85" t="str">
            <v>MORROPE</v>
          </cell>
          <cell r="G85">
            <v>22</v>
          </cell>
          <cell r="H85">
            <v>25</v>
          </cell>
          <cell r="I85">
            <v>0</v>
          </cell>
        </row>
        <row r="86">
          <cell r="A86">
            <v>4383</v>
          </cell>
          <cell r="B86" t="str">
            <v>PAREDONES MUY FINCA</v>
          </cell>
          <cell r="C86" t="str">
            <v>LAMBAYEQUE</v>
          </cell>
          <cell r="D86" t="str">
            <v>MOCHUMI</v>
          </cell>
          <cell r="E86" t="str">
            <v>LAMBAYEQUE</v>
          </cell>
          <cell r="F86" t="str">
            <v>MOCHUMI</v>
          </cell>
          <cell r="G86">
            <v>35</v>
          </cell>
          <cell r="H86">
            <v>87</v>
          </cell>
          <cell r="I86">
            <v>0</v>
          </cell>
        </row>
        <row r="87">
          <cell r="A87">
            <v>4405</v>
          </cell>
          <cell r="B87" t="str">
            <v>ANCHOVIRA</v>
          </cell>
          <cell r="C87" t="str">
            <v>LAMBAYEQUE</v>
          </cell>
          <cell r="D87" t="str">
            <v>MOTUPE</v>
          </cell>
          <cell r="E87" t="str">
            <v>LAMBAYEQUE</v>
          </cell>
          <cell r="F87" t="str">
            <v>MOTUPE</v>
          </cell>
          <cell r="G87">
            <v>45</v>
          </cell>
          <cell r="H87">
            <v>79</v>
          </cell>
          <cell r="I87">
            <v>0</v>
          </cell>
        </row>
        <row r="88">
          <cell r="A88">
            <v>4406</v>
          </cell>
          <cell r="B88" t="str">
            <v>MARRIPON</v>
          </cell>
          <cell r="C88" t="str">
            <v>LAMBAYEQUE</v>
          </cell>
          <cell r="D88" t="str">
            <v>MOTUPE</v>
          </cell>
          <cell r="E88" t="str">
            <v>LAMBAYEQUE</v>
          </cell>
          <cell r="F88" t="str">
            <v>MOTUPE</v>
          </cell>
          <cell r="G88">
            <v>16</v>
          </cell>
          <cell r="H88">
            <v>39</v>
          </cell>
          <cell r="I88">
            <v>0</v>
          </cell>
        </row>
        <row r="89">
          <cell r="A89">
            <v>4407</v>
          </cell>
          <cell r="B89" t="str">
            <v>OLMOS</v>
          </cell>
          <cell r="C89" t="str">
            <v>LAMBAYEQUE</v>
          </cell>
          <cell r="D89" t="str">
            <v>OLMOS</v>
          </cell>
          <cell r="E89" t="str">
            <v>LAMBAYEQUE</v>
          </cell>
          <cell r="F89" t="str">
            <v>OLMOS</v>
          </cell>
          <cell r="G89">
            <v>621</v>
          </cell>
          <cell r="H89">
            <v>406</v>
          </cell>
          <cell r="I89">
            <v>1046</v>
          </cell>
        </row>
        <row r="90">
          <cell r="A90">
            <v>4434</v>
          </cell>
          <cell r="B90" t="str">
            <v>SANTA ROSA LAS PAMPAS</v>
          </cell>
          <cell r="C90" t="str">
            <v>LAMBAYEQUE</v>
          </cell>
          <cell r="D90" t="str">
            <v>MORROPE</v>
          </cell>
          <cell r="E90" t="str">
            <v>LAMBAYEQUE</v>
          </cell>
          <cell r="F90" t="str">
            <v>MORROPE</v>
          </cell>
          <cell r="G90">
            <v>50</v>
          </cell>
          <cell r="H90">
            <v>17</v>
          </cell>
          <cell r="I90">
            <v>0</v>
          </cell>
        </row>
        <row r="91">
          <cell r="A91">
            <v>4435</v>
          </cell>
          <cell r="B91" t="str">
            <v>ANNAPE</v>
          </cell>
          <cell r="C91" t="str">
            <v>LAMBAYEQUE</v>
          </cell>
          <cell r="D91" t="str">
            <v>MORROPE</v>
          </cell>
          <cell r="E91" t="str">
            <v>LAMBAYEQUE</v>
          </cell>
          <cell r="F91" t="str">
            <v>MORROPE</v>
          </cell>
          <cell r="G91">
            <v>32</v>
          </cell>
          <cell r="H91">
            <v>21</v>
          </cell>
          <cell r="I91">
            <v>0</v>
          </cell>
        </row>
        <row r="92">
          <cell r="A92">
            <v>4438</v>
          </cell>
          <cell r="B92" t="str">
            <v>POSITOS</v>
          </cell>
          <cell r="C92" t="str">
            <v>LAMBAYEQUE</v>
          </cell>
          <cell r="D92" t="str">
            <v>MORROPE</v>
          </cell>
          <cell r="E92" t="str">
            <v>LAMBAYEQUE</v>
          </cell>
          <cell r="F92" t="str">
            <v>MORROPE</v>
          </cell>
          <cell r="G92">
            <v>58</v>
          </cell>
          <cell r="H92">
            <v>56</v>
          </cell>
          <cell r="I92">
            <v>0</v>
          </cell>
        </row>
        <row r="93">
          <cell r="A93">
            <v>4447</v>
          </cell>
          <cell r="B93" t="str">
            <v>MOTUPILLO</v>
          </cell>
          <cell r="C93" t="str">
            <v>FERREÑAFE</v>
          </cell>
          <cell r="D93" t="str">
            <v>PITIPO</v>
          </cell>
          <cell r="E93" t="str">
            <v>FERREÑAFE</v>
          </cell>
          <cell r="F93" t="str">
            <v>PITIPO</v>
          </cell>
          <cell r="G93">
            <v>60</v>
          </cell>
          <cell r="H93">
            <v>140</v>
          </cell>
          <cell r="I93">
            <v>0</v>
          </cell>
        </row>
        <row r="94">
          <cell r="A94">
            <v>4385</v>
          </cell>
          <cell r="B94" t="str">
            <v>HUACA RIVERA</v>
          </cell>
          <cell r="C94" t="str">
            <v>LAMBAYEQUE</v>
          </cell>
          <cell r="D94" t="str">
            <v>PACORA</v>
          </cell>
          <cell r="E94" t="str">
            <v>LAMBAYEQUE</v>
          </cell>
          <cell r="F94" t="str">
            <v>ILLIMO</v>
          </cell>
          <cell r="G94">
            <v>25</v>
          </cell>
          <cell r="H94">
            <v>55</v>
          </cell>
          <cell r="I94">
            <v>0</v>
          </cell>
        </row>
        <row r="95">
          <cell r="A95">
            <v>4390</v>
          </cell>
          <cell r="B95" t="str">
            <v>TUCUME VIEJO</v>
          </cell>
          <cell r="C95" t="str">
            <v>LAMBAYEQUE</v>
          </cell>
          <cell r="D95" t="str">
            <v>TUCUME</v>
          </cell>
          <cell r="E95" t="str">
            <v>LAMBAYEQUE</v>
          </cell>
          <cell r="F95" t="str">
            <v>TUCUME</v>
          </cell>
          <cell r="G95">
            <v>22</v>
          </cell>
          <cell r="H95">
            <v>82</v>
          </cell>
          <cell r="I95">
            <v>0</v>
          </cell>
        </row>
        <row r="96">
          <cell r="A96">
            <v>4396</v>
          </cell>
          <cell r="B96" t="str">
            <v>CHOCHOPE</v>
          </cell>
          <cell r="C96" t="str">
            <v>LAMBAYEQUE</v>
          </cell>
          <cell r="D96" t="str">
            <v>CHOCHOPE</v>
          </cell>
          <cell r="E96" t="str">
            <v>LAMBAYEQUE</v>
          </cell>
          <cell r="F96" t="str">
            <v>MOTUPE</v>
          </cell>
          <cell r="G96">
            <v>31</v>
          </cell>
          <cell r="H96">
            <v>69</v>
          </cell>
          <cell r="I96">
            <v>0</v>
          </cell>
        </row>
        <row r="97">
          <cell r="A97">
            <v>11875</v>
          </cell>
          <cell r="B97" t="str">
            <v>LABORATORIO DE REFERENCIA REGIONAL EN SALUD PUBLICA</v>
          </cell>
          <cell r="C97" t="str">
            <v>CHICLAYO</v>
          </cell>
          <cell r="D97" t="str">
            <v>CHICLAYO</v>
          </cell>
          <cell r="E97" t="str">
            <v>NO PERTENECE A NINGUNA RED</v>
          </cell>
          <cell r="F97" t="str">
            <v>NO PERTENECE A NINGUNA MICRORED</v>
          </cell>
          <cell r="G97">
            <v>0</v>
          </cell>
          <cell r="H97">
            <v>0</v>
          </cell>
          <cell r="I97">
            <v>0</v>
          </cell>
        </row>
        <row r="98">
          <cell r="A98">
            <v>4368</v>
          </cell>
          <cell r="B98" t="str">
            <v>PAN DE AZUCAR</v>
          </cell>
          <cell r="C98" t="str">
            <v>CHICLAYO</v>
          </cell>
          <cell r="D98" t="str">
            <v>OYOTUN</v>
          </cell>
          <cell r="E98" t="str">
            <v>CHICLAYO</v>
          </cell>
          <cell r="F98" t="str">
            <v>OYOTUN</v>
          </cell>
          <cell r="G98">
            <v>4</v>
          </cell>
          <cell r="H98">
            <v>71.400000000000006</v>
          </cell>
          <cell r="I98">
            <v>0</v>
          </cell>
        </row>
        <row r="99">
          <cell r="A99">
            <v>6953</v>
          </cell>
          <cell r="B99" t="str">
            <v>EL ARROZAL</v>
          </cell>
          <cell r="C99" t="str">
            <v>LAMBAYEQUE</v>
          </cell>
          <cell r="D99" t="str">
            <v>MOTUPE</v>
          </cell>
          <cell r="E99" t="str">
            <v>LAMBAYEQUE</v>
          </cell>
          <cell r="F99" t="str">
            <v>MOTUPE</v>
          </cell>
          <cell r="G99">
            <v>19</v>
          </cell>
          <cell r="H99">
            <v>80</v>
          </cell>
          <cell r="I99">
            <v>0</v>
          </cell>
        </row>
        <row r="100">
          <cell r="A100">
            <v>4358</v>
          </cell>
          <cell r="B100" t="str">
            <v>GUAYAQUIL</v>
          </cell>
          <cell r="C100" t="str">
            <v>CHICLAYO</v>
          </cell>
          <cell r="D100" t="str">
            <v>CAYALTI</v>
          </cell>
          <cell r="E100" t="str">
            <v>CHICLAYO</v>
          </cell>
          <cell r="F100" t="str">
            <v>CAYALTI-ZAÑA</v>
          </cell>
          <cell r="G100">
            <v>2</v>
          </cell>
          <cell r="H100">
            <v>49</v>
          </cell>
          <cell r="I100">
            <v>0</v>
          </cell>
        </row>
        <row r="101">
          <cell r="A101">
            <v>4335</v>
          </cell>
          <cell r="B101" t="str">
            <v>SANTA ANA</v>
          </cell>
          <cell r="C101" t="str">
            <v>CHICLAYO</v>
          </cell>
          <cell r="D101" t="str">
            <v>JOSE LEONARDO ORTIZ</v>
          </cell>
          <cell r="E101" t="str">
            <v>CHICLAYO</v>
          </cell>
          <cell r="F101" t="str">
            <v>JOSE LEONARDO ORTIZ</v>
          </cell>
          <cell r="G101">
            <v>176</v>
          </cell>
          <cell r="H101">
            <v>527</v>
          </cell>
          <cell r="I101">
            <v>0</v>
          </cell>
        </row>
        <row r="102">
          <cell r="A102">
            <v>4344</v>
          </cell>
          <cell r="B102" t="str">
            <v>LAS DELICIAS</v>
          </cell>
          <cell r="C102" t="str">
            <v>CHICLAYO</v>
          </cell>
          <cell r="D102" t="str">
            <v>REQUE</v>
          </cell>
          <cell r="E102" t="str">
            <v>CHICLAYO</v>
          </cell>
          <cell r="F102" t="str">
            <v>REQUE-LAGUNAS</v>
          </cell>
          <cell r="G102">
            <v>14</v>
          </cell>
          <cell r="H102">
            <v>154</v>
          </cell>
          <cell r="I102">
            <v>0</v>
          </cell>
        </row>
        <row r="103">
          <cell r="A103">
            <v>6681</v>
          </cell>
          <cell r="B103" t="str">
            <v>EL SAUCE</v>
          </cell>
          <cell r="C103" t="str">
            <v>LAMBAYEQUE</v>
          </cell>
          <cell r="D103" t="str">
            <v>SALAS</v>
          </cell>
          <cell r="E103" t="str">
            <v>LAMBAYEQUE</v>
          </cell>
          <cell r="F103" t="str">
            <v>SALAS</v>
          </cell>
          <cell r="G103">
            <v>30</v>
          </cell>
          <cell r="H103">
            <v>71</v>
          </cell>
          <cell r="I103">
            <v>0</v>
          </cell>
        </row>
        <row r="104">
          <cell r="A104">
            <v>4445</v>
          </cell>
          <cell r="B104" t="str">
            <v>LA TRAPOSA</v>
          </cell>
          <cell r="C104" t="str">
            <v>FERREÑAFE</v>
          </cell>
          <cell r="D104" t="str">
            <v>PITIPO</v>
          </cell>
          <cell r="E104" t="str">
            <v>FERREÑAFE</v>
          </cell>
          <cell r="F104" t="str">
            <v>PITIPO</v>
          </cell>
          <cell r="G104">
            <v>25</v>
          </cell>
          <cell r="H104">
            <v>60</v>
          </cell>
          <cell r="I104">
            <v>0</v>
          </cell>
        </row>
        <row r="105">
          <cell r="A105">
            <v>6722</v>
          </cell>
          <cell r="B105" t="str">
            <v>CAYALTI</v>
          </cell>
          <cell r="C105" t="str">
            <v>CHICLAYO</v>
          </cell>
          <cell r="D105" t="str">
            <v>CAYALTI</v>
          </cell>
          <cell r="E105" t="str">
            <v>CHICLAYO</v>
          </cell>
          <cell r="F105" t="str">
            <v>CAYALTI-ZAÑA</v>
          </cell>
          <cell r="G105">
            <v>223</v>
          </cell>
          <cell r="H105">
            <v>480.79999999999995</v>
          </cell>
          <cell r="I105">
            <v>0</v>
          </cell>
        </row>
        <row r="106">
          <cell r="A106">
            <v>4325</v>
          </cell>
          <cell r="B106" t="str">
            <v>VICTOR ENRIQUE TIRADO BONILLA-CHONGOYAPE</v>
          </cell>
          <cell r="C106" t="str">
            <v>CHICLAYO</v>
          </cell>
          <cell r="D106" t="str">
            <v>CHONGOYAPE</v>
          </cell>
          <cell r="E106" t="str">
            <v>CHICLAYO</v>
          </cell>
          <cell r="F106" t="str">
            <v>CHONGOYAPE</v>
          </cell>
          <cell r="G106">
            <v>194</v>
          </cell>
          <cell r="H106">
            <v>566.6</v>
          </cell>
          <cell r="I106">
            <v>156</v>
          </cell>
        </row>
        <row r="107">
          <cell r="A107">
            <v>4376</v>
          </cell>
          <cell r="B107" t="str">
            <v>ILLIMO</v>
          </cell>
          <cell r="C107" t="str">
            <v>LAMBAYEQUE</v>
          </cell>
          <cell r="D107" t="str">
            <v>ILLIMO</v>
          </cell>
          <cell r="E107" t="str">
            <v>LAMBAYEQUE</v>
          </cell>
          <cell r="F107" t="str">
            <v>ILLIMO</v>
          </cell>
          <cell r="G107">
            <v>183</v>
          </cell>
          <cell r="H107">
            <v>215</v>
          </cell>
          <cell r="I107">
            <v>720</v>
          </cell>
        </row>
        <row r="108">
          <cell r="A108">
            <v>4420</v>
          </cell>
          <cell r="B108" t="str">
            <v>MORROPE</v>
          </cell>
          <cell r="C108" t="str">
            <v>LAMBAYEQUE</v>
          </cell>
          <cell r="D108" t="str">
            <v>MORROPE</v>
          </cell>
          <cell r="E108" t="str">
            <v>LAMBAYEQUE</v>
          </cell>
          <cell r="F108" t="str">
            <v>MORROPE</v>
          </cell>
          <cell r="G108">
            <v>329</v>
          </cell>
          <cell r="H108">
            <v>349</v>
          </cell>
          <cell r="I108">
            <v>1150</v>
          </cell>
        </row>
        <row r="109">
          <cell r="A109">
            <v>4349</v>
          </cell>
          <cell r="B109" t="str">
            <v>MONSEFU</v>
          </cell>
          <cell r="C109" t="str">
            <v>CHICLAYO</v>
          </cell>
          <cell r="D109" t="str">
            <v>MONSEFU</v>
          </cell>
          <cell r="E109" t="str">
            <v>CHICLAYO</v>
          </cell>
          <cell r="F109" t="str">
            <v>CIRCUITO DE PLAYA</v>
          </cell>
          <cell r="G109">
            <v>489</v>
          </cell>
          <cell r="H109">
            <v>851.8</v>
          </cell>
          <cell r="I109">
            <v>565</v>
          </cell>
        </row>
        <row r="110">
          <cell r="A110">
            <v>4333</v>
          </cell>
          <cell r="B110" t="str">
            <v>PAUL HARRIS</v>
          </cell>
          <cell r="C110" t="str">
            <v>CHICLAYO</v>
          </cell>
          <cell r="D110" t="str">
            <v>JOSE LEONARDO ORTIZ</v>
          </cell>
          <cell r="E110" t="str">
            <v>CHICLAYO</v>
          </cell>
          <cell r="F110" t="str">
            <v>JOSE LEONARDO ORTIZ</v>
          </cell>
          <cell r="G110">
            <v>462</v>
          </cell>
          <cell r="H110">
            <v>836</v>
          </cell>
          <cell r="I110">
            <v>390</v>
          </cell>
        </row>
        <row r="111">
          <cell r="A111">
            <v>4336</v>
          </cell>
          <cell r="B111" t="str">
            <v>POSOPE ALTO</v>
          </cell>
          <cell r="C111" t="str">
            <v>CHICLAYO</v>
          </cell>
          <cell r="D111" t="str">
            <v>PATAPO</v>
          </cell>
          <cell r="E111" t="str">
            <v>CHICLAYO</v>
          </cell>
          <cell r="F111" t="str">
            <v>POSOPE ALTO</v>
          </cell>
          <cell r="G111">
            <v>216</v>
          </cell>
          <cell r="H111">
            <v>980</v>
          </cell>
          <cell r="I111">
            <v>370</v>
          </cell>
        </row>
        <row r="112">
          <cell r="A112">
            <v>7107</v>
          </cell>
          <cell r="B112" t="str">
            <v>POMALCA</v>
          </cell>
          <cell r="C112" t="str">
            <v>CHICLAYO</v>
          </cell>
          <cell r="D112" t="str">
            <v>POMALCA</v>
          </cell>
          <cell r="E112" t="str">
            <v>CHICLAYO</v>
          </cell>
          <cell r="F112" t="str">
            <v>POMALCA</v>
          </cell>
          <cell r="G112">
            <v>294</v>
          </cell>
          <cell r="H112">
            <v>1190</v>
          </cell>
          <cell r="I112">
            <v>0</v>
          </cell>
        </row>
        <row r="113">
          <cell r="A113">
            <v>4347</v>
          </cell>
          <cell r="B113" t="str">
            <v>BODEGONES</v>
          </cell>
          <cell r="C113" t="str">
            <v>LAMBAYEQUE</v>
          </cell>
          <cell r="D113" t="str">
            <v>SAN JOSE</v>
          </cell>
          <cell r="E113" t="str">
            <v>CHICLAYO</v>
          </cell>
          <cell r="F113" t="str">
            <v>SAN JOSE</v>
          </cell>
          <cell r="G113">
            <v>22</v>
          </cell>
          <cell r="H113">
            <v>85.8</v>
          </cell>
          <cell r="I113">
            <v>0</v>
          </cell>
        </row>
        <row r="114">
          <cell r="A114">
            <v>4346</v>
          </cell>
          <cell r="B114" t="str">
            <v>SAN CARLOS</v>
          </cell>
          <cell r="C114" t="str">
            <v>LAMBAYEQUE</v>
          </cell>
          <cell r="D114" t="str">
            <v>SAN JOSE</v>
          </cell>
          <cell r="E114" t="str">
            <v>CHICLAYO</v>
          </cell>
          <cell r="F114" t="str">
            <v>SAN JOSE</v>
          </cell>
          <cell r="G114">
            <v>29</v>
          </cell>
          <cell r="H114">
            <v>124.6</v>
          </cell>
          <cell r="I114">
            <v>0</v>
          </cell>
        </row>
        <row r="115">
          <cell r="A115">
            <v>4345</v>
          </cell>
          <cell r="B115" t="str">
            <v>SAN JOSE</v>
          </cell>
          <cell r="C115" t="str">
            <v>LAMBAYEQUE</v>
          </cell>
          <cell r="D115" t="str">
            <v>SAN JOSE</v>
          </cell>
          <cell r="E115" t="str">
            <v>CHICLAYO</v>
          </cell>
          <cell r="F115" t="str">
            <v>SAN JOSE</v>
          </cell>
          <cell r="G115">
            <v>242</v>
          </cell>
          <cell r="H115">
            <v>544</v>
          </cell>
          <cell r="I115">
            <v>0</v>
          </cell>
        </row>
        <row r="116">
          <cell r="A116">
            <v>4348</v>
          </cell>
          <cell r="B116" t="str">
            <v>CIUDAD DE DIOS - JUAN TOMIS STACK</v>
          </cell>
          <cell r="C116" t="str">
            <v>LAMBAYEQUE</v>
          </cell>
          <cell r="D116" t="str">
            <v>SAN JOSE</v>
          </cell>
          <cell r="E116" t="str">
            <v>CHICLAYO</v>
          </cell>
          <cell r="F116" t="str">
            <v>SAN JOSE</v>
          </cell>
          <cell r="G116">
            <v>72</v>
          </cell>
          <cell r="H116">
            <v>406</v>
          </cell>
          <cell r="I116">
            <v>0</v>
          </cell>
        </row>
        <row r="117">
          <cell r="A117">
            <v>4355</v>
          </cell>
          <cell r="B117" t="str">
            <v>SANTA ROSA</v>
          </cell>
          <cell r="C117" t="str">
            <v>CHICLAYO</v>
          </cell>
          <cell r="D117" t="str">
            <v>SANTA ROSA</v>
          </cell>
          <cell r="E117" t="str">
            <v>CHICLAYO</v>
          </cell>
          <cell r="F117" t="str">
            <v>CIRCUITO DE PLAYA</v>
          </cell>
          <cell r="G117">
            <v>198</v>
          </cell>
          <cell r="H117">
            <v>587.79999999999995</v>
          </cell>
          <cell r="I117">
            <v>0</v>
          </cell>
        </row>
        <row r="118">
          <cell r="A118">
            <v>4362</v>
          </cell>
          <cell r="B118" t="str">
            <v>TUPAC AMARU</v>
          </cell>
          <cell r="C118" t="str">
            <v>CHICLAYO</v>
          </cell>
          <cell r="D118" t="str">
            <v>LAGUNAS</v>
          </cell>
          <cell r="E118" t="str">
            <v>CHICLAYO</v>
          </cell>
          <cell r="F118" t="str">
            <v>REQUE-LAGUNAS</v>
          </cell>
          <cell r="G118">
            <v>30</v>
          </cell>
          <cell r="H118">
            <v>172</v>
          </cell>
          <cell r="I118">
            <v>0</v>
          </cell>
        </row>
        <row r="119">
          <cell r="A119">
            <v>4455</v>
          </cell>
          <cell r="B119" t="str">
            <v>INKAWASI</v>
          </cell>
          <cell r="C119" t="str">
            <v>FERREÑAFE</v>
          </cell>
          <cell r="D119" t="str">
            <v>INCAHUASI</v>
          </cell>
          <cell r="E119" t="str">
            <v>FERREÑAFE</v>
          </cell>
          <cell r="F119" t="str">
            <v>INKAWASI</v>
          </cell>
          <cell r="G119">
            <v>130</v>
          </cell>
          <cell r="H119">
            <v>235</v>
          </cell>
          <cell r="I119">
            <v>112</v>
          </cell>
        </row>
        <row r="120">
          <cell r="A120">
            <v>4395</v>
          </cell>
          <cell r="B120" t="str">
            <v>MOTUPE</v>
          </cell>
          <cell r="C120" t="str">
            <v>LAMBAYEQUE</v>
          </cell>
          <cell r="D120" t="str">
            <v>MOTUPE</v>
          </cell>
          <cell r="E120" t="str">
            <v>LAMBAYEQUE</v>
          </cell>
          <cell r="F120" t="str">
            <v>MOTUPE</v>
          </cell>
          <cell r="G120">
            <v>434</v>
          </cell>
          <cell r="H120">
            <v>477</v>
          </cell>
          <cell r="I120">
            <v>563</v>
          </cell>
        </row>
        <row r="121">
          <cell r="A121">
            <v>4452</v>
          </cell>
          <cell r="B121" t="str">
            <v>C.S.PUEBLO NUEVO</v>
          </cell>
          <cell r="C121" t="str">
            <v>FERREÑAFE</v>
          </cell>
          <cell r="D121" t="str">
            <v>PUEBLO NUEVO</v>
          </cell>
          <cell r="E121" t="str">
            <v>FERREÑAFE</v>
          </cell>
          <cell r="F121" t="str">
            <v>FERREÑAFE</v>
          </cell>
          <cell r="G121">
            <v>220</v>
          </cell>
          <cell r="H121">
            <v>380</v>
          </cell>
          <cell r="I121">
            <v>0</v>
          </cell>
        </row>
        <row r="122">
          <cell r="A122">
            <v>4409</v>
          </cell>
          <cell r="B122" t="str">
            <v>INSCULAS</v>
          </cell>
          <cell r="C122" t="str">
            <v>LAMBAYEQUE</v>
          </cell>
          <cell r="D122" t="str">
            <v>OLMOS</v>
          </cell>
          <cell r="E122" t="str">
            <v>LAMBAYEQUE</v>
          </cell>
          <cell r="F122" t="str">
            <v>OLMOS</v>
          </cell>
          <cell r="G122">
            <v>52</v>
          </cell>
          <cell r="H122">
            <v>93</v>
          </cell>
          <cell r="I122">
            <v>0</v>
          </cell>
        </row>
        <row r="123">
          <cell r="A123">
            <v>4412</v>
          </cell>
          <cell r="B123" t="str">
            <v>CAPILLA CENTRAL</v>
          </cell>
          <cell r="C123" t="str">
            <v>LAMBAYEQUE</v>
          </cell>
          <cell r="D123" t="str">
            <v>OLMOS</v>
          </cell>
          <cell r="E123" t="str">
            <v>LAMBAYEQUE</v>
          </cell>
          <cell r="F123" t="str">
            <v>OLMOS</v>
          </cell>
          <cell r="G123">
            <v>3</v>
          </cell>
          <cell r="H123">
            <v>28</v>
          </cell>
          <cell r="I123">
            <v>0</v>
          </cell>
        </row>
        <row r="124">
          <cell r="A124">
            <v>4414</v>
          </cell>
          <cell r="B124" t="str">
            <v>ELVIRREY</v>
          </cell>
          <cell r="C124" t="str">
            <v>LAMBAYEQUE</v>
          </cell>
          <cell r="D124" t="str">
            <v>OLMOS</v>
          </cell>
          <cell r="E124" t="str">
            <v>LAMBAYEQUE</v>
          </cell>
          <cell r="F124" t="str">
            <v>OLMOS</v>
          </cell>
          <cell r="G124">
            <v>21</v>
          </cell>
          <cell r="H124">
            <v>39</v>
          </cell>
          <cell r="I124">
            <v>0</v>
          </cell>
        </row>
        <row r="125">
          <cell r="A125">
            <v>4413</v>
          </cell>
          <cell r="B125" t="str">
            <v>ÑAUPE</v>
          </cell>
          <cell r="C125" t="str">
            <v>LAMBAYEQUE</v>
          </cell>
          <cell r="D125" t="str">
            <v>OLMOS</v>
          </cell>
          <cell r="E125" t="str">
            <v>LAMBAYEQUE</v>
          </cell>
          <cell r="F125" t="str">
            <v>OLMOS</v>
          </cell>
          <cell r="G125">
            <v>11</v>
          </cell>
          <cell r="H125">
            <v>20</v>
          </cell>
          <cell r="I125">
            <v>0</v>
          </cell>
        </row>
        <row r="126">
          <cell r="A126">
            <v>4410</v>
          </cell>
          <cell r="B126" t="str">
            <v>QUERPON</v>
          </cell>
          <cell r="C126" t="str">
            <v>LAMBAYEQUE</v>
          </cell>
          <cell r="D126" t="str">
            <v>OLMOS</v>
          </cell>
          <cell r="E126" t="str">
            <v>LAMBAYEQUE</v>
          </cell>
          <cell r="F126" t="str">
            <v>OLMOS</v>
          </cell>
          <cell r="G126">
            <v>23</v>
          </cell>
          <cell r="H126">
            <v>46</v>
          </cell>
          <cell r="I126">
            <v>0</v>
          </cell>
        </row>
        <row r="127">
          <cell r="A127">
            <v>7410</v>
          </cell>
          <cell r="B127" t="str">
            <v>ANTONIO RAYMONDI</v>
          </cell>
          <cell r="C127" t="str">
            <v>CHICLAYO</v>
          </cell>
          <cell r="D127" t="str">
            <v>LA VICTORIA</v>
          </cell>
          <cell r="E127" t="str">
            <v>CHICLAYO</v>
          </cell>
          <cell r="F127" t="str">
            <v>LA VICTORIA</v>
          </cell>
          <cell r="G127">
            <v>170</v>
          </cell>
          <cell r="H127">
            <v>729.6</v>
          </cell>
          <cell r="I127">
            <v>0</v>
          </cell>
        </row>
        <row r="128">
          <cell r="A128">
            <v>4332</v>
          </cell>
          <cell r="B128" t="str">
            <v>PEDRO PABLO ATUSPARIAS</v>
          </cell>
          <cell r="C128" t="str">
            <v>CHICLAYO</v>
          </cell>
          <cell r="D128" t="str">
            <v>JOSE LEONARDO ORTIZ</v>
          </cell>
          <cell r="E128" t="str">
            <v>CHICLAYO</v>
          </cell>
          <cell r="F128" t="str">
            <v>JOSE LEONARDO ORTIZ</v>
          </cell>
          <cell r="G128">
            <v>587</v>
          </cell>
          <cell r="H128">
            <v>1231.8</v>
          </cell>
          <cell r="I128">
            <v>470</v>
          </cell>
        </row>
        <row r="129">
          <cell r="A129">
            <v>4432</v>
          </cell>
          <cell r="B129" t="str">
            <v>SANTA ISABEL</v>
          </cell>
          <cell r="C129" t="str">
            <v>LAMBAYEQUE</v>
          </cell>
          <cell r="D129" t="str">
            <v>MORROPE</v>
          </cell>
          <cell r="E129" t="str">
            <v>LAMBAYEQUE</v>
          </cell>
          <cell r="F129" t="str">
            <v>MORROPE</v>
          </cell>
          <cell r="G129">
            <v>37</v>
          </cell>
          <cell r="H129">
            <v>37</v>
          </cell>
          <cell r="I129">
            <v>0</v>
          </cell>
        </row>
        <row r="130">
          <cell r="A130">
            <v>4436</v>
          </cell>
          <cell r="B130" t="str">
            <v>CARACUCHO</v>
          </cell>
          <cell r="C130" t="str">
            <v>LAMBAYEQUE</v>
          </cell>
          <cell r="D130" t="str">
            <v>MORROPE</v>
          </cell>
          <cell r="E130" t="str">
            <v>LAMBAYEQUE</v>
          </cell>
          <cell r="F130" t="str">
            <v>MORROPE</v>
          </cell>
          <cell r="G130">
            <v>28</v>
          </cell>
          <cell r="H130">
            <v>17</v>
          </cell>
          <cell r="I130">
            <v>0</v>
          </cell>
        </row>
        <row r="131">
          <cell r="A131">
            <v>7223</v>
          </cell>
          <cell r="B131" t="str">
            <v>HUACA TRAPICHE DE BRONCE</v>
          </cell>
          <cell r="C131" t="str">
            <v>LAMBAYEQUE</v>
          </cell>
          <cell r="D131" t="str">
            <v>MORROPE</v>
          </cell>
          <cell r="E131" t="str">
            <v>LAMBAYEQUE</v>
          </cell>
          <cell r="F131" t="str">
            <v>MORROPE</v>
          </cell>
          <cell r="G131">
            <v>12</v>
          </cell>
          <cell r="H131">
            <v>11</v>
          </cell>
          <cell r="I131">
            <v>0</v>
          </cell>
        </row>
        <row r="132">
          <cell r="A132">
            <v>4437</v>
          </cell>
          <cell r="B132" t="str">
            <v>HUACA DE BARRO</v>
          </cell>
          <cell r="C132" t="str">
            <v>LAMBAYEQUE</v>
          </cell>
          <cell r="D132" t="str">
            <v>MORROPE</v>
          </cell>
          <cell r="E132" t="str">
            <v>LAMBAYEQUE</v>
          </cell>
          <cell r="F132" t="str">
            <v>MORROPE</v>
          </cell>
          <cell r="G132">
            <v>96</v>
          </cell>
          <cell r="H132">
            <v>92</v>
          </cell>
          <cell r="I132">
            <v>0</v>
          </cell>
        </row>
        <row r="133">
          <cell r="A133">
            <v>4384</v>
          </cell>
          <cell r="B133" t="str">
            <v>PACORA</v>
          </cell>
          <cell r="C133" t="str">
            <v>LAMBAYEQUE</v>
          </cell>
          <cell r="D133" t="str">
            <v>PACORA</v>
          </cell>
          <cell r="E133" t="str">
            <v>LAMBAYEQUE</v>
          </cell>
          <cell r="F133" t="str">
            <v>ILLIMO</v>
          </cell>
          <cell r="G133">
            <v>165</v>
          </cell>
          <cell r="H133">
            <v>173</v>
          </cell>
          <cell r="I133">
            <v>0</v>
          </cell>
        </row>
        <row r="134">
          <cell r="A134">
            <v>4377</v>
          </cell>
          <cell r="B134" t="str">
            <v>CHIRIMOYO</v>
          </cell>
          <cell r="C134" t="str">
            <v>LAMBAYEQUE</v>
          </cell>
          <cell r="D134" t="str">
            <v>ILLIMO</v>
          </cell>
          <cell r="E134" t="str">
            <v>LAMBAYEQUE</v>
          </cell>
          <cell r="F134" t="str">
            <v>ILLIMO</v>
          </cell>
          <cell r="G134">
            <v>35</v>
          </cell>
          <cell r="H134">
            <v>36</v>
          </cell>
          <cell r="I134">
            <v>0</v>
          </cell>
        </row>
        <row r="135">
          <cell r="A135">
            <v>6682</v>
          </cell>
          <cell r="B135" t="str">
            <v>HUMEDADES</v>
          </cell>
          <cell r="C135" t="str">
            <v>LAMBAYEQUE</v>
          </cell>
          <cell r="D135" t="str">
            <v>SALAS</v>
          </cell>
          <cell r="E135" t="str">
            <v>LAMBAYEQUE</v>
          </cell>
          <cell r="F135" t="str">
            <v>SALAS</v>
          </cell>
          <cell r="G135">
            <v>14</v>
          </cell>
          <cell r="H135">
            <v>48</v>
          </cell>
          <cell r="I135">
            <v>0</v>
          </cell>
        </row>
        <row r="136">
          <cell r="A136">
            <v>10096</v>
          </cell>
          <cell r="B136" t="str">
            <v>EL PUEBLITO</v>
          </cell>
          <cell r="C136" t="str">
            <v>LAMBAYEQUE</v>
          </cell>
          <cell r="D136" t="str">
            <v>OLMOS</v>
          </cell>
          <cell r="E136" t="str">
            <v>LAMBAYEQUE</v>
          </cell>
          <cell r="F136" t="str">
            <v>OLMOS</v>
          </cell>
          <cell r="G136">
            <v>15</v>
          </cell>
          <cell r="H136">
            <v>40</v>
          </cell>
          <cell r="I136">
            <v>0</v>
          </cell>
        </row>
        <row r="137">
          <cell r="A137">
            <v>4408</v>
          </cell>
          <cell r="B137" t="str">
            <v>LA ESTANCIA</v>
          </cell>
          <cell r="C137" t="str">
            <v>LAMBAYEQUE</v>
          </cell>
          <cell r="D137" t="str">
            <v>OLMOS</v>
          </cell>
          <cell r="E137" t="str">
            <v>LAMBAYEQUE</v>
          </cell>
          <cell r="F137" t="str">
            <v>OLMOS</v>
          </cell>
          <cell r="G137">
            <v>45</v>
          </cell>
          <cell r="H137">
            <v>59</v>
          </cell>
          <cell r="I137">
            <v>0</v>
          </cell>
        </row>
        <row r="138">
          <cell r="A138">
            <v>6683</v>
          </cell>
          <cell r="B138" t="str">
            <v>EL PUENTE</v>
          </cell>
          <cell r="C138" t="str">
            <v>LAMBAYEQUE</v>
          </cell>
          <cell r="D138" t="str">
            <v>OLMOS</v>
          </cell>
          <cell r="E138" t="str">
            <v>LAMBAYEQUE</v>
          </cell>
          <cell r="F138" t="str">
            <v>OLMOS</v>
          </cell>
          <cell r="G138">
            <v>68</v>
          </cell>
          <cell r="H138">
            <v>62</v>
          </cell>
          <cell r="I138">
            <v>0</v>
          </cell>
        </row>
        <row r="139">
          <cell r="A139">
            <v>7317</v>
          </cell>
          <cell r="B139" t="str">
            <v>SANTA CLARA</v>
          </cell>
          <cell r="C139" t="str">
            <v>FERREÑAFE</v>
          </cell>
          <cell r="D139" t="str">
            <v>PITIPO</v>
          </cell>
          <cell r="E139" t="str">
            <v>FERREÑAFE</v>
          </cell>
          <cell r="F139" t="str">
            <v>PITIPO</v>
          </cell>
          <cell r="G139">
            <v>30</v>
          </cell>
          <cell r="H139">
            <v>80</v>
          </cell>
          <cell r="I139">
            <v>0</v>
          </cell>
        </row>
        <row r="140">
          <cell r="A140">
            <v>7315</v>
          </cell>
          <cell r="B140" t="str">
            <v>CALERA SANTA ROSA</v>
          </cell>
          <cell r="C140" t="str">
            <v>LAMBAYEQUE</v>
          </cell>
          <cell r="D140" t="str">
            <v>OLMOS</v>
          </cell>
          <cell r="E140" t="str">
            <v>LAMBAYEQUE</v>
          </cell>
          <cell r="F140" t="str">
            <v>OLMOS</v>
          </cell>
          <cell r="G140">
            <v>25</v>
          </cell>
          <cell r="H140">
            <v>23</v>
          </cell>
          <cell r="I140">
            <v>0</v>
          </cell>
        </row>
        <row r="141">
          <cell r="A141">
            <v>4318</v>
          </cell>
          <cell r="B141" t="str">
            <v>JOSE OLAYA</v>
          </cell>
          <cell r="C141" t="str">
            <v>CHICLAYO</v>
          </cell>
          <cell r="D141" t="str">
            <v>CHICLAYO</v>
          </cell>
          <cell r="E141" t="str">
            <v>CHICLAYO</v>
          </cell>
          <cell r="F141" t="str">
            <v>CHICLAYO</v>
          </cell>
          <cell r="G141">
            <v>618</v>
          </cell>
          <cell r="H141">
            <v>1524</v>
          </cell>
          <cell r="I141">
            <v>1100</v>
          </cell>
        </row>
        <row r="142">
          <cell r="A142">
            <v>11452</v>
          </cell>
          <cell r="B142" t="str">
            <v>LAGUNA HUANAMA</v>
          </cell>
          <cell r="C142" t="str">
            <v>LAMBAYEQUE</v>
          </cell>
          <cell r="D142" t="str">
            <v>SALAS</v>
          </cell>
          <cell r="E142" t="str">
            <v>LAMBAYEQUE</v>
          </cell>
          <cell r="F142" t="str">
            <v>SALAS</v>
          </cell>
          <cell r="G142">
            <v>17</v>
          </cell>
          <cell r="H142">
            <v>38</v>
          </cell>
          <cell r="I142">
            <v>0</v>
          </cell>
        </row>
        <row r="143">
          <cell r="A143">
            <v>7021</v>
          </cell>
          <cell r="B143" t="str">
            <v>HIERBA BUENA</v>
          </cell>
          <cell r="C143" t="str">
            <v>FERREÑAFE</v>
          </cell>
          <cell r="D143" t="str">
            <v>CAÑARIS</v>
          </cell>
          <cell r="E143" t="str">
            <v>LAMBAYEQUE</v>
          </cell>
          <cell r="F143" t="str">
            <v>KAÑARIS</v>
          </cell>
          <cell r="G143">
            <v>26</v>
          </cell>
          <cell r="H143">
            <v>33</v>
          </cell>
          <cell r="I143">
            <v>0</v>
          </cell>
        </row>
        <row r="144">
          <cell r="A144">
            <v>4340</v>
          </cell>
          <cell r="B144" t="str">
            <v>SAN ANTONIO (POMALCA)</v>
          </cell>
          <cell r="C144" t="str">
            <v>CHICLAYO</v>
          </cell>
          <cell r="D144" t="str">
            <v>POMALCA</v>
          </cell>
          <cell r="E144" t="str">
            <v>CHICLAYO</v>
          </cell>
          <cell r="F144" t="str">
            <v>POMALCA</v>
          </cell>
          <cell r="G144">
            <v>50</v>
          </cell>
          <cell r="H144">
            <v>504</v>
          </cell>
          <cell r="I144">
            <v>0</v>
          </cell>
        </row>
        <row r="145">
          <cell r="A145">
            <v>4339</v>
          </cell>
          <cell r="B145" t="str">
            <v>SAN LUIS</v>
          </cell>
          <cell r="C145" t="str">
            <v>CHICLAYO</v>
          </cell>
          <cell r="D145" t="str">
            <v>POMALCA</v>
          </cell>
          <cell r="E145" t="str">
            <v>CHICLAYO</v>
          </cell>
          <cell r="F145" t="str">
            <v>POMALCA</v>
          </cell>
          <cell r="G145">
            <v>2</v>
          </cell>
          <cell r="H145">
            <v>97.4</v>
          </cell>
          <cell r="I145">
            <v>0</v>
          </cell>
        </row>
        <row r="146">
          <cell r="A146">
            <v>4327</v>
          </cell>
          <cell r="B146" t="str">
            <v>LA VICTORIA SECTOR  I</v>
          </cell>
          <cell r="C146" t="str">
            <v>CHICLAYO</v>
          </cell>
          <cell r="D146" t="str">
            <v>LA VICTORIA</v>
          </cell>
          <cell r="E146" t="str">
            <v>CHICLAYO</v>
          </cell>
          <cell r="F146" t="str">
            <v>LA VICTORIA</v>
          </cell>
          <cell r="G146">
            <v>365</v>
          </cell>
          <cell r="H146">
            <v>847</v>
          </cell>
          <cell r="I146">
            <v>0</v>
          </cell>
        </row>
        <row r="147">
          <cell r="A147">
            <v>4323</v>
          </cell>
          <cell r="B147" t="str">
            <v>CRUZ DE LA ESPERANZA</v>
          </cell>
          <cell r="C147" t="str">
            <v>CHICLAYO</v>
          </cell>
          <cell r="D147" t="str">
            <v>CHICLAYO</v>
          </cell>
          <cell r="E147" t="str">
            <v>CHICLAYO</v>
          </cell>
          <cell r="F147" t="str">
            <v>CHICLAYO</v>
          </cell>
          <cell r="G147">
            <v>187</v>
          </cell>
          <cell r="H147">
            <v>418.4</v>
          </cell>
          <cell r="I147">
            <v>0</v>
          </cell>
        </row>
        <row r="148">
          <cell r="A148">
            <v>4403</v>
          </cell>
          <cell r="B148" t="str">
            <v>CHIÑAMA</v>
          </cell>
          <cell r="C148" t="str">
            <v>FERREÑAFE</v>
          </cell>
          <cell r="D148" t="str">
            <v>CAÑARIS</v>
          </cell>
          <cell r="E148" t="str">
            <v>LAMBAYEQUE</v>
          </cell>
          <cell r="F148" t="str">
            <v>KAÑARIS</v>
          </cell>
          <cell r="G148">
            <v>28</v>
          </cell>
          <cell r="H148">
            <v>108</v>
          </cell>
          <cell r="I148">
            <v>0</v>
          </cell>
        </row>
        <row r="149">
          <cell r="A149">
            <v>4400</v>
          </cell>
          <cell r="B149" t="str">
            <v>CHILASQUE</v>
          </cell>
          <cell r="C149" t="str">
            <v>FERREÑAFE</v>
          </cell>
          <cell r="D149" t="str">
            <v>CAÑARIS</v>
          </cell>
          <cell r="E149" t="str">
            <v>LAMBAYEQUE</v>
          </cell>
          <cell r="F149" t="str">
            <v>KAÑARIS</v>
          </cell>
          <cell r="G149">
            <v>27</v>
          </cell>
          <cell r="H149">
            <v>65</v>
          </cell>
          <cell r="I149">
            <v>0</v>
          </cell>
        </row>
        <row r="150">
          <cell r="A150">
            <v>4374</v>
          </cell>
          <cell r="B150" t="str">
            <v>SIALUPE HUAMANTANGA</v>
          </cell>
          <cell r="C150" t="str">
            <v>LAMBAYEQUE</v>
          </cell>
          <cell r="D150" t="str">
            <v>LAMBAYEQUE</v>
          </cell>
          <cell r="E150" t="str">
            <v>LAMBAYEQUE</v>
          </cell>
          <cell r="F150" t="str">
            <v>LAMBAYEQUE</v>
          </cell>
          <cell r="G150">
            <v>40</v>
          </cell>
          <cell r="H150">
            <v>69</v>
          </cell>
          <cell r="I150">
            <v>0</v>
          </cell>
        </row>
        <row r="151">
          <cell r="A151">
            <v>7318</v>
          </cell>
          <cell r="B151" t="str">
            <v>MAMAGPAMPA</v>
          </cell>
          <cell r="C151" t="str">
            <v>FERREÑAFE</v>
          </cell>
          <cell r="D151" t="str">
            <v>CAÑARIS</v>
          </cell>
          <cell r="E151" t="str">
            <v>LAMBAYEQUE</v>
          </cell>
          <cell r="F151" t="str">
            <v>KAÑARIS</v>
          </cell>
          <cell r="G151">
            <v>14</v>
          </cell>
          <cell r="H151">
            <v>36</v>
          </cell>
          <cell r="I151">
            <v>0</v>
          </cell>
        </row>
        <row r="152">
          <cell r="A152">
            <v>4417</v>
          </cell>
          <cell r="B152" t="str">
            <v>COLAYA</v>
          </cell>
          <cell r="C152" t="str">
            <v>LAMBAYEQUE</v>
          </cell>
          <cell r="D152" t="str">
            <v>SALAS</v>
          </cell>
          <cell r="E152" t="str">
            <v>LAMBAYEQUE</v>
          </cell>
          <cell r="F152" t="str">
            <v>SALAS</v>
          </cell>
          <cell r="G152">
            <v>35</v>
          </cell>
          <cell r="H152">
            <v>99</v>
          </cell>
          <cell r="I152">
            <v>0</v>
          </cell>
        </row>
        <row r="153">
          <cell r="A153">
            <v>4341</v>
          </cell>
          <cell r="B153" t="str">
            <v>SIPAN</v>
          </cell>
          <cell r="C153" t="str">
            <v>CHICLAYO</v>
          </cell>
          <cell r="D153" t="str">
            <v>SAÑA</v>
          </cell>
          <cell r="E153" t="str">
            <v>CHICLAYO</v>
          </cell>
          <cell r="F153" t="str">
            <v>CAYALTI-ZAÑA</v>
          </cell>
          <cell r="G153">
            <v>19</v>
          </cell>
          <cell r="H153">
            <v>145.19999999999999</v>
          </cell>
          <cell r="I153">
            <v>0</v>
          </cell>
        </row>
        <row r="154">
          <cell r="A154">
            <v>17605</v>
          </cell>
          <cell r="B154" t="str">
            <v>CORRAL DE ARENA</v>
          </cell>
          <cell r="C154" t="str">
            <v>LAMBAYEQUE</v>
          </cell>
          <cell r="D154" t="str">
            <v>OLMOS</v>
          </cell>
          <cell r="E154" t="str">
            <v>LAMBAYEQUE</v>
          </cell>
          <cell r="F154" t="str">
            <v>OLMOS</v>
          </cell>
          <cell r="G154">
            <v>35</v>
          </cell>
          <cell r="H154">
            <v>56</v>
          </cell>
          <cell r="I154">
            <v>0</v>
          </cell>
        </row>
        <row r="155">
          <cell r="A155">
            <v>18916</v>
          </cell>
          <cell r="B155" t="str">
            <v>MOCAPE</v>
          </cell>
          <cell r="C155" t="str">
            <v>LAMBAYEQUE</v>
          </cell>
          <cell r="D155" t="str">
            <v>OLMOS</v>
          </cell>
          <cell r="E155" t="str">
            <v>LAMBAYEQUE</v>
          </cell>
          <cell r="F155" t="str">
            <v>OLMOS</v>
          </cell>
          <cell r="G155">
            <v>0</v>
          </cell>
          <cell r="H155">
            <v>0</v>
          </cell>
          <cell r="I155">
            <v>0</v>
          </cell>
        </row>
        <row r="156">
          <cell r="A156">
            <v>18872</v>
          </cell>
          <cell r="B156" t="str">
            <v>PASABAR ASERRADERO</v>
          </cell>
          <cell r="C156" t="str">
            <v>LAMBAYEQUE</v>
          </cell>
          <cell r="D156" t="str">
            <v>OLMOS</v>
          </cell>
          <cell r="E156" t="str">
            <v>LAMBAYEQUE</v>
          </cell>
          <cell r="F156" t="str">
            <v>OLMOS</v>
          </cell>
          <cell r="G156">
            <v>18</v>
          </cell>
          <cell r="H156">
            <v>19</v>
          </cell>
          <cell r="I156">
            <v>0</v>
          </cell>
        </row>
        <row r="157">
          <cell r="A157">
            <v>4457</v>
          </cell>
          <cell r="B157" t="str">
            <v>UYURPAMPA</v>
          </cell>
          <cell r="C157" t="str">
            <v>FERREÑAFE</v>
          </cell>
          <cell r="D157" t="str">
            <v>INCAHUASI</v>
          </cell>
          <cell r="E157" t="str">
            <v>FERREÑAFE</v>
          </cell>
          <cell r="F157" t="str">
            <v>INKAWASI</v>
          </cell>
          <cell r="G157">
            <v>40</v>
          </cell>
          <cell r="H157">
            <v>80</v>
          </cell>
          <cell r="I157">
            <v>30</v>
          </cell>
        </row>
        <row r="158">
          <cell r="A158">
            <v>6954</v>
          </cell>
          <cell r="B158" t="str">
            <v>CAPOTE</v>
          </cell>
          <cell r="C158" t="str">
            <v>CHICLAYO</v>
          </cell>
          <cell r="D158" t="str">
            <v>PICSI</v>
          </cell>
          <cell r="E158" t="str">
            <v>CHICLAYO</v>
          </cell>
          <cell r="F158" t="str">
            <v>PICSI</v>
          </cell>
          <cell r="G158">
            <v>26</v>
          </cell>
          <cell r="H158">
            <v>223</v>
          </cell>
          <cell r="I158">
            <v>0</v>
          </cell>
        </row>
        <row r="159">
          <cell r="A159">
            <v>7306</v>
          </cell>
          <cell r="B159" t="str">
            <v>LAS FLORES DE LA PRADERA</v>
          </cell>
          <cell r="C159" t="str">
            <v>CHICLAYO</v>
          </cell>
          <cell r="D159" t="str">
            <v>PIMENTEL</v>
          </cell>
          <cell r="E159" t="str">
            <v>CHICLAYO</v>
          </cell>
          <cell r="F159" t="str">
            <v>PIMENTEL</v>
          </cell>
          <cell r="G159">
            <v>124</v>
          </cell>
          <cell r="H159">
            <v>516</v>
          </cell>
          <cell r="I159">
            <v>0</v>
          </cell>
        </row>
        <row r="160">
          <cell r="A160">
            <v>11470</v>
          </cell>
          <cell r="B160" t="str">
            <v>HOSPITAL REGIONAL LAMBAYEQUE</v>
          </cell>
          <cell r="C160" t="str">
            <v>CHICLAYO</v>
          </cell>
          <cell r="D160" t="str">
            <v>CHICLAYO</v>
          </cell>
          <cell r="E160" t="str">
            <v>HOSPITALES</v>
          </cell>
          <cell r="F160" t="str">
            <v>HOSPITALES</v>
          </cell>
          <cell r="G160">
            <v>0</v>
          </cell>
          <cell r="H160">
            <v>0</v>
          </cell>
          <cell r="I160">
            <v>0</v>
          </cell>
        </row>
        <row r="161">
          <cell r="A161">
            <v>4366</v>
          </cell>
          <cell r="B161" t="str">
            <v>OYOTUN</v>
          </cell>
          <cell r="C161" t="str">
            <v>CHICLAYO</v>
          </cell>
          <cell r="D161" t="str">
            <v>OYOTUN</v>
          </cell>
          <cell r="E161" t="str">
            <v>CHICLAYO</v>
          </cell>
          <cell r="F161" t="str">
            <v>OYOTUN</v>
          </cell>
          <cell r="G161">
            <v>100</v>
          </cell>
          <cell r="H161">
            <v>393.8</v>
          </cell>
          <cell r="I161">
            <v>95</v>
          </cell>
        </row>
        <row r="162">
          <cell r="A162">
            <v>4461</v>
          </cell>
          <cell r="B162" t="str">
            <v>TOTORAS</v>
          </cell>
          <cell r="C162" t="str">
            <v>FERREÑAFE</v>
          </cell>
          <cell r="D162" t="str">
            <v>INCAHUASI</v>
          </cell>
          <cell r="E162" t="str">
            <v>FERREÑAFE</v>
          </cell>
          <cell r="F162" t="str">
            <v>INKAWASI</v>
          </cell>
          <cell r="G162">
            <v>25</v>
          </cell>
          <cell r="H162">
            <v>40</v>
          </cell>
          <cell r="I162">
            <v>0</v>
          </cell>
        </row>
        <row r="163">
          <cell r="A163">
            <v>4464</v>
          </cell>
          <cell r="B163" t="str">
            <v>KONGACHA</v>
          </cell>
          <cell r="C163" t="str">
            <v>FERREÑAFE</v>
          </cell>
          <cell r="D163" t="str">
            <v>INCAHUASI</v>
          </cell>
          <cell r="E163" t="str">
            <v>FERREÑAFE</v>
          </cell>
          <cell r="F163" t="str">
            <v>INKAWASI</v>
          </cell>
          <cell r="G163">
            <v>20</v>
          </cell>
          <cell r="H163">
            <v>50</v>
          </cell>
          <cell r="I163">
            <v>0</v>
          </cell>
        </row>
        <row r="164">
          <cell r="A164">
            <v>4330</v>
          </cell>
          <cell r="B164" t="str">
            <v>CHOSICA DEL NORTE</v>
          </cell>
          <cell r="C164" t="str">
            <v>CHICLAYO</v>
          </cell>
          <cell r="D164" t="str">
            <v>LA VICTORIA</v>
          </cell>
          <cell r="E164" t="str">
            <v>CHICLAYO</v>
          </cell>
          <cell r="F164" t="str">
            <v>LA VICTORIA</v>
          </cell>
          <cell r="G164">
            <v>75</v>
          </cell>
          <cell r="H164">
            <v>261</v>
          </cell>
          <cell r="I164">
            <v>0</v>
          </cell>
        </row>
        <row r="165">
          <cell r="A165">
            <v>4356</v>
          </cell>
          <cell r="B165" t="str">
            <v>ZAÑA</v>
          </cell>
          <cell r="C165" t="str">
            <v>CHICLAYO</v>
          </cell>
          <cell r="D165" t="str">
            <v>SAÑA</v>
          </cell>
          <cell r="E165" t="str">
            <v>CHICLAYO</v>
          </cell>
          <cell r="F165" t="str">
            <v>CAYALTI-ZAÑA</v>
          </cell>
          <cell r="G165">
            <v>68</v>
          </cell>
          <cell r="H165">
            <v>422</v>
          </cell>
          <cell r="I165">
            <v>0</v>
          </cell>
        </row>
        <row r="166">
          <cell r="A166">
            <v>4373</v>
          </cell>
          <cell r="B166" t="str">
            <v>TORIBIA CASTRO CHIRINOS</v>
          </cell>
          <cell r="C166" t="str">
            <v>LAMBAYEQUE</v>
          </cell>
          <cell r="D166" t="str">
            <v>LAMBAYEQUE</v>
          </cell>
          <cell r="E166" t="str">
            <v>LAMBAYEQUE</v>
          </cell>
          <cell r="F166" t="str">
            <v>LAMBAYEQUE</v>
          </cell>
          <cell r="G166">
            <v>687</v>
          </cell>
          <cell r="H166">
            <v>1088</v>
          </cell>
          <cell r="I166">
            <v>1248</v>
          </cell>
        </row>
        <row r="167">
          <cell r="A167">
            <v>4354</v>
          </cell>
          <cell r="B167" t="str">
            <v>PUERTO ETEN</v>
          </cell>
          <cell r="C167" t="str">
            <v>CHICLAYO</v>
          </cell>
          <cell r="D167" t="str">
            <v>ETEN PUERTO</v>
          </cell>
          <cell r="E167" t="str">
            <v>CHICLAYO</v>
          </cell>
          <cell r="F167" t="str">
            <v>CIRCUITO DE PLAYA</v>
          </cell>
          <cell r="G167">
            <v>24</v>
          </cell>
          <cell r="H167">
            <v>212.4</v>
          </cell>
          <cell r="I167">
            <v>0</v>
          </cell>
        </row>
        <row r="168">
          <cell r="A168">
            <v>26269</v>
          </cell>
          <cell r="B168" t="str">
            <v>HUACA BLANCA</v>
          </cell>
          <cell r="C168" t="str">
            <v>CHICLAYO</v>
          </cell>
          <cell r="D168" t="str">
            <v>CHONGOYAPE</v>
          </cell>
          <cell r="E168" t="str">
            <v>CHICLAYO</v>
          </cell>
          <cell r="F168" t="str">
            <v>CHONGOYAPE</v>
          </cell>
          <cell r="G168">
            <v>5</v>
          </cell>
          <cell r="H168">
            <v>22.2</v>
          </cell>
          <cell r="I168">
            <v>0</v>
          </cell>
        </row>
        <row r="169">
          <cell r="A169">
            <v>4442</v>
          </cell>
          <cell r="B169" t="str">
            <v>PUCHACA</v>
          </cell>
          <cell r="C169" t="str">
            <v>FERREÑAFE</v>
          </cell>
          <cell r="D169" t="str">
            <v>INCAHUASI</v>
          </cell>
          <cell r="E169" t="str">
            <v>FERREÑAFE</v>
          </cell>
          <cell r="F169" t="str">
            <v>INKAWASI</v>
          </cell>
          <cell r="G169">
            <v>5</v>
          </cell>
          <cell r="H169">
            <v>45</v>
          </cell>
          <cell r="I169">
            <v>0</v>
          </cell>
        </row>
        <row r="170">
          <cell r="A170">
            <v>4440</v>
          </cell>
          <cell r="B170" t="str">
            <v>HOSPITAL REFERENCIAL FERREÑAFE</v>
          </cell>
          <cell r="C170" t="str">
            <v>FERREÑAFE</v>
          </cell>
          <cell r="D170" t="str">
            <v>FERREÑAFE</v>
          </cell>
          <cell r="E170" t="str">
            <v>FERREÑAFE</v>
          </cell>
          <cell r="F170" t="str">
            <v>FERREÑAFE</v>
          </cell>
          <cell r="G170">
            <v>260</v>
          </cell>
          <cell r="H170">
            <v>710</v>
          </cell>
          <cell r="I170">
            <v>835</v>
          </cell>
        </row>
        <row r="171">
          <cell r="A171">
            <v>4462</v>
          </cell>
          <cell r="B171" t="str">
            <v>CANCHACHALA</v>
          </cell>
          <cell r="C171" t="str">
            <v>FERREÑAFE</v>
          </cell>
          <cell r="D171" t="str">
            <v>INCAHUASI</v>
          </cell>
          <cell r="E171" t="str">
            <v>FERREÑAFE</v>
          </cell>
          <cell r="F171" t="str">
            <v>INKAWASI</v>
          </cell>
          <cell r="G171">
            <v>20</v>
          </cell>
          <cell r="H171">
            <v>38</v>
          </cell>
          <cell r="I171">
            <v>0</v>
          </cell>
        </row>
        <row r="172">
          <cell r="A172">
            <v>4463</v>
          </cell>
          <cell r="B172" t="str">
            <v>LANCHIPAMPA</v>
          </cell>
          <cell r="C172" t="str">
            <v>FERREÑAFE</v>
          </cell>
          <cell r="D172" t="str">
            <v>INCAHUASI</v>
          </cell>
          <cell r="E172" t="str">
            <v>FERREÑAFE</v>
          </cell>
          <cell r="F172" t="str">
            <v>INKAWASI</v>
          </cell>
          <cell r="G172">
            <v>16</v>
          </cell>
          <cell r="H172">
            <v>50</v>
          </cell>
          <cell r="I172">
            <v>0</v>
          </cell>
        </row>
        <row r="173">
          <cell r="A173">
            <v>4372</v>
          </cell>
          <cell r="B173" t="str">
            <v>SAN MARTIN</v>
          </cell>
          <cell r="C173" t="str">
            <v>LAMBAYEQUE</v>
          </cell>
          <cell r="D173" t="str">
            <v>LAMBAYEQUE</v>
          </cell>
          <cell r="E173" t="str">
            <v>LAMBAYEQUE</v>
          </cell>
          <cell r="F173" t="str">
            <v>LAMBAYEQUE</v>
          </cell>
          <cell r="G173">
            <v>492</v>
          </cell>
          <cell r="H173">
            <v>580</v>
          </cell>
          <cell r="I173">
            <v>0</v>
          </cell>
        </row>
        <row r="174">
          <cell r="A174">
            <v>4443</v>
          </cell>
          <cell r="B174" t="str">
            <v>MESONES MURO</v>
          </cell>
          <cell r="C174" t="str">
            <v>FERREÑAFE</v>
          </cell>
          <cell r="D174" t="str">
            <v>MANUEL ANTONIO MESONES MURO</v>
          </cell>
          <cell r="E174" t="str">
            <v>FERREÑAFE</v>
          </cell>
          <cell r="F174" t="str">
            <v>FERREÑAFE</v>
          </cell>
          <cell r="G174">
            <v>80</v>
          </cell>
          <cell r="H174">
            <v>170</v>
          </cell>
          <cell r="I174">
            <v>0</v>
          </cell>
        </row>
        <row r="175">
          <cell r="A175">
            <v>6997</v>
          </cell>
          <cell r="B175" t="str">
            <v>PUCALA</v>
          </cell>
          <cell r="C175" t="str">
            <v>CHICLAYO</v>
          </cell>
          <cell r="D175" t="str">
            <v>PUCALA</v>
          </cell>
          <cell r="E175" t="str">
            <v>CHICLAYO</v>
          </cell>
          <cell r="F175" t="str">
            <v>POSOPE ALTO</v>
          </cell>
          <cell r="G175">
            <v>70</v>
          </cell>
          <cell r="H175">
            <v>529</v>
          </cell>
          <cell r="I175">
            <v>0</v>
          </cell>
        </row>
        <row r="176">
          <cell r="A176">
            <v>4444</v>
          </cell>
          <cell r="B176" t="str">
            <v>PITIPO</v>
          </cell>
          <cell r="C176" t="str">
            <v>FERREÑAFE</v>
          </cell>
          <cell r="D176" t="str">
            <v>PITIPO</v>
          </cell>
          <cell r="E176" t="str">
            <v>FERREÑAFE</v>
          </cell>
          <cell r="F176" t="str">
            <v>PITIPO</v>
          </cell>
          <cell r="G176">
            <v>50</v>
          </cell>
          <cell r="H176">
            <v>220</v>
          </cell>
          <cell r="I176">
            <v>0</v>
          </cell>
        </row>
        <row r="177">
          <cell r="A177">
            <v>4337</v>
          </cell>
          <cell r="B177" t="str">
            <v>PAMPA LA VICTORIA</v>
          </cell>
          <cell r="C177" t="str">
            <v>CHICLAYO</v>
          </cell>
          <cell r="D177" t="str">
            <v>PATAPO</v>
          </cell>
          <cell r="E177" t="str">
            <v>CHICLAYO</v>
          </cell>
          <cell r="F177" t="str">
            <v>POSOPE ALTO</v>
          </cell>
          <cell r="G177">
            <v>68</v>
          </cell>
          <cell r="H177">
            <v>458.6</v>
          </cell>
          <cell r="I177">
            <v>0</v>
          </cell>
        </row>
        <row r="178">
          <cell r="A178">
            <v>4329</v>
          </cell>
          <cell r="B178" t="str">
            <v>EL BOSQUE</v>
          </cell>
          <cell r="C178" t="str">
            <v>CHICLAYO</v>
          </cell>
          <cell r="D178" t="str">
            <v>LA VICTORIA</v>
          </cell>
          <cell r="E178" t="str">
            <v>CHICLAYO</v>
          </cell>
          <cell r="F178" t="str">
            <v>LA VICTORIA</v>
          </cell>
          <cell r="G178">
            <v>411</v>
          </cell>
          <cell r="H178">
            <v>803</v>
          </cell>
          <cell r="I178">
            <v>620</v>
          </cell>
        </row>
        <row r="179">
          <cell r="A179">
            <v>4317</v>
          </cell>
          <cell r="B179" t="str">
            <v>HOSPITAL REGIONAL DOCENTE LAS MERCEDES</v>
          </cell>
          <cell r="C179" t="str">
            <v>CHICLAYO</v>
          </cell>
          <cell r="D179" t="str">
            <v>CHICLAYO</v>
          </cell>
          <cell r="E179" t="str">
            <v>HOSPITALES</v>
          </cell>
          <cell r="F179" t="str">
            <v>HOSPITALES</v>
          </cell>
          <cell r="G179">
            <v>0</v>
          </cell>
          <cell r="H179">
            <v>0</v>
          </cell>
          <cell r="I179">
            <v>0</v>
          </cell>
        </row>
        <row r="180">
          <cell r="A180">
            <v>4369</v>
          </cell>
          <cell r="B180" t="str">
            <v>VIRGEN DE LAS MERCEDES LA OTRA BANDA</v>
          </cell>
          <cell r="C180" t="str">
            <v>CHICLAYO</v>
          </cell>
          <cell r="D180" t="str">
            <v>SAÑA</v>
          </cell>
          <cell r="E180" t="str">
            <v>CHICLAYO</v>
          </cell>
          <cell r="F180" t="str">
            <v>CAYALTI-ZAÑA</v>
          </cell>
          <cell r="G180">
            <v>4</v>
          </cell>
          <cell r="H180">
            <v>91.2</v>
          </cell>
          <cell r="I180">
            <v>0</v>
          </cell>
        </row>
        <row r="181">
          <cell r="A181">
            <v>4441</v>
          </cell>
          <cell r="B181" t="str">
            <v>SEÑOR DE LA JUSTICIA</v>
          </cell>
          <cell r="C181" t="str">
            <v>FERREÑAFE</v>
          </cell>
          <cell r="D181" t="str">
            <v>FERREÑAFE</v>
          </cell>
          <cell r="E181" t="str">
            <v>FERREÑAFE</v>
          </cell>
          <cell r="F181" t="str">
            <v>FERREÑAFE</v>
          </cell>
          <cell r="G181">
            <v>160</v>
          </cell>
          <cell r="H181">
            <v>270</v>
          </cell>
          <cell r="I181">
            <v>0</v>
          </cell>
        </row>
        <row r="182">
          <cell r="A182">
            <v>4460</v>
          </cell>
          <cell r="B182" t="str">
            <v>MARAYHUACA</v>
          </cell>
          <cell r="C182" t="str">
            <v>FERREÑAFE</v>
          </cell>
          <cell r="D182" t="str">
            <v>INCAHUASI</v>
          </cell>
          <cell r="E182" t="str">
            <v>FERREÑAFE</v>
          </cell>
          <cell r="F182" t="str">
            <v>INKAWASI</v>
          </cell>
          <cell r="G182">
            <v>25</v>
          </cell>
          <cell r="H182">
            <v>30</v>
          </cell>
          <cell r="I182">
            <v>0</v>
          </cell>
        </row>
        <row r="183">
          <cell r="A183">
            <v>4458</v>
          </cell>
          <cell r="B183" t="str">
            <v>CRUZ LOMA</v>
          </cell>
          <cell r="C183" t="str">
            <v>FERREÑAFE</v>
          </cell>
          <cell r="D183" t="str">
            <v>INCAHUASI</v>
          </cell>
          <cell r="E183" t="str">
            <v>FERREÑAFE</v>
          </cell>
          <cell r="F183" t="str">
            <v>INKAWASI</v>
          </cell>
          <cell r="G183">
            <v>30</v>
          </cell>
          <cell r="H183">
            <v>40</v>
          </cell>
          <cell r="I183">
            <v>0</v>
          </cell>
        </row>
        <row r="184">
          <cell r="A184">
            <v>4465</v>
          </cell>
          <cell r="B184" t="str">
            <v>LA TRANCA</v>
          </cell>
          <cell r="C184" t="str">
            <v>FERREÑAFE</v>
          </cell>
          <cell r="D184" t="str">
            <v>INCAHUASI</v>
          </cell>
          <cell r="E184" t="str">
            <v>FERREÑAFE</v>
          </cell>
          <cell r="F184" t="str">
            <v>INKAWASI</v>
          </cell>
          <cell r="G184">
            <v>18</v>
          </cell>
          <cell r="H184">
            <v>65</v>
          </cell>
          <cell r="I184">
            <v>0</v>
          </cell>
        </row>
        <row r="185">
          <cell r="A185">
            <v>24497</v>
          </cell>
          <cell r="B185" t="str">
            <v>CENTRO ESPECIALIZADO DE SALUD MENTAL COMUNITARIA -  "CHICLAYO"</v>
          </cell>
          <cell r="C185" t="str">
            <v>CHICLAYO</v>
          </cell>
          <cell r="D185" t="str">
            <v>CHICLAYO</v>
          </cell>
          <cell r="E185" t="str">
            <v>CHICLAYO</v>
          </cell>
          <cell r="F185" t="str">
            <v>CHICLAYO</v>
          </cell>
          <cell r="G185">
            <v>0</v>
          </cell>
          <cell r="H185">
            <v>0</v>
          </cell>
          <cell r="I185">
            <v>0</v>
          </cell>
        </row>
        <row r="186">
          <cell r="A186">
            <v>4454</v>
          </cell>
          <cell r="B186" t="str">
            <v>MOYAN</v>
          </cell>
          <cell r="C186" t="str">
            <v>FERREÑAFE</v>
          </cell>
          <cell r="D186" t="str">
            <v>INCAHUASI</v>
          </cell>
          <cell r="E186" t="str">
            <v>FERREÑAFE</v>
          </cell>
          <cell r="F186" t="str">
            <v>INKAWASI</v>
          </cell>
          <cell r="G186">
            <v>15</v>
          </cell>
          <cell r="H186">
            <v>50</v>
          </cell>
          <cell r="I186">
            <v>6</v>
          </cell>
        </row>
        <row r="187">
          <cell r="A187">
            <v>4446</v>
          </cell>
          <cell r="B187" t="str">
            <v>MOCHUMI VIEJO</v>
          </cell>
          <cell r="C187" t="str">
            <v>FERREÑAFE</v>
          </cell>
          <cell r="D187" t="str">
            <v>PITIPO</v>
          </cell>
          <cell r="E187" t="str">
            <v>FERREÑAFE</v>
          </cell>
          <cell r="F187" t="str">
            <v>PITIPO</v>
          </cell>
          <cell r="G187">
            <v>15</v>
          </cell>
          <cell r="H187">
            <v>30</v>
          </cell>
          <cell r="I187">
            <v>0</v>
          </cell>
        </row>
        <row r="188">
          <cell r="A188">
            <v>4459</v>
          </cell>
          <cell r="B188" t="str">
            <v>HUAYRUL</v>
          </cell>
          <cell r="C188" t="str">
            <v>FERREÑAFE</v>
          </cell>
          <cell r="D188" t="str">
            <v>INCAHUASI</v>
          </cell>
          <cell r="E188" t="str">
            <v>FERREÑAFE</v>
          </cell>
          <cell r="F188" t="str">
            <v>INKAWASI</v>
          </cell>
          <cell r="G188">
            <v>5</v>
          </cell>
          <cell r="H188">
            <v>10</v>
          </cell>
          <cell r="I188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88"/>
  <sheetViews>
    <sheetView tabSelected="1" zoomScale="85" zoomScaleNormal="85" workbookViewId="0">
      <pane xSplit="4" ySplit="3" topLeftCell="E4" activePane="bottomRight" state="frozen"/>
      <selection activeCell="A20" sqref="A20"/>
      <selection pane="topRight" activeCell="A20" sqref="A20"/>
      <selection pane="bottomLeft" activeCell="A20" sqref="A20"/>
      <selection pane="bottomRight" activeCell="E4" sqref="E4"/>
    </sheetView>
  </sheetViews>
  <sheetFormatPr baseColWidth="10" defaultRowHeight="12.75" x14ac:dyDescent="0.2"/>
  <cols>
    <col min="1" max="1" width="7.42578125" customWidth="1"/>
    <col min="2" max="2" width="20.140625" customWidth="1"/>
    <col min="3" max="3" width="33.7109375" customWidth="1"/>
    <col min="4" max="4" width="45.5703125" bestFit="1" customWidth="1"/>
  </cols>
  <sheetData>
    <row r="1" spans="1:34" ht="15" x14ac:dyDescent="0.25">
      <c r="A1" s="3" t="s">
        <v>23</v>
      </c>
    </row>
    <row r="2" spans="1:34" ht="13.5" thickBot="1" x14ac:dyDescent="0.25">
      <c r="A2" t="s">
        <v>22</v>
      </c>
      <c r="B2" s="48" t="s">
        <v>55</v>
      </c>
    </row>
    <row r="3" spans="1:34" s="1" customFormat="1" ht="51.75" thickBot="1" x14ac:dyDescent="0.25">
      <c r="A3" s="6" t="s">
        <v>46</v>
      </c>
      <c r="B3" s="6" t="s">
        <v>3</v>
      </c>
      <c r="C3" s="7" t="s">
        <v>4</v>
      </c>
      <c r="D3" s="7" t="s">
        <v>5</v>
      </c>
      <c r="E3" s="8" t="s">
        <v>6</v>
      </c>
      <c r="F3" s="9" t="s">
        <v>7</v>
      </c>
      <c r="G3" s="9" t="s">
        <v>8</v>
      </c>
      <c r="H3" s="10" t="s">
        <v>9</v>
      </c>
      <c r="I3" s="10" t="s">
        <v>8</v>
      </c>
      <c r="J3" s="9" t="s">
        <v>10</v>
      </c>
      <c r="K3" s="9" t="s">
        <v>8</v>
      </c>
      <c r="L3" s="10" t="s">
        <v>11</v>
      </c>
      <c r="M3" s="10" t="s">
        <v>8</v>
      </c>
      <c r="N3" s="9" t="s">
        <v>12</v>
      </c>
      <c r="O3" s="9" t="s">
        <v>8</v>
      </c>
      <c r="P3" s="10" t="s">
        <v>13</v>
      </c>
      <c r="Q3" s="10" t="s">
        <v>8</v>
      </c>
      <c r="R3" s="9" t="s">
        <v>14</v>
      </c>
      <c r="S3" s="9" t="s">
        <v>8</v>
      </c>
      <c r="T3" s="10" t="s">
        <v>15</v>
      </c>
      <c r="U3" s="10" t="s">
        <v>16</v>
      </c>
      <c r="V3" s="10" t="s">
        <v>8</v>
      </c>
      <c r="W3" s="9" t="s">
        <v>17</v>
      </c>
      <c r="X3" s="11" t="s">
        <v>8</v>
      </c>
      <c r="Y3" s="10" t="s">
        <v>47</v>
      </c>
      <c r="Z3" s="10" t="s">
        <v>8</v>
      </c>
      <c r="AA3" s="9" t="s">
        <v>48</v>
      </c>
      <c r="AB3" s="11" t="s">
        <v>8</v>
      </c>
      <c r="AC3" s="13" t="s">
        <v>18</v>
      </c>
      <c r="AD3" s="13" t="s">
        <v>19</v>
      </c>
      <c r="AE3" s="10" t="s">
        <v>8</v>
      </c>
      <c r="AF3" s="9" t="s">
        <v>20</v>
      </c>
      <c r="AG3" s="9" t="s">
        <v>21</v>
      </c>
      <c r="AH3" s="11" t="s">
        <v>8</v>
      </c>
    </row>
    <row r="4" spans="1:34" x14ac:dyDescent="0.2">
      <c r="A4" s="44">
        <v>4317</v>
      </c>
      <c r="B4" s="4" t="str">
        <f>+VLOOKUP(A4,'[1]eess-mf'!$A$2:$I$188,5,FALSE)</f>
        <v>HOSPITALES</v>
      </c>
      <c r="C4" s="4" t="str">
        <f>+VLOOKUP(A4,'[1]eess-mf'!$A$2:$I$188,6,FALSE)</f>
        <v>HOSPITALES</v>
      </c>
      <c r="D4" s="4" t="str">
        <f>+VLOOKUP(A4,'[1]eess-mf'!$A$2:$I$188,2,FALSE)</f>
        <v>HOSPITAL REGIONAL DOCENTE LAS MERCEDES</v>
      </c>
      <c r="E4" s="41">
        <f>IFERROR(VLOOKUP(A4,'[2]eess-mf'!$A$2:$I$188,7,FALSE),0)</f>
        <v>0</v>
      </c>
      <c r="F4" s="41">
        <f>IFERROR(VLOOKUP(VALUE(A4),[2]resumen!$A$5:$Q$191,5,FALSE),0)</f>
        <v>18</v>
      </c>
      <c r="G4" s="14">
        <f>IF(E4=0,0,ROUND(F4/E4,3))</f>
        <v>0</v>
      </c>
      <c r="H4" s="41">
        <f>IFERROR(VLOOKUP(VALUE(A4),[1]resumen!$A$5:$Q$191,7,FALSE),0)</f>
        <v>0</v>
      </c>
      <c r="I4" s="14">
        <f>+IF(F4=0,0,ROUND(H4/F4,3))</f>
        <v>0</v>
      </c>
      <c r="J4" s="41">
        <f>IFERROR(VLOOKUP(VALUE(A4),[2]resumen!$A$5:$Q$191,2,FALSE),0)</f>
        <v>0</v>
      </c>
      <c r="K4" s="5">
        <f>IF(F4=0,0,ROUND(J4/F4,3))</f>
        <v>0</v>
      </c>
      <c r="L4" s="41">
        <f>IFERROR(VLOOKUP(VALUE(A4),[2]resumen!$A$5:$Q$191,6,FALSE),0)</f>
        <v>327</v>
      </c>
      <c r="M4" s="14">
        <f>IF(E4=0,0,ROUND(L4/E4,3))</f>
        <v>0</v>
      </c>
      <c r="N4" s="41">
        <f>IFERROR(VLOOKUP(VALUE(A4),[2]resumen!$A$5:$Q$191,8,FALSE),0)</f>
        <v>306</v>
      </c>
      <c r="O4" s="14">
        <f>IF(F4=0,0,ROUND(N4/F4,3))</f>
        <v>17</v>
      </c>
      <c r="P4" s="41">
        <f>IFERROR(VLOOKUP(VALUE(A4),[2]resumen!$A$5:$Q$191,12,FALSE),0)+IFERROR(VLOOKUP(VALUE(A4),[2]resumen!$A$5:$Q$191,13,FALSE),0)</f>
        <v>0</v>
      </c>
      <c r="Q4" s="14">
        <f>IF(F4=0,0,ROUND(P4/F4,2))</f>
        <v>0</v>
      </c>
      <c r="R4" s="41">
        <f>IFERROR(VLOOKUP(VALUE(A4),[2]resumen!$A$5:$Q$191,10,FALSE),0)+IFERROR(VLOOKUP(VALUE(A4),[2]resumen!$A$5:$Q$191,11,FALSE),0)</f>
        <v>0</v>
      </c>
      <c r="S4" s="14">
        <f>IF(F4=0,0,ROUND(R4/F4,2))</f>
        <v>0</v>
      </c>
      <c r="T4" s="41">
        <f>IFERROR(VLOOKUP(VALUE(A4),[2]resumen!$A$5:$Q$191,15,FALSE),0)</f>
        <v>0</v>
      </c>
      <c r="U4" s="41">
        <f>IFERROR(VLOOKUP(VALUE(A4),[2]resumen!$A$5:$Q$191,16,FALSE),0)</f>
        <v>0</v>
      </c>
      <c r="V4" s="14">
        <f>IF(T4=0,0,ROUND(U4/T4,2))</f>
        <v>0</v>
      </c>
      <c r="W4" s="41">
        <f>IFERROR(VLOOKUP(VALUE(A4),[2]resumen!$A$5:$Q$191,4,FALSE),0)</f>
        <v>0</v>
      </c>
      <c r="X4" s="14">
        <f>IF(E4=0,0,ROUND(W4/E4,2))</f>
        <v>0</v>
      </c>
      <c r="Y4" s="41">
        <f>IFERROR(VLOOKUP(VALUE(A4),[2]resumen!$A$5:$Q$191,3,FALSE),0)</f>
        <v>0</v>
      </c>
      <c r="Z4" s="14">
        <f>IF(E4=0,0,ROUND(Y4/E4,3))</f>
        <v>0</v>
      </c>
      <c r="AA4" s="41">
        <f>IFERROR(VLOOKUP(VALUE(A4),[2]resumen!$A$5:$Q$191,9,FALSE),0)</f>
        <v>0</v>
      </c>
      <c r="AB4" s="14">
        <f>IF(F4=0,0,ROUND(AA4/F4,2))</f>
        <v>0</v>
      </c>
      <c r="AC4" s="41">
        <f>IFERROR(VLOOKUP(A4,'[2]eess-mf'!$A$2:$I$188,9,FALSE),0)</f>
        <v>0</v>
      </c>
      <c r="AD4" s="41">
        <f>IFERROR(VLOOKUP(VALUE(A4),[2]resumen!$A$5:$Q$191,17,FALSE),0)</f>
        <v>3072</v>
      </c>
      <c r="AE4" s="14">
        <f>IF(AC4=0,0,ROUND(AD4/AC4,2))</f>
        <v>0</v>
      </c>
      <c r="AF4" s="41">
        <f>IFERROR(VLOOKUP(A4,'[2]eess-mf'!$A$2:$I$188,8,FALSE),0)</f>
        <v>0</v>
      </c>
      <c r="AG4" s="41">
        <f>IFERROR(VLOOKUP(VALUE(A4),[2]resumen!$A$5:$Q$191,14,FALSE),0)</f>
        <v>741</v>
      </c>
      <c r="AH4" s="14">
        <f>IF(AF4=0,0,ROUND(AG4/AF4,2))</f>
        <v>0</v>
      </c>
    </row>
    <row r="5" spans="1:34" x14ac:dyDescent="0.2">
      <c r="A5" s="45">
        <v>4318</v>
      </c>
      <c r="B5" s="2" t="str">
        <f>+VLOOKUP(A5,'[1]eess-mf'!$A$2:$I$188,5,FALSE)</f>
        <v>CHICLAYO</v>
      </c>
      <c r="C5" s="2" t="str">
        <f>+VLOOKUP(A5,'[1]eess-mf'!$A$2:$I$188,6,FALSE)</f>
        <v>CHICLAYO</v>
      </c>
      <c r="D5" s="2" t="str">
        <f>+VLOOKUP(A5,'[1]eess-mf'!$A$2:$I$188,2,FALSE)</f>
        <v>JOSE OLAYA</v>
      </c>
      <c r="E5" s="41">
        <f>IFERROR(VLOOKUP(A5,'[2]eess-mf'!$A$2:$I$188,7,FALSE),0)</f>
        <v>618</v>
      </c>
      <c r="F5" s="41">
        <f>IFERROR(VLOOKUP(VALUE(A5),[2]resumen!$A$5:$Q$191,5,FALSE),0)</f>
        <v>510</v>
      </c>
      <c r="G5" s="14">
        <f t="shared" ref="G5:G68" si="0">IF(E5=0,0,ROUND(F5/E5,3))</f>
        <v>0.82499999999999996</v>
      </c>
      <c r="H5" s="41">
        <f>IFERROR(VLOOKUP(VALUE(A5),[2]resumen!$A$5:$Q$191,7,FALSE),0)</f>
        <v>326</v>
      </c>
      <c r="I5" s="14">
        <f t="shared" ref="I5:I68" si="1">+IF(F5=0,0,ROUND(H5/F5,3))</f>
        <v>0.63900000000000001</v>
      </c>
      <c r="J5" s="41">
        <f>IFERROR(VLOOKUP(VALUE(A5),[2]resumen!$A$5:$Q$191,2,FALSE),0)</f>
        <v>21</v>
      </c>
      <c r="K5" s="5">
        <f t="shared" ref="K5:K68" si="2">IF(F5=0,0,ROUND(J5/F5,3))</f>
        <v>4.1000000000000002E-2</v>
      </c>
      <c r="L5" s="41">
        <f>IFERROR(VLOOKUP(VALUE(A5),[2]resumen!$A$5:$Q$191,6,FALSE),0)</f>
        <v>239</v>
      </c>
      <c r="M5" s="14">
        <f t="shared" ref="M5:M68" si="3">IF(E5=0,0,ROUND(L5/E5,3))</f>
        <v>0.38700000000000001</v>
      </c>
      <c r="N5" s="41">
        <f>IFERROR(VLOOKUP(VALUE(A5),[2]resumen!$A$5:$Q$191,8,FALSE),0)</f>
        <v>266</v>
      </c>
      <c r="O5" s="14">
        <f t="shared" ref="O5:O68" si="4">IF(F5=0,0,ROUND(N5/F5,3))</f>
        <v>0.52200000000000002</v>
      </c>
      <c r="P5" s="41">
        <f>IFERROR(VLOOKUP(VALUE(A5),[2]resumen!$A$5:$Q$191,12,FALSE),0)+IFERROR(VLOOKUP(VALUE(A5),[2]resumen!$A$5:$Q$191,13,FALSE),0)</f>
        <v>508</v>
      </c>
      <c r="Q5" s="14">
        <f t="shared" ref="Q5:Q68" si="5">IF(F5=0,0,ROUND(P5/F5,2))</f>
        <v>1</v>
      </c>
      <c r="R5" s="41">
        <f>IFERROR(VLOOKUP(VALUE(A5),[2]resumen!$A$5:$Q$191,10,FALSE),0)+IFERROR(VLOOKUP(VALUE(A5),[2]resumen!$A$5:$Q$191,11,FALSE),0)</f>
        <v>514</v>
      </c>
      <c r="S5" s="14">
        <f t="shared" ref="S5:S68" si="6">IF(F5=0,0,ROUND(R5/F5,2))</f>
        <v>1.01</v>
      </c>
      <c r="T5" s="41">
        <f>IFERROR(VLOOKUP(VALUE(A5),[2]resumen!$A$5:$Q$191,15,FALSE),0)</f>
        <v>263</v>
      </c>
      <c r="U5" s="41">
        <f>IFERROR(VLOOKUP(VALUE(A5),[2]resumen!$A$5:$Q$191,16,FALSE),0)</f>
        <v>225</v>
      </c>
      <c r="V5" s="14">
        <f t="shared" ref="V5:V68" si="7">IF(T5=0,0,ROUND(U5/T5,2))</f>
        <v>0.86</v>
      </c>
      <c r="W5" s="41">
        <f>IFERROR(VLOOKUP(VALUE(A5),[2]resumen!$A$5:$Q$191,4,FALSE),0)</f>
        <v>178</v>
      </c>
      <c r="X5" s="14">
        <f t="shared" ref="X5:X68" si="8">IF(E5=0,0,ROUND(W5/E5,2))</f>
        <v>0.28999999999999998</v>
      </c>
      <c r="Y5" s="41">
        <f>IFERROR(VLOOKUP(VALUE(A5),[2]resumen!$A$5:$Q$191,3,FALSE),0)</f>
        <v>55</v>
      </c>
      <c r="Z5" s="14">
        <f t="shared" ref="Z5:Z68" si="9">IF(E5=0,0,ROUND(Y5/E5,3))</f>
        <v>8.8999999999999996E-2</v>
      </c>
      <c r="AA5" s="41">
        <f>IFERROR(VLOOKUP(VALUE(A5),[2]resumen!$A$5:$Q$191,9,FALSE),0)</f>
        <v>0</v>
      </c>
      <c r="AB5" s="14">
        <f t="shared" ref="AB5:AB68" si="10">IF(F5=0,0,ROUND(AA5/F5,2))</f>
        <v>0</v>
      </c>
      <c r="AC5" s="41">
        <f>IFERROR(VLOOKUP(A5,'[2]eess-mf'!$A$2:$I$188,9,FALSE),0)</f>
        <v>1100</v>
      </c>
      <c r="AD5" s="41">
        <f>IFERROR(VLOOKUP(VALUE(A5),[2]resumen!$A$5:$Q$191,17,FALSE),0)</f>
        <v>288</v>
      </c>
      <c r="AE5" s="14">
        <f t="shared" ref="AE5:AE68" si="11">IF(AC5=0,0,ROUND(AD5/AC5,2))</f>
        <v>0.26</v>
      </c>
      <c r="AF5" s="41">
        <f>IFERROR(VLOOKUP(A5,'[2]eess-mf'!$A$2:$I$188,8,FALSE),0)</f>
        <v>1524</v>
      </c>
      <c r="AG5" s="41">
        <f>IFERROR(VLOOKUP(VALUE(A5),[2]resumen!$A$5:$Q$191,14,FALSE),0)</f>
        <v>1104</v>
      </c>
      <c r="AH5" s="14">
        <f t="shared" ref="AH5:AH68" si="12">IF(AF5=0,0,ROUND(AG5/AF5,2))</f>
        <v>0.72</v>
      </c>
    </row>
    <row r="6" spans="1:34" x14ac:dyDescent="0.2">
      <c r="A6" s="45">
        <v>4319</v>
      </c>
      <c r="B6" s="2" t="str">
        <f>+VLOOKUP(A6,'[1]eess-mf'!$A$2:$I$188,5,FALSE)</f>
        <v>CHICLAYO</v>
      </c>
      <c r="C6" s="2" t="str">
        <f>+VLOOKUP(A6,'[1]eess-mf'!$A$2:$I$188,6,FALSE)</f>
        <v>CHICLAYO</v>
      </c>
      <c r="D6" s="2" t="str">
        <f>+VLOOKUP(A6,'[1]eess-mf'!$A$2:$I$188,2,FALSE)</f>
        <v>SAN ANTONIO</v>
      </c>
      <c r="E6" s="41">
        <f>IFERROR(VLOOKUP(A6,'[2]eess-mf'!$A$2:$I$188,7,FALSE),0)</f>
        <v>351</v>
      </c>
      <c r="F6" s="41">
        <f>IFERROR(VLOOKUP(VALUE(A6),[2]resumen!$A$5:$Q$191,5,FALSE),0)</f>
        <v>286</v>
      </c>
      <c r="G6" s="14">
        <f t="shared" si="0"/>
        <v>0.81499999999999995</v>
      </c>
      <c r="H6" s="41">
        <f>IFERROR(VLOOKUP(VALUE(A6),[2]resumen!$A$5:$Q$191,7,FALSE),0)</f>
        <v>176</v>
      </c>
      <c r="I6" s="14">
        <f t="shared" si="1"/>
        <v>0.61499999999999999</v>
      </c>
      <c r="J6" s="41">
        <f>IFERROR(VLOOKUP(VALUE(A6),[2]resumen!$A$5:$Q$191,2,FALSE),0)</f>
        <v>17</v>
      </c>
      <c r="K6" s="5">
        <f t="shared" si="2"/>
        <v>5.8999999999999997E-2</v>
      </c>
      <c r="L6" s="41">
        <f>IFERROR(VLOOKUP(VALUE(A6),[2]resumen!$A$5:$Q$191,6,FALSE),0)</f>
        <v>177</v>
      </c>
      <c r="M6" s="14">
        <f t="shared" si="3"/>
        <v>0.504</v>
      </c>
      <c r="N6" s="41">
        <f>IFERROR(VLOOKUP(VALUE(A6),[2]resumen!$A$5:$Q$191,8,FALSE),0)</f>
        <v>215</v>
      </c>
      <c r="O6" s="14">
        <f t="shared" si="4"/>
        <v>0.752</v>
      </c>
      <c r="P6" s="41">
        <f>IFERROR(VLOOKUP(VALUE(A6),[2]resumen!$A$5:$Q$191,12,FALSE),0)+IFERROR(VLOOKUP(VALUE(A6),[2]resumen!$A$5:$Q$191,13,FALSE),0)</f>
        <v>278</v>
      </c>
      <c r="Q6" s="14">
        <f t="shared" si="5"/>
        <v>0.97</v>
      </c>
      <c r="R6" s="41">
        <f>IFERROR(VLOOKUP(VALUE(A6),[2]resumen!$A$5:$Q$191,10,FALSE),0)+IFERROR(VLOOKUP(VALUE(A6),[2]resumen!$A$5:$Q$191,11,FALSE),0)</f>
        <v>306</v>
      </c>
      <c r="S6" s="14">
        <f t="shared" si="6"/>
        <v>1.07</v>
      </c>
      <c r="T6" s="41">
        <f>IFERROR(VLOOKUP(VALUE(A6),[2]resumen!$A$5:$Q$191,15,FALSE),0)</f>
        <v>159</v>
      </c>
      <c r="U6" s="41">
        <f>IFERROR(VLOOKUP(VALUE(A6),[2]resumen!$A$5:$Q$191,16,FALSE),0)</f>
        <v>117</v>
      </c>
      <c r="V6" s="14">
        <f t="shared" si="7"/>
        <v>0.74</v>
      </c>
      <c r="W6" s="41">
        <f>IFERROR(VLOOKUP(VALUE(A6),[2]resumen!$A$5:$Q$191,4,FALSE),0)</f>
        <v>104</v>
      </c>
      <c r="X6" s="14">
        <f t="shared" si="8"/>
        <v>0.3</v>
      </c>
      <c r="Y6" s="41">
        <f>IFERROR(VLOOKUP(VALUE(A6),[2]resumen!$A$5:$Q$191,3,FALSE),0)</f>
        <v>4</v>
      </c>
      <c r="Z6" s="14">
        <f t="shared" si="9"/>
        <v>1.0999999999999999E-2</v>
      </c>
      <c r="AA6" s="41">
        <f>IFERROR(VLOOKUP(VALUE(A6),[2]resumen!$A$5:$Q$191,9,FALSE),0)</f>
        <v>0</v>
      </c>
      <c r="AB6" s="14">
        <f t="shared" si="10"/>
        <v>0</v>
      </c>
      <c r="AC6" s="41">
        <f>IFERROR(VLOOKUP(A6,'[2]eess-mf'!$A$2:$I$188,9,FALSE),0)</f>
        <v>0</v>
      </c>
      <c r="AD6" s="41">
        <f>IFERROR(VLOOKUP(VALUE(A6),[2]resumen!$A$5:$Q$191,17,FALSE),0)</f>
        <v>0</v>
      </c>
      <c r="AE6" s="14">
        <f t="shared" si="11"/>
        <v>0</v>
      </c>
      <c r="AF6" s="41">
        <f>IFERROR(VLOOKUP(A6,'[2]eess-mf'!$A$2:$I$188,8,FALSE),0)</f>
        <v>689</v>
      </c>
      <c r="AG6" s="41">
        <f>IFERROR(VLOOKUP(VALUE(A6),[2]resumen!$A$5:$Q$191,14,FALSE),0)</f>
        <v>382</v>
      </c>
      <c r="AH6" s="14">
        <f t="shared" si="12"/>
        <v>0.55000000000000004</v>
      </c>
    </row>
    <row r="7" spans="1:34" x14ac:dyDescent="0.2">
      <c r="A7" s="45">
        <v>4320</v>
      </c>
      <c r="B7" s="2" t="str">
        <f>+VLOOKUP(A7,'[1]eess-mf'!$A$2:$I$188,5,FALSE)</f>
        <v>CHICLAYO</v>
      </c>
      <c r="C7" s="2" t="str">
        <f>+VLOOKUP(A7,'[1]eess-mf'!$A$2:$I$188,6,FALSE)</f>
        <v>CHICLAYO</v>
      </c>
      <c r="D7" s="2" t="str">
        <f>+VLOOKUP(A7,'[1]eess-mf'!$A$2:$I$188,2,FALSE)</f>
        <v>JORGE CHAVEZ</v>
      </c>
      <c r="E7" s="41">
        <f>IFERROR(VLOOKUP(A7,'[2]eess-mf'!$A$2:$I$188,7,FALSE),0)</f>
        <v>245</v>
      </c>
      <c r="F7" s="41">
        <f>IFERROR(VLOOKUP(VALUE(A7),[2]resumen!$A$5:$Q$191,5,FALSE),0)</f>
        <v>209</v>
      </c>
      <c r="G7" s="14">
        <f t="shared" si="0"/>
        <v>0.85299999999999998</v>
      </c>
      <c r="H7" s="41">
        <f>IFERROR(VLOOKUP(VALUE(A7),[2]resumen!$A$5:$Q$191,7,FALSE),0)</f>
        <v>155</v>
      </c>
      <c r="I7" s="14">
        <f t="shared" si="1"/>
        <v>0.74199999999999999</v>
      </c>
      <c r="J7" s="41">
        <f>IFERROR(VLOOKUP(VALUE(A7),[2]resumen!$A$5:$Q$191,2,FALSE),0)</f>
        <v>22</v>
      </c>
      <c r="K7" s="5">
        <f t="shared" si="2"/>
        <v>0.105</v>
      </c>
      <c r="L7" s="41">
        <f>IFERROR(VLOOKUP(VALUE(A7),[2]resumen!$A$5:$Q$191,6,FALSE),0)</f>
        <v>120</v>
      </c>
      <c r="M7" s="14">
        <f t="shared" si="3"/>
        <v>0.49</v>
      </c>
      <c r="N7" s="41">
        <f>IFERROR(VLOOKUP(VALUE(A7),[2]resumen!$A$5:$Q$191,8,FALSE),0)</f>
        <v>60</v>
      </c>
      <c r="O7" s="14">
        <f t="shared" si="4"/>
        <v>0.28699999999999998</v>
      </c>
      <c r="P7" s="41">
        <f>IFERROR(VLOOKUP(VALUE(A7),[2]resumen!$A$5:$Q$191,12,FALSE),0)+IFERROR(VLOOKUP(VALUE(A7),[2]resumen!$A$5:$Q$191,13,FALSE),0)</f>
        <v>206</v>
      </c>
      <c r="Q7" s="14">
        <f t="shared" si="5"/>
        <v>0.99</v>
      </c>
      <c r="R7" s="41">
        <f>IFERROR(VLOOKUP(VALUE(A7),[2]resumen!$A$5:$Q$191,10,FALSE),0)+IFERROR(VLOOKUP(VALUE(A7),[2]resumen!$A$5:$Q$191,11,FALSE),0)</f>
        <v>209</v>
      </c>
      <c r="S7" s="14">
        <f t="shared" si="6"/>
        <v>1</v>
      </c>
      <c r="T7" s="41">
        <f>IFERROR(VLOOKUP(VALUE(A7),[2]resumen!$A$5:$Q$191,15,FALSE),0)</f>
        <v>107</v>
      </c>
      <c r="U7" s="41">
        <f>IFERROR(VLOOKUP(VALUE(A7),[2]resumen!$A$5:$Q$191,16,FALSE),0)</f>
        <v>55</v>
      </c>
      <c r="V7" s="14">
        <f t="shared" si="7"/>
        <v>0.51</v>
      </c>
      <c r="W7" s="41">
        <f>IFERROR(VLOOKUP(VALUE(A7),[2]resumen!$A$5:$Q$191,4,FALSE),0)</f>
        <v>32</v>
      </c>
      <c r="X7" s="14">
        <f t="shared" si="8"/>
        <v>0.13</v>
      </c>
      <c r="Y7" s="41">
        <f>IFERROR(VLOOKUP(VALUE(A7),[2]resumen!$A$5:$Q$191,3,FALSE),0)</f>
        <v>28</v>
      </c>
      <c r="Z7" s="14">
        <f t="shared" si="9"/>
        <v>0.114</v>
      </c>
      <c r="AA7" s="41">
        <f>IFERROR(VLOOKUP(VALUE(A7),[2]resumen!$A$5:$Q$191,9,FALSE),0)</f>
        <v>0</v>
      </c>
      <c r="AB7" s="14">
        <f t="shared" si="10"/>
        <v>0</v>
      </c>
      <c r="AC7" s="41">
        <f>IFERROR(VLOOKUP(A7,'[2]eess-mf'!$A$2:$I$188,9,FALSE),0)</f>
        <v>0</v>
      </c>
      <c r="AD7" s="41">
        <f>IFERROR(VLOOKUP(VALUE(A7),[2]resumen!$A$5:$Q$191,17,FALSE),0)</f>
        <v>0</v>
      </c>
      <c r="AE7" s="14">
        <f t="shared" si="11"/>
        <v>0</v>
      </c>
      <c r="AF7" s="41">
        <f>IFERROR(VLOOKUP(A7,'[2]eess-mf'!$A$2:$I$188,8,FALSE),0)</f>
        <v>563</v>
      </c>
      <c r="AG7" s="41">
        <f>IFERROR(VLOOKUP(VALUE(A7),[2]resumen!$A$5:$Q$191,14,FALSE),0)</f>
        <v>336</v>
      </c>
      <c r="AH7" s="14">
        <f t="shared" si="12"/>
        <v>0.6</v>
      </c>
    </row>
    <row r="8" spans="1:34" x14ac:dyDescent="0.2">
      <c r="A8" s="45">
        <v>4321</v>
      </c>
      <c r="B8" s="2" t="str">
        <f>+VLOOKUP(A8,'[1]eess-mf'!$A$2:$I$188,5,FALSE)</f>
        <v>CHICLAYO</v>
      </c>
      <c r="C8" s="2" t="str">
        <f>+VLOOKUP(A8,'[1]eess-mf'!$A$2:$I$188,6,FALSE)</f>
        <v>CHICLAYO</v>
      </c>
      <c r="D8" s="2" t="str">
        <f>+VLOOKUP(A8,'[1]eess-mf'!$A$2:$I$188,2,FALSE)</f>
        <v>TUPAC AMARU</v>
      </c>
      <c r="E8" s="41">
        <f>IFERROR(VLOOKUP(A8,'[2]eess-mf'!$A$2:$I$188,7,FALSE),0)</f>
        <v>346</v>
      </c>
      <c r="F8" s="41">
        <f>IFERROR(VLOOKUP(VALUE(A8),[2]resumen!$A$5:$Q$191,5,FALSE),0)</f>
        <v>295</v>
      </c>
      <c r="G8" s="14">
        <f t="shared" si="0"/>
        <v>0.85299999999999998</v>
      </c>
      <c r="H8" s="41">
        <f>IFERROR(VLOOKUP(VALUE(A8),[2]resumen!$A$5:$Q$191,7,FALSE),0)</f>
        <v>171</v>
      </c>
      <c r="I8" s="14">
        <f t="shared" si="1"/>
        <v>0.57999999999999996</v>
      </c>
      <c r="J8" s="41">
        <f>IFERROR(VLOOKUP(VALUE(A8),[2]resumen!$A$5:$Q$191,2,FALSE),0)</f>
        <v>15</v>
      </c>
      <c r="K8" s="5">
        <f t="shared" si="2"/>
        <v>5.0999999999999997E-2</v>
      </c>
      <c r="L8" s="41">
        <f>IFERROR(VLOOKUP(VALUE(A8),[2]resumen!$A$5:$Q$191,6,FALSE),0)</f>
        <v>204</v>
      </c>
      <c r="M8" s="14">
        <f t="shared" si="3"/>
        <v>0.59</v>
      </c>
      <c r="N8" s="41">
        <f>IFERROR(VLOOKUP(VALUE(A8),[2]resumen!$A$5:$Q$191,8,FALSE),0)</f>
        <v>322</v>
      </c>
      <c r="O8" s="14">
        <f t="shared" si="4"/>
        <v>1.0920000000000001</v>
      </c>
      <c r="P8" s="41">
        <f>IFERROR(VLOOKUP(VALUE(A8),[2]resumen!$A$5:$Q$191,12,FALSE),0)+IFERROR(VLOOKUP(VALUE(A8),[2]resumen!$A$5:$Q$191,13,FALSE),0)</f>
        <v>293</v>
      </c>
      <c r="Q8" s="14">
        <f t="shared" si="5"/>
        <v>0.99</v>
      </c>
      <c r="R8" s="41">
        <f>IFERROR(VLOOKUP(VALUE(A8),[2]resumen!$A$5:$Q$191,10,FALSE),0)+IFERROR(VLOOKUP(VALUE(A8),[2]resumen!$A$5:$Q$191,11,FALSE),0)</f>
        <v>298</v>
      </c>
      <c r="S8" s="14">
        <f t="shared" si="6"/>
        <v>1.01</v>
      </c>
      <c r="T8" s="41">
        <f>IFERROR(VLOOKUP(VALUE(A8),[2]resumen!$A$5:$Q$191,15,FALSE),0)</f>
        <v>247</v>
      </c>
      <c r="U8" s="41">
        <f>IFERROR(VLOOKUP(VALUE(A8),[2]resumen!$A$5:$Q$191,16,FALSE),0)</f>
        <v>223</v>
      </c>
      <c r="V8" s="14">
        <f t="shared" si="7"/>
        <v>0.9</v>
      </c>
      <c r="W8" s="41">
        <f>IFERROR(VLOOKUP(VALUE(A8),[2]resumen!$A$5:$Q$191,4,FALSE),0)</f>
        <v>130</v>
      </c>
      <c r="X8" s="14">
        <f t="shared" si="8"/>
        <v>0.38</v>
      </c>
      <c r="Y8" s="41">
        <f>IFERROR(VLOOKUP(VALUE(A8),[2]resumen!$A$5:$Q$191,3,FALSE),0)</f>
        <v>1</v>
      </c>
      <c r="Z8" s="14">
        <f t="shared" si="9"/>
        <v>3.0000000000000001E-3</v>
      </c>
      <c r="AA8" s="41">
        <f>IFERROR(VLOOKUP(VALUE(A8),[2]resumen!$A$5:$Q$191,9,FALSE),0)</f>
        <v>1</v>
      </c>
      <c r="AB8" s="14">
        <f t="shared" si="10"/>
        <v>0</v>
      </c>
      <c r="AC8" s="41">
        <f>IFERROR(VLOOKUP(A8,'[2]eess-mf'!$A$2:$I$188,9,FALSE),0)</f>
        <v>0</v>
      </c>
      <c r="AD8" s="41">
        <f>IFERROR(VLOOKUP(VALUE(A8),[2]resumen!$A$5:$Q$191,17,FALSE),0)</f>
        <v>0</v>
      </c>
      <c r="AE8" s="14">
        <f t="shared" si="11"/>
        <v>0</v>
      </c>
      <c r="AF8" s="41">
        <f>IFERROR(VLOOKUP(A8,'[2]eess-mf'!$A$2:$I$188,8,FALSE),0)</f>
        <v>685</v>
      </c>
      <c r="AG8" s="41">
        <f>IFERROR(VLOOKUP(VALUE(A8),[2]resumen!$A$5:$Q$191,14,FALSE),0)</f>
        <v>398</v>
      </c>
      <c r="AH8" s="14">
        <f t="shared" si="12"/>
        <v>0.57999999999999996</v>
      </c>
    </row>
    <row r="9" spans="1:34" x14ac:dyDescent="0.2">
      <c r="A9" s="45">
        <v>4322</v>
      </c>
      <c r="B9" s="2" t="str">
        <f>+VLOOKUP(A9,'[1]eess-mf'!$A$2:$I$188,5,FALSE)</f>
        <v>CHICLAYO</v>
      </c>
      <c r="C9" s="2" t="str">
        <f>+VLOOKUP(A9,'[1]eess-mf'!$A$2:$I$188,6,FALSE)</f>
        <v>CHICLAYO</v>
      </c>
      <c r="D9" s="2" t="str">
        <f>+VLOOKUP(A9,'[1]eess-mf'!$A$2:$I$188,2,FALSE)</f>
        <v>JOSE QUIÑONEZ GONZALES</v>
      </c>
      <c r="E9" s="41">
        <f>IFERROR(VLOOKUP(A9,'[2]eess-mf'!$A$2:$I$188,7,FALSE),0)</f>
        <v>255</v>
      </c>
      <c r="F9" s="41">
        <f>IFERROR(VLOOKUP(VALUE(A9),[2]resumen!$A$5:$Q$191,5,FALSE),0)</f>
        <v>178</v>
      </c>
      <c r="G9" s="14">
        <f t="shared" si="0"/>
        <v>0.69799999999999995</v>
      </c>
      <c r="H9" s="41">
        <f>IFERROR(VLOOKUP(VALUE(A9),[2]resumen!$A$5:$Q$191,7,FALSE),0)</f>
        <v>111</v>
      </c>
      <c r="I9" s="14">
        <f t="shared" si="1"/>
        <v>0.624</v>
      </c>
      <c r="J9" s="41">
        <f>IFERROR(VLOOKUP(VALUE(A9),[2]resumen!$A$5:$Q$191,2,FALSE),0)</f>
        <v>7</v>
      </c>
      <c r="K9" s="5">
        <f t="shared" si="2"/>
        <v>3.9E-2</v>
      </c>
      <c r="L9" s="41">
        <f>IFERROR(VLOOKUP(VALUE(A9),[2]resumen!$A$5:$Q$191,6,FALSE),0)</f>
        <v>85</v>
      </c>
      <c r="M9" s="14">
        <f t="shared" si="3"/>
        <v>0.33300000000000002</v>
      </c>
      <c r="N9" s="41">
        <f>IFERROR(VLOOKUP(VALUE(A9),[2]resumen!$A$5:$Q$191,8,FALSE),0)</f>
        <v>79</v>
      </c>
      <c r="O9" s="14">
        <f t="shared" si="4"/>
        <v>0.44400000000000001</v>
      </c>
      <c r="P9" s="41">
        <f>IFERROR(VLOOKUP(VALUE(A9),[2]resumen!$A$5:$Q$191,12,FALSE),0)+IFERROR(VLOOKUP(VALUE(A9),[2]resumen!$A$5:$Q$191,13,FALSE),0)</f>
        <v>177</v>
      </c>
      <c r="Q9" s="14">
        <f t="shared" si="5"/>
        <v>0.99</v>
      </c>
      <c r="R9" s="41">
        <f>IFERROR(VLOOKUP(VALUE(A9),[2]resumen!$A$5:$Q$191,10,FALSE),0)+IFERROR(VLOOKUP(VALUE(A9),[2]resumen!$A$5:$Q$191,11,FALSE),0)</f>
        <v>178</v>
      </c>
      <c r="S9" s="14">
        <f t="shared" si="6"/>
        <v>1</v>
      </c>
      <c r="T9" s="41">
        <f>IFERROR(VLOOKUP(VALUE(A9),[2]resumen!$A$5:$Q$191,15,FALSE),0)</f>
        <v>140</v>
      </c>
      <c r="U9" s="41">
        <f>IFERROR(VLOOKUP(VALUE(A9),[2]resumen!$A$5:$Q$191,16,FALSE),0)</f>
        <v>95</v>
      </c>
      <c r="V9" s="14">
        <f t="shared" si="7"/>
        <v>0.68</v>
      </c>
      <c r="W9" s="41">
        <f>IFERROR(VLOOKUP(VALUE(A9),[2]resumen!$A$5:$Q$191,4,FALSE),0)</f>
        <v>23</v>
      </c>
      <c r="X9" s="14">
        <f t="shared" si="8"/>
        <v>0.09</v>
      </c>
      <c r="Y9" s="41">
        <f>IFERROR(VLOOKUP(VALUE(A9),[2]resumen!$A$5:$Q$191,3,FALSE),0)</f>
        <v>10</v>
      </c>
      <c r="Z9" s="14">
        <f t="shared" si="9"/>
        <v>3.9E-2</v>
      </c>
      <c r="AA9" s="41">
        <f>IFERROR(VLOOKUP(VALUE(A9),[2]resumen!$A$5:$Q$191,9,FALSE),0)</f>
        <v>0</v>
      </c>
      <c r="AB9" s="14">
        <f t="shared" si="10"/>
        <v>0</v>
      </c>
      <c r="AC9" s="41">
        <f>IFERROR(VLOOKUP(A9,'[2]eess-mf'!$A$2:$I$188,9,FALSE),0)</f>
        <v>0</v>
      </c>
      <c r="AD9" s="41">
        <f>IFERROR(VLOOKUP(VALUE(A9),[2]resumen!$A$5:$Q$191,17,FALSE),0)</f>
        <v>0</v>
      </c>
      <c r="AE9" s="14">
        <f t="shared" si="11"/>
        <v>0</v>
      </c>
      <c r="AF9" s="41">
        <f>IFERROR(VLOOKUP(A9,'[2]eess-mf'!$A$2:$I$188,8,FALSE),0)</f>
        <v>570.20000000000005</v>
      </c>
      <c r="AG9" s="41">
        <f>IFERROR(VLOOKUP(VALUE(A9),[2]resumen!$A$5:$Q$191,14,FALSE),0)</f>
        <v>421</v>
      </c>
      <c r="AH9" s="14">
        <f t="shared" si="12"/>
        <v>0.74</v>
      </c>
    </row>
    <row r="10" spans="1:34" x14ac:dyDescent="0.2">
      <c r="A10" s="45">
        <v>4323</v>
      </c>
      <c r="B10" s="2" t="str">
        <f>+VLOOKUP(A10,'[1]eess-mf'!$A$2:$I$188,5,FALSE)</f>
        <v>CHICLAYO</v>
      </c>
      <c r="C10" s="2" t="str">
        <f>+VLOOKUP(A10,'[1]eess-mf'!$A$2:$I$188,6,FALSE)</f>
        <v>CHICLAYO</v>
      </c>
      <c r="D10" s="2" t="str">
        <f>+VLOOKUP(A10,'[1]eess-mf'!$A$2:$I$188,2,FALSE)</f>
        <v>CRUZ DE LA ESPERANZA</v>
      </c>
      <c r="E10" s="41">
        <f>IFERROR(VLOOKUP(A10,'[2]eess-mf'!$A$2:$I$188,7,FALSE),0)</f>
        <v>187</v>
      </c>
      <c r="F10" s="41">
        <f>IFERROR(VLOOKUP(VALUE(A10),[2]resumen!$A$5:$Q$191,5,FALSE),0)</f>
        <v>181</v>
      </c>
      <c r="G10" s="14">
        <f t="shared" si="0"/>
        <v>0.96799999999999997</v>
      </c>
      <c r="H10" s="41">
        <f>IFERROR(VLOOKUP(VALUE(A10),[2]resumen!$A$5:$Q$191,7,FALSE),0)</f>
        <v>123</v>
      </c>
      <c r="I10" s="14">
        <f t="shared" si="1"/>
        <v>0.68</v>
      </c>
      <c r="J10" s="41">
        <f>IFERROR(VLOOKUP(VALUE(A10),[2]resumen!$A$5:$Q$191,2,FALSE),0)</f>
        <v>18</v>
      </c>
      <c r="K10" s="5">
        <f t="shared" si="2"/>
        <v>9.9000000000000005E-2</v>
      </c>
      <c r="L10" s="41">
        <f>IFERROR(VLOOKUP(VALUE(A10),[2]resumen!$A$5:$Q$191,6,FALSE),0)</f>
        <v>114</v>
      </c>
      <c r="M10" s="14">
        <f t="shared" si="3"/>
        <v>0.61</v>
      </c>
      <c r="N10" s="41">
        <f>IFERROR(VLOOKUP(VALUE(A10),[2]resumen!$A$5:$Q$191,8,FALSE),0)</f>
        <v>152</v>
      </c>
      <c r="O10" s="14">
        <f t="shared" si="4"/>
        <v>0.84</v>
      </c>
      <c r="P10" s="41">
        <f>IFERROR(VLOOKUP(VALUE(A10),[2]resumen!$A$5:$Q$191,12,FALSE),0)+IFERROR(VLOOKUP(VALUE(A10),[2]resumen!$A$5:$Q$191,13,FALSE),0)</f>
        <v>171</v>
      </c>
      <c r="Q10" s="14">
        <f t="shared" si="5"/>
        <v>0.94</v>
      </c>
      <c r="R10" s="41">
        <f>IFERROR(VLOOKUP(VALUE(A10),[2]resumen!$A$5:$Q$191,10,FALSE),0)+IFERROR(VLOOKUP(VALUE(A10),[2]resumen!$A$5:$Q$191,11,FALSE),0)</f>
        <v>175</v>
      </c>
      <c r="S10" s="14">
        <f t="shared" si="6"/>
        <v>0.97</v>
      </c>
      <c r="T10" s="41">
        <f>IFERROR(VLOOKUP(VALUE(A10),[2]resumen!$A$5:$Q$191,15,FALSE),0)</f>
        <v>161</v>
      </c>
      <c r="U10" s="41">
        <f>IFERROR(VLOOKUP(VALUE(A10),[2]resumen!$A$5:$Q$191,16,FALSE),0)</f>
        <v>137</v>
      </c>
      <c r="V10" s="14">
        <f t="shared" si="7"/>
        <v>0.85</v>
      </c>
      <c r="W10" s="41">
        <f>IFERROR(VLOOKUP(VALUE(A10),[2]resumen!$A$5:$Q$191,4,FALSE),0)</f>
        <v>83</v>
      </c>
      <c r="X10" s="14">
        <f t="shared" si="8"/>
        <v>0.44</v>
      </c>
      <c r="Y10" s="41">
        <f>IFERROR(VLOOKUP(VALUE(A10),[2]resumen!$A$5:$Q$191,3,FALSE),0)</f>
        <v>64</v>
      </c>
      <c r="Z10" s="14">
        <f t="shared" si="9"/>
        <v>0.34200000000000003</v>
      </c>
      <c r="AA10" s="41">
        <f>IFERROR(VLOOKUP(VALUE(A10),[2]resumen!$A$5:$Q$191,9,FALSE),0)</f>
        <v>0</v>
      </c>
      <c r="AB10" s="14">
        <f t="shared" si="10"/>
        <v>0</v>
      </c>
      <c r="AC10" s="41">
        <f>IFERROR(VLOOKUP(A10,'[2]eess-mf'!$A$2:$I$188,9,FALSE),0)</f>
        <v>0</v>
      </c>
      <c r="AD10" s="41">
        <f>IFERROR(VLOOKUP(VALUE(A10),[2]resumen!$A$5:$Q$191,17,FALSE),0)</f>
        <v>0</v>
      </c>
      <c r="AE10" s="14">
        <f t="shared" si="11"/>
        <v>0</v>
      </c>
      <c r="AF10" s="41">
        <f>IFERROR(VLOOKUP(A10,'[2]eess-mf'!$A$2:$I$188,8,FALSE),0)</f>
        <v>418.4</v>
      </c>
      <c r="AG10" s="41">
        <f>IFERROR(VLOOKUP(VALUE(A10),[2]resumen!$A$5:$Q$191,14,FALSE),0)</f>
        <v>235</v>
      </c>
      <c r="AH10" s="14">
        <f t="shared" si="12"/>
        <v>0.56000000000000005</v>
      </c>
    </row>
    <row r="11" spans="1:34" x14ac:dyDescent="0.2">
      <c r="A11" s="45">
        <v>4324</v>
      </c>
      <c r="B11" s="2" t="str">
        <f>+VLOOKUP(A11,'[1]eess-mf'!$A$2:$I$188,5,FALSE)</f>
        <v>CHICLAYO</v>
      </c>
      <c r="C11" s="2" t="str">
        <f>+VLOOKUP(A11,'[1]eess-mf'!$A$2:$I$188,6,FALSE)</f>
        <v>CHICLAYO</v>
      </c>
      <c r="D11" s="2" t="str">
        <f>+VLOOKUP(A11,'[1]eess-mf'!$A$2:$I$188,2,FALSE)</f>
        <v>CERROPON</v>
      </c>
      <c r="E11" s="41">
        <f>IFERROR(VLOOKUP(A11,'[2]eess-mf'!$A$2:$I$188,7,FALSE),0)</f>
        <v>416</v>
      </c>
      <c r="F11" s="41">
        <f>IFERROR(VLOOKUP(VALUE(A11),[2]resumen!$A$5:$Q$191,5,FALSE),0)</f>
        <v>351</v>
      </c>
      <c r="G11" s="14">
        <f t="shared" si="0"/>
        <v>0.84399999999999997</v>
      </c>
      <c r="H11" s="41">
        <f>IFERROR(VLOOKUP(VALUE(A11),[2]resumen!$A$5:$Q$191,7,FALSE),0)</f>
        <v>208</v>
      </c>
      <c r="I11" s="14">
        <f t="shared" si="1"/>
        <v>0.59299999999999997</v>
      </c>
      <c r="J11" s="41">
        <f>IFERROR(VLOOKUP(VALUE(A11),[2]resumen!$A$5:$Q$191,2,FALSE),0)</f>
        <v>23</v>
      </c>
      <c r="K11" s="5">
        <f t="shared" si="2"/>
        <v>6.6000000000000003E-2</v>
      </c>
      <c r="L11" s="41">
        <f>IFERROR(VLOOKUP(VALUE(A11),[2]resumen!$A$5:$Q$191,6,FALSE),0)</f>
        <v>201</v>
      </c>
      <c r="M11" s="14">
        <f t="shared" si="3"/>
        <v>0.48299999999999998</v>
      </c>
      <c r="N11" s="41">
        <f>IFERROR(VLOOKUP(VALUE(A11),[2]resumen!$A$5:$Q$191,8,FALSE),0)</f>
        <v>210</v>
      </c>
      <c r="O11" s="14">
        <f t="shared" si="4"/>
        <v>0.59799999999999998</v>
      </c>
      <c r="P11" s="41">
        <f>IFERROR(VLOOKUP(VALUE(A11),[2]resumen!$A$5:$Q$191,12,FALSE),0)+IFERROR(VLOOKUP(VALUE(A11),[2]resumen!$A$5:$Q$191,13,FALSE),0)</f>
        <v>351</v>
      </c>
      <c r="Q11" s="14">
        <f t="shared" si="5"/>
        <v>1</v>
      </c>
      <c r="R11" s="41">
        <f>IFERROR(VLOOKUP(VALUE(A11),[2]resumen!$A$5:$Q$191,10,FALSE),0)+IFERROR(VLOOKUP(VALUE(A11),[2]resumen!$A$5:$Q$191,11,FALSE),0)</f>
        <v>351</v>
      </c>
      <c r="S11" s="14">
        <f t="shared" si="6"/>
        <v>1</v>
      </c>
      <c r="T11" s="41">
        <f>IFERROR(VLOOKUP(VALUE(A11),[2]resumen!$A$5:$Q$191,15,FALSE),0)</f>
        <v>237</v>
      </c>
      <c r="U11" s="41">
        <f>IFERROR(VLOOKUP(VALUE(A11),[2]resumen!$A$5:$Q$191,16,FALSE),0)</f>
        <v>216</v>
      </c>
      <c r="V11" s="14">
        <f t="shared" si="7"/>
        <v>0.91</v>
      </c>
      <c r="W11" s="41">
        <f>IFERROR(VLOOKUP(VALUE(A11),[2]resumen!$A$5:$Q$191,4,FALSE),0)</f>
        <v>44</v>
      </c>
      <c r="X11" s="14">
        <f t="shared" si="8"/>
        <v>0.11</v>
      </c>
      <c r="Y11" s="41">
        <f>IFERROR(VLOOKUP(VALUE(A11),[2]resumen!$A$5:$Q$191,3,FALSE),0)</f>
        <v>15</v>
      </c>
      <c r="Z11" s="14">
        <f t="shared" si="9"/>
        <v>3.5999999999999997E-2</v>
      </c>
      <c r="AA11" s="41">
        <f>IFERROR(VLOOKUP(VALUE(A11),[2]resumen!$A$5:$Q$191,9,FALSE),0)</f>
        <v>0</v>
      </c>
      <c r="AB11" s="14">
        <f t="shared" si="10"/>
        <v>0</v>
      </c>
      <c r="AC11" s="41">
        <f>IFERROR(VLOOKUP(A11,'[2]eess-mf'!$A$2:$I$188,9,FALSE),0)</f>
        <v>250</v>
      </c>
      <c r="AD11" s="41">
        <f>IFERROR(VLOOKUP(VALUE(A11),[2]resumen!$A$5:$Q$191,17,FALSE),0)</f>
        <v>118</v>
      </c>
      <c r="AE11" s="14">
        <f t="shared" si="11"/>
        <v>0.47</v>
      </c>
      <c r="AF11" s="41">
        <f>IFERROR(VLOOKUP(A11,'[2]eess-mf'!$A$2:$I$188,8,FALSE),0)</f>
        <v>551</v>
      </c>
      <c r="AG11" s="41">
        <f>IFERROR(VLOOKUP(VALUE(A11),[2]resumen!$A$5:$Q$191,14,FALSE),0)</f>
        <v>628</v>
      </c>
      <c r="AH11" s="14">
        <f t="shared" si="12"/>
        <v>1.1399999999999999</v>
      </c>
    </row>
    <row r="12" spans="1:34" x14ac:dyDescent="0.2">
      <c r="A12" s="45">
        <v>4325</v>
      </c>
      <c r="B12" s="2" t="str">
        <f>+VLOOKUP(A12,'[1]eess-mf'!$A$2:$I$188,5,FALSE)</f>
        <v>CHICLAYO</v>
      </c>
      <c r="C12" s="2" t="str">
        <f>+VLOOKUP(A12,'[1]eess-mf'!$A$2:$I$188,6,FALSE)</f>
        <v>CHONGOYAPE</v>
      </c>
      <c r="D12" s="2" t="str">
        <f>+VLOOKUP(A12,'[1]eess-mf'!$A$2:$I$188,2,FALSE)</f>
        <v>VICTOR ENRIQUE TIRADO BONILLA-CHONGOYAPE</v>
      </c>
      <c r="E12" s="41">
        <f>IFERROR(VLOOKUP(A12,'[2]eess-mf'!$A$2:$I$188,7,FALSE),0)</f>
        <v>194</v>
      </c>
      <c r="F12" s="41">
        <f>IFERROR(VLOOKUP(VALUE(A12),[2]resumen!$A$5:$Q$191,5,FALSE),0)</f>
        <v>153</v>
      </c>
      <c r="G12" s="14">
        <f t="shared" si="0"/>
        <v>0.78900000000000003</v>
      </c>
      <c r="H12" s="41">
        <f>IFERROR(VLOOKUP(VALUE(A12),[2]resumen!$A$5:$Q$191,7,FALSE),0)</f>
        <v>109</v>
      </c>
      <c r="I12" s="14">
        <f t="shared" si="1"/>
        <v>0.71199999999999997</v>
      </c>
      <c r="J12" s="41">
        <f>IFERROR(VLOOKUP(VALUE(A12),[2]resumen!$A$5:$Q$191,2,FALSE),0)</f>
        <v>13</v>
      </c>
      <c r="K12" s="5">
        <f t="shared" si="2"/>
        <v>8.5000000000000006E-2</v>
      </c>
      <c r="L12" s="41">
        <f>IFERROR(VLOOKUP(VALUE(A12),[2]resumen!$A$5:$Q$191,6,FALSE),0)</f>
        <v>91</v>
      </c>
      <c r="M12" s="14">
        <f t="shared" si="3"/>
        <v>0.46899999999999997</v>
      </c>
      <c r="N12" s="41">
        <f>IFERROR(VLOOKUP(VALUE(A12),[2]resumen!$A$5:$Q$191,8,FALSE),0)</f>
        <v>126</v>
      </c>
      <c r="O12" s="14">
        <f t="shared" si="4"/>
        <v>0.82399999999999995</v>
      </c>
      <c r="P12" s="41">
        <f>IFERROR(VLOOKUP(VALUE(A12),[2]resumen!$A$5:$Q$191,12,FALSE),0)+IFERROR(VLOOKUP(VALUE(A12),[2]resumen!$A$5:$Q$191,13,FALSE),0)</f>
        <v>154</v>
      </c>
      <c r="Q12" s="14">
        <f t="shared" si="5"/>
        <v>1.01</v>
      </c>
      <c r="R12" s="41">
        <f>IFERROR(VLOOKUP(VALUE(A12),[2]resumen!$A$5:$Q$191,10,FALSE),0)+IFERROR(VLOOKUP(VALUE(A12),[2]resumen!$A$5:$Q$191,11,FALSE),0)</f>
        <v>156</v>
      </c>
      <c r="S12" s="14">
        <f t="shared" si="6"/>
        <v>1.02</v>
      </c>
      <c r="T12" s="41">
        <f>IFERROR(VLOOKUP(VALUE(A12),[2]resumen!$A$5:$Q$191,15,FALSE),0)</f>
        <v>111</v>
      </c>
      <c r="U12" s="41">
        <f>IFERROR(VLOOKUP(VALUE(A12),[2]resumen!$A$5:$Q$191,16,FALSE),0)</f>
        <v>68</v>
      </c>
      <c r="V12" s="14">
        <f t="shared" si="7"/>
        <v>0.61</v>
      </c>
      <c r="W12" s="41">
        <f>IFERROR(VLOOKUP(VALUE(A12),[2]resumen!$A$5:$Q$191,4,FALSE),0)</f>
        <v>60</v>
      </c>
      <c r="X12" s="14">
        <f t="shared" si="8"/>
        <v>0.31</v>
      </c>
      <c r="Y12" s="41">
        <f>IFERROR(VLOOKUP(VALUE(A12),[2]resumen!$A$5:$Q$191,3,FALSE),0)</f>
        <v>21</v>
      </c>
      <c r="Z12" s="14">
        <f t="shared" si="9"/>
        <v>0.108</v>
      </c>
      <c r="AA12" s="41">
        <f>IFERROR(VLOOKUP(VALUE(A12),[2]resumen!$A$5:$Q$191,9,FALSE),0)</f>
        <v>0</v>
      </c>
      <c r="AB12" s="14">
        <f t="shared" si="10"/>
        <v>0</v>
      </c>
      <c r="AC12" s="41">
        <f>IFERROR(VLOOKUP(A12,'[2]eess-mf'!$A$2:$I$188,9,FALSE),0)</f>
        <v>156</v>
      </c>
      <c r="AD12" s="41">
        <f>IFERROR(VLOOKUP(VALUE(A12),[2]resumen!$A$5:$Q$191,17,FALSE),0)</f>
        <v>90</v>
      </c>
      <c r="AE12" s="14">
        <f t="shared" si="11"/>
        <v>0.57999999999999996</v>
      </c>
      <c r="AF12" s="41">
        <f>IFERROR(VLOOKUP(A12,'[2]eess-mf'!$A$2:$I$188,8,FALSE),0)</f>
        <v>566.6</v>
      </c>
      <c r="AG12" s="41">
        <f>IFERROR(VLOOKUP(VALUE(A12),[2]resumen!$A$5:$Q$191,14,FALSE),0)</f>
        <v>380</v>
      </c>
      <c r="AH12" s="14">
        <f t="shared" si="12"/>
        <v>0.67</v>
      </c>
    </row>
    <row r="13" spans="1:34" x14ac:dyDescent="0.2">
      <c r="A13" s="45">
        <v>4326</v>
      </c>
      <c r="B13" s="2" t="str">
        <f>+VLOOKUP(A13,'[1]eess-mf'!$A$2:$I$188,5,FALSE)</f>
        <v>CHICLAYO</v>
      </c>
      <c r="C13" s="2" t="str">
        <f>+VLOOKUP(A13,'[1]eess-mf'!$A$2:$I$188,6,FALSE)</f>
        <v>CHONGOYAPE</v>
      </c>
      <c r="D13" s="2" t="str">
        <f>+VLOOKUP(A13,'[1]eess-mf'!$A$2:$I$188,2,FALSE)</f>
        <v>PAMPA GRANDE</v>
      </c>
      <c r="E13" s="41">
        <f>IFERROR(VLOOKUP(A13,'[2]eess-mf'!$A$2:$I$188,7,FALSE),0)</f>
        <v>37</v>
      </c>
      <c r="F13" s="41">
        <f>IFERROR(VLOOKUP(VALUE(A13),[2]resumen!$A$5:$Q$191,5,FALSE),0)</f>
        <v>46</v>
      </c>
      <c r="G13" s="14">
        <f t="shared" si="0"/>
        <v>1.2430000000000001</v>
      </c>
      <c r="H13" s="41">
        <f>IFERROR(VLOOKUP(VALUE(A13),[2]resumen!$A$5:$Q$191,7,FALSE),0)</f>
        <v>36</v>
      </c>
      <c r="I13" s="14">
        <f t="shared" si="1"/>
        <v>0.78300000000000003</v>
      </c>
      <c r="J13" s="41">
        <f>IFERROR(VLOOKUP(VALUE(A13),[2]resumen!$A$5:$Q$191,2,FALSE),0)</f>
        <v>3</v>
      </c>
      <c r="K13" s="5">
        <f t="shared" si="2"/>
        <v>6.5000000000000002E-2</v>
      </c>
      <c r="L13" s="41">
        <f>IFERROR(VLOOKUP(VALUE(A13),[2]resumen!$A$5:$Q$191,6,FALSE),0)</f>
        <v>30</v>
      </c>
      <c r="M13" s="14">
        <f t="shared" si="3"/>
        <v>0.81100000000000005</v>
      </c>
      <c r="N13" s="41">
        <f>IFERROR(VLOOKUP(VALUE(A13),[2]resumen!$A$5:$Q$191,8,FALSE),0)</f>
        <v>15</v>
      </c>
      <c r="O13" s="14">
        <f t="shared" si="4"/>
        <v>0.32600000000000001</v>
      </c>
      <c r="P13" s="41">
        <f>IFERROR(VLOOKUP(VALUE(A13),[2]resumen!$A$5:$Q$191,12,FALSE),0)+IFERROR(VLOOKUP(VALUE(A13),[2]resumen!$A$5:$Q$191,13,FALSE),0)</f>
        <v>43</v>
      </c>
      <c r="Q13" s="14">
        <f t="shared" si="5"/>
        <v>0.93</v>
      </c>
      <c r="R13" s="41">
        <f>IFERROR(VLOOKUP(VALUE(A13),[2]resumen!$A$5:$Q$191,10,FALSE),0)+IFERROR(VLOOKUP(VALUE(A13),[2]resumen!$A$5:$Q$191,11,FALSE),0)</f>
        <v>42</v>
      </c>
      <c r="S13" s="14">
        <f t="shared" si="6"/>
        <v>0.91</v>
      </c>
      <c r="T13" s="41">
        <f>IFERROR(VLOOKUP(VALUE(A13),[2]resumen!$A$5:$Q$191,15,FALSE),0)</f>
        <v>28</v>
      </c>
      <c r="U13" s="41">
        <f>IFERROR(VLOOKUP(VALUE(A13),[2]resumen!$A$5:$Q$191,16,FALSE),0)</f>
        <v>13</v>
      </c>
      <c r="V13" s="14">
        <f t="shared" si="7"/>
        <v>0.46</v>
      </c>
      <c r="W13" s="41">
        <f>IFERROR(VLOOKUP(VALUE(A13),[2]resumen!$A$5:$Q$191,4,FALSE),0)</f>
        <v>11</v>
      </c>
      <c r="X13" s="14">
        <f t="shared" si="8"/>
        <v>0.3</v>
      </c>
      <c r="Y13" s="41">
        <f>IFERROR(VLOOKUP(VALUE(A13),[2]resumen!$A$5:$Q$191,3,FALSE),0)</f>
        <v>1</v>
      </c>
      <c r="Z13" s="14">
        <f t="shared" si="9"/>
        <v>2.7E-2</v>
      </c>
      <c r="AA13" s="41">
        <f>IFERROR(VLOOKUP(VALUE(A13),[2]resumen!$A$5:$Q$191,9,FALSE),0)</f>
        <v>0</v>
      </c>
      <c r="AB13" s="14">
        <f t="shared" si="10"/>
        <v>0</v>
      </c>
      <c r="AC13" s="41">
        <f>IFERROR(VLOOKUP(A13,'[2]eess-mf'!$A$2:$I$188,9,FALSE),0)</f>
        <v>0</v>
      </c>
      <c r="AD13" s="41">
        <f>IFERROR(VLOOKUP(VALUE(A13),[2]resumen!$A$5:$Q$191,17,FALSE),0)</f>
        <v>0</v>
      </c>
      <c r="AE13" s="14">
        <f t="shared" si="11"/>
        <v>0</v>
      </c>
      <c r="AF13" s="41">
        <f>IFERROR(VLOOKUP(A13,'[2]eess-mf'!$A$2:$I$188,8,FALSE),0)</f>
        <v>347.6</v>
      </c>
      <c r="AG13" s="41">
        <f>IFERROR(VLOOKUP(VALUE(A13),[2]resumen!$A$5:$Q$191,14,FALSE),0)</f>
        <v>155</v>
      </c>
      <c r="AH13" s="14">
        <f t="shared" si="12"/>
        <v>0.45</v>
      </c>
    </row>
    <row r="14" spans="1:34" x14ac:dyDescent="0.2">
      <c r="A14" s="45">
        <v>4327</v>
      </c>
      <c r="B14" s="2" t="str">
        <f>+VLOOKUP(A14,'[1]eess-mf'!$A$2:$I$188,5,FALSE)</f>
        <v>CHICLAYO</v>
      </c>
      <c r="C14" s="2" t="str">
        <f>+VLOOKUP(A14,'[1]eess-mf'!$A$2:$I$188,6,FALSE)</f>
        <v>LA VICTORIA</v>
      </c>
      <c r="D14" s="2" t="str">
        <f>+VLOOKUP(A14,'[1]eess-mf'!$A$2:$I$188,2,FALSE)</f>
        <v>LA VICTORIA SECTOR  I</v>
      </c>
      <c r="E14" s="41">
        <f>IFERROR(VLOOKUP(A14,'[2]eess-mf'!$A$2:$I$188,7,FALSE),0)</f>
        <v>365</v>
      </c>
      <c r="F14" s="41">
        <f>IFERROR(VLOOKUP(VALUE(A14),[2]resumen!$A$5:$Q$191,5,FALSE),0)</f>
        <v>299</v>
      </c>
      <c r="G14" s="14">
        <f t="shared" si="0"/>
        <v>0.81899999999999995</v>
      </c>
      <c r="H14" s="41">
        <f>IFERROR(VLOOKUP(VALUE(A14),[2]resumen!$A$5:$Q$191,7,FALSE),0)</f>
        <v>197</v>
      </c>
      <c r="I14" s="14">
        <f t="shared" si="1"/>
        <v>0.65900000000000003</v>
      </c>
      <c r="J14" s="41">
        <f>IFERROR(VLOOKUP(VALUE(A14),[2]resumen!$A$5:$Q$191,2,FALSE),0)</f>
        <v>22</v>
      </c>
      <c r="K14" s="5">
        <f t="shared" si="2"/>
        <v>7.3999999999999996E-2</v>
      </c>
      <c r="L14" s="41">
        <f>IFERROR(VLOOKUP(VALUE(A14),[2]resumen!$A$5:$Q$191,6,FALSE),0)</f>
        <v>159</v>
      </c>
      <c r="M14" s="14">
        <f t="shared" si="3"/>
        <v>0.436</v>
      </c>
      <c r="N14" s="41">
        <f>IFERROR(VLOOKUP(VALUE(A14),[2]resumen!$A$5:$Q$191,8,FALSE),0)</f>
        <v>262</v>
      </c>
      <c r="O14" s="14">
        <f t="shared" si="4"/>
        <v>0.876</v>
      </c>
      <c r="P14" s="41">
        <f>IFERROR(VLOOKUP(VALUE(A14),[2]resumen!$A$5:$Q$191,12,FALSE),0)+IFERROR(VLOOKUP(VALUE(A14),[2]resumen!$A$5:$Q$191,13,FALSE),0)</f>
        <v>295</v>
      </c>
      <c r="Q14" s="14">
        <f t="shared" si="5"/>
        <v>0.99</v>
      </c>
      <c r="R14" s="41">
        <f>IFERROR(VLOOKUP(VALUE(A14),[2]resumen!$A$5:$Q$191,10,FALSE),0)+IFERROR(VLOOKUP(VALUE(A14),[2]resumen!$A$5:$Q$191,11,FALSE),0)</f>
        <v>299</v>
      </c>
      <c r="S14" s="14">
        <f t="shared" si="6"/>
        <v>1</v>
      </c>
      <c r="T14" s="41">
        <f>IFERROR(VLOOKUP(VALUE(A14),[2]resumen!$A$5:$Q$191,15,FALSE),0)</f>
        <v>231</v>
      </c>
      <c r="U14" s="41">
        <f>IFERROR(VLOOKUP(VALUE(A14),[2]resumen!$A$5:$Q$191,16,FALSE),0)</f>
        <v>179</v>
      </c>
      <c r="V14" s="14">
        <f t="shared" si="7"/>
        <v>0.77</v>
      </c>
      <c r="W14" s="41">
        <f>IFERROR(VLOOKUP(VALUE(A14),[2]resumen!$A$5:$Q$191,4,FALSE),0)</f>
        <v>107</v>
      </c>
      <c r="X14" s="14">
        <f t="shared" si="8"/>
        <v>0.28999999999999998</v>
      </c>
      <c r="Y14" s="41">
        <f>IFERROR(VLOOKUP(VALUE(A14),[2]resumen!$A$5:$Q$191,3,FALSE),0)</f>
        <v>17</v>
      </c>
      <c r="Z14" s="14">
        <f t="shared" si="9"/>
        <v>4.7E-2</v>
      </c>
      <c r="AA14" s="41">
        <f>IFERROR(VLOOKUP(VALUE(A14),[2]resumen!$A$5:$Q$191,9,FALSE),0)</f>
        <v>0</v>
      </c>
      <c r="AB14" s="14">
        <f t="shared" si="10"/>
        <v>0</v>
      </c>
      <c r="AC14" s="41">
        <f>IFERROR(VLOOKUP(A14,'[2]eess-mf'!$A$2:$I$188,9,FALSE),0)</f>
        <v>0</v>
      </c>
      <c r="AD14" s="41">
        <f>IFERROR(VLOOKUP(VALUE(A14),[2]resumen!$A$5:$Q$191,17,FALSE),0)</f>
        <v>0</v>
      </c>
      <c r="AE14" s="14">
        <f t="shared" si="11"/>
        <v>0</v>
      </c>
      <c r="AF14" s="41">
        <f>IFERROR(VLOOKUP(A14,'[2]eess-mf'!$A$2:$I$188,8,FALSE),0)</f>
        <v>847</v>
      </c>
      <c r="AG14" s="41">
        <f>IFERROR(VLOOKUP(VALUE(A14),[2]resumen!$A$5:$Q$191,14,FALSE),0)</f>
        <v>732</v>
      </c>
      <c r="AH14" s="14">
        <f t="shared" si="12"/>
        <v>0.86</v>
      </c>
    </row>
    <row r="15" spans="1:34" x14ac:dyDescent="0.2">
      <c r="A15" s="45">
        <v>4328</v>
      </c>
      <c r="B15" s="2" t="str">
        <f>+VLOOKUP(A15,'[1]eess-mf'!$A$2:$I$188,5,FALSE)</f>
        <v>CHICLAYO</v>
      </c>
      <c r="C15" s="2" t="str">
        <f>+VLOOKUP(A15,'[1]eess-mf'!$A$2:$I$188,6,FALSE)</f>
        <v>LA VICTORIA</v>
      </c>
      <c r="D15" s="2" t="str">
        <f>+VLOOKUP(A15,'[1]eess-mf'!$A$2:$I$188,2,FALSE)</f>
        <v>LA VICTORIA SECTOR II - MARIA JESUS</v>
      </c>
      <c r="E15" s="41">
        <f>IFERROR(VLOOKUP(A15,'[2]eess-mf'!$A$2:$I$188,7,FALSE),0)</f>
        <v>183</v>
      </c>
      <c r="F15" s="41">
        <f>IFERROR(VLOOKUP(VALUE(A15),[2]resumen!$A$5:$Q$191,5,FALSE),0)</f>
        <v>136</v>
      </c>
      <c r="G15" s="14">
        <f t="shared" si="0"/>
        <v>0.74299999999999999</v>
      </c>
      <c r="H15" s="41">
        <f>IFERROR(VLOOKUP(VALUE(A15),[2]resumen!$A$5:$Q$191,7,FALSE),0)</f>
        <v>64</v>
      </c>
      <c r="I15" s="14">
        <f t="shared" si="1"/>
        <v>0.47099999999999997</v>
      </c>
      <c r="J15" s="41">
        <f>IFERROR(VLOOKUP(VALUE(A15),[2]resumen!$A$5:$Q$191,2,FALSE),0)</f>
        <v>7</v>
      </c>
      <c r="K15" s="5">
        <f t="shared" si="2"/>
        <v>5.0999999999999997E-2</v>
      </c>
      <c r="L15" s="41">
        <f>IFERROR(VLOOKUP(VALUE(A15),[2]resumen!$A$5:$Q$191,6,FALSE),0)</f>
        <v>52</v>
      </c>
      <c r="M15" s="14">
        <f t="shared" si="3"/>
        <v>0.28399999999999997</v>
      </c>
      <c r="N15" s="41">
        <f>IFERROR(VLOOKUP(VALUE(A15),[2]resumen!$A$5:$Q$191,8,FALSE),0)</f>
        <v>29</v>
      </c>
      <c r="O15" s="14">
        <f t="shared" si="4"/>
        <v>0.21299999999999999</v>
      </c>
      <c r="P15" s="41">
        <f>IFERROR(VLOOKUP(VALUE(A15),[2]resumen!$A$5:$Q$191,12,FALSE),0)+IFERROR(VLOOKUP(VALUE(A15),[2]resumen!$A$5:$Q$191,13,FALSE),0)</f>
        <v>136</v>
      </c>
      <c r="Q15" s="14">
        <f t="shared" si="5"/>
        <v>1</v>
      </c>
      <c r="R15" s="41">
        <f>IFERROR(VLOOKUP(VALUE(A15),[2]resumen!$A$5:$Q$191,10,FALSE),0)+IFERROR(VLOOKUP(VALUE(A15),[2]resumen!$A$5:$Q$191,11,FALSE),0)</f>
        <v>137</v>
      </c>
      <c r="S15" s="14">
        <f t="shared" si="6"/>
        <v>1.01</v>
      </c>
      <c r="T15" s="41">
        <f>IFERROR(VLOOKUP(VALUE(A15),[2]resumen!$A$5:$Q$191,15,FALSE),0)</f>
        <v>72</v>
      </c>
      <c r="U15" s="41">
        <f>IFERROR(VLOOKUP(VALUE(A15),[2]resumen!$A$5:$Q$191,16,FALSE),0)</f>
        <v>19</v>
      </c>
      <c r="V15" s="14">
        <f t="shared" si="7"/>
        <v>0.26</v>
      </c>
      <c r="W15" s="41">
        <f>IFERROR(VLOOKUP(VALUE(A15),[2]resumen!$A$5:$Q$191,4,FALSE),0)</f>
        <v>0</v>
      </c>
      <c r="X15" s="14">
        <f t="shared" si="8"/>
        <v>0</v>
      </c>
      <c r="Y15" s="41">
        <f>IFERROR(VLOOKUP(VALUE(A15),[2]resumen!$A$5:$Q$191,3,FALSE),0)</f>
        <v>2</v>
      </c>
      <c r="Z15" s="14">
        <f t="shared" si="9"/>
        <v>1.0999999999999999E-2</v>
      </c>
      <c r="AA15" s="41">
        <f>IFERROR(VLOOKUP(VALUE(A15),[2]resumen!$A$5:$Q$191,9,FALSE),0)</f>
        <v>0</v>
      </c>
      <c r="AB15" s="14">
        <f t="shared" si="10"/>
        <v>0</v>
      </c>
      <c r="AC15" s="41">
        <f>IFERROR(VLOOKUP(A15,'[2]eess-mf'!$A$2:$I$188,9,FALSE),0)</f>
        <v>0</v>
      </c>
      <c r="AD15" s="41">
        <f>IFERROR(VLOOKUP(VALUE(A15),[2]resumen!$A$5:$Q$191,17,FALSE),0)</f>
        <v>0</v>
      </c>
      <c r="AE15" s="14">
        <f t="shared" si="11"/>
        <v>0</v>
      </c>
      <c r="AF15" s="41">
        <f>IFERROR(VLOOKUP(A15,'[2]eess-mf'!$A$2:$I$188,8,FALSE),0)</f>
        <v>761</v>
      </c>
      <c r="AG15" s="41">
        <f>IFERROR(VLOOKUP(VALUE(A15),[2]resumen!$A$5:$Q$191,14,FALSE),0)</f>
        <v>208</v>
      </c>
      <c r="AH15" s="14">
        <f t="shared" si="12"/>
        <v>0.27</v>
      </c>
    </row>
    <row r="16" spans="1:34" x14ac:dyDescent="0.2">
      <c r="A16" s="45">
        <v>4329</v>
      </c>
      <c r="B16" s="2" t="str">
        <f>+VLOOKUP(A16,'[1]eess-mf'!$A$2:$I$188,5,FALSE)</f>
        <v>CHICLAYO</v>
      </c>
      <c r="C16" s="2" t="str">
        <f>+VLOOKUP(A16,'[1]eess-mf'!$A$2:$I$188,6,FALSE)</f>
        <v>LA VICTORIA</v>
      </c>
      <c r="D16" s="2" t="str">
        <f>+VLOOKUP(A16,'[1]eess-mf'!$A$2:$I$188,2,FALSE)</f>
        <v>EL BOSQUE</v>
      </c>
      <c r="E16" s="41">
        <f>IFERROR(VLOOKUP(A16,'[2]eess-mf'!$A$2:$I$188,7,FALSE),0)</f>
        <v>411</v>
      </c>
      <c r="F16" s="41">
        <f>IFERROR(VLOOKUP(VALUE(A16),[2]resumen!$A$5:$Q$191,5,FALSE),0)</f>
        <v>382</v>
      </c>
      <c r="G16" s="14">
        <f t="shared" si="0"/>
        <v>0.92900000000000005</v>
      </c>
      <c r="H16" s="41">
        <f>IFERROR(VLOOKUP(VALUE(A16),[2]resumen!$A$5:$Q$191,7,FALSE),0)</f>
        <v>204</v>
      </c>
      <c r="I16" s="14">
        <f t="shared" si="1"/>
        <v>0.53400000000000003</v>
      </c>
      <c r="J16" s="41">
        <f>IFERROR(VLOOKUP(VALUE(A16),[2]resumen!$A$5:$Q$191,2,FALSE),0)</f>
        <v>20</v>
      </c>
      <c r="K16" s="5">
        <f t="shared" si="2"/>
        <v>5.1999999999999998E-2</v>
      </c>
      <c r="L16" s="41">
        <f>IFERROR(VLOOKUP(VALUE(A16),[2]resumen!$A$5:$Q$191,6,FALSE),0)</f>
        <v>215</v>
      </c>
      <c r="M16" s="14">
        <f t="shared" si="3"/>
        <v>0.52300000000000002</v>
      </c>
      <c r="N16" s="41">
        <f>IFERROR(VLOOKUP(VALUE(A16),[2]resumen!$A$5:$Q$191,8,FALSE),0)</f>
        <v>259</v>
      </c>
      <c r="O16" s="14">
        <f t="shared" si="4"/>
        <v>0.67800000000000005</v>
      </c>
      <c r="P16" s="41">
        <f>IFERROR(VLOOKUP(VALUE(A16),[2]resumen!$A$5:$Q$191,12,FALSE),0)+IFERROR(VLOOKUP(VALUE(A16),[2]resumen!$A$5:$Q$191,13,FALSE),0)</f>
        <v>383</v>
      </c>
      <c r="Q16" s="14">
        <f t="shared" si="5"/>
        <v>1</v>
      </c>
      <c r="R16" s="41">
        <f>IFERROR(VLOOKUP(VALUE(A16),[2]resumen!$A$5:$Q$191,10,FALSE),0)+IFERROR(VLOOKUP(VALUE(A16),[2]resumen!$A$5:$Q$191,11,FALSE),0)</f>
        <v>380</v>
      </c>
      <c r="S16" s="14">
        <f t="shared" si="6"/>
        <v>0.99</v>
      </c>
      <c r="T16" s="41">
        <f>IFERROR(VLOOKUP(VALUE(A16),[2]resumen!$A$5:$Q$191,15,FALSE),0)</f>
        <v>294</v>
      </c>
      <c r="U16" s="41">
        <f>IFERROR(VLOOKUP(VALUE(A16),[2]resumen!$A$5:$Q$191,16,FALSE),0)</f>
        <v>250</v>
      </c>
      <c r="V16" s="14">
        <f t="shared" si="7"/>
        <v>0.85</v>
      </c>
      <c r="W16" s="41">
        <f>IFERROR(VLOOKUP(VALUE(A16),[2]resumen!$A$5:$Q$191,4,FALSE),0)</f>
        <v>33</v>
      </c>
      <c r="X16" s="14">
        <f t="shared" si="8"/>
        <v>0.08</v>
      </c>
      <c r="Y16" s="41">
        <f>IFERROR(VLOOKUP(VALUE(A16),[2]resumen!$A$5:$Q$191,3,FALSE),0)</f>
        <v>30</v>
      </c>
      <c r="Z16" s="14">
        <f t="shared" si="9"/>
        <v>7.2999999999999995E-2</v>
      </c>
      <c r="AA16" s="41">
        <f>IFERROR(VLOOKUP(VALUE(A16),[2]resumen!$A$5:$Q$191,9,FALSE),0)</f>
        <v>2</v>
      </c>
      <c r="AB16" s="14">
        <f t="shared" si="10"/>
        <v>0.01</v>
      </c>
      <c r="AC16" s="41">
        <f>IFERROR(VLOOKUP(A16,'[2]eess-mf'!$A$2:$I$188,9,FALSE),0)</f>
        <v>620</v>
      </c>
      <c r="AD16" s="41">
        <f>IFERROR(VLOOKUP(VALUE(A16),[2]resumen!$A$5:$Q$191,17,FALSE),0)</f>
        <v>188</v>
      </c>
      <c r="AE16" s="14">
        <f t="shared" si="11"/>
        <v>0.3</v>
      </c>
      <c r="AF16" s="41">
        <f>IFERROR(VLOOKUP(A16,'[2]eess-mf'!$A$2:$I$188,8,FALSE),0)</f>
        <v>803</v>
      </c>
      <c r="AG16" s="41">
        <f>IFERROR(VLOOKUP(VALUE(A16),[2]resumen!$A$5:$Q$191,14,FALSE),0)</f>
        <v>707</v>
      </c>
      <c r="AH16" s="14">
        <f t="shared" si="12"/>
        <v>0.88</v>
      </c>
    </row>
    <row r="17" spans="1:34" x14ac:dyDescent="0.2">
      <c r="A17" s="45">
        <v>4330</v>
      </c>
      <c r="B17" s="2" t="str">
        <f>+VLOOKUP(A17,'[1]eess-mf'!$A$2:$I$188,5,FALSE)</f>
        <v>CHICLAYO</v>
      </c>
      <c r="C17" s="2" t="str">
        <f>+VLOOKUP(A17,'[1]eess-mf'!$A$2:$I$188,6,FALSE)</f>
        <v>LA VICTORIA</v>
      </c>
      <c r="D17" s="2" t="str">
        <f>+VLOOKUP(A17,'[1]eess-mf'!$A$2:$I$188,2,FALSE)</f>
        <v>CHOSICA DEL NORTE</v>
      </c>
      <c r="E17" s="41">
        <f>IFERROR(VLOOKUP(A17,'[2]eess-mf'!$A$2:$I$188,7,FALSE),0)</f>
        <v>75</v>
      </c>
      <c r="F17" s="41">
        <f>IFERROR(VLOOKUP(VALUE(A17),[2]resumen!$A$5:$Q$191,5,FALSE),0)</f>
        <v>59</v>
      </c>
      <c r="G17" s="14">
        <f t="shared" si="0"/>
        <v>0.78700000000000003</v>
      </c>
      <c r="H17" s="41">
        <f>IFERROR(VLOOKUP(VALUE(A17),[2]resumen!$A$5:$Q$191,7,FALSE),0)</f>
        <v>46</v>
      </c>
      <c r="I17" s="14">
        <f t="shared" si="1"/>
        <v>0.78</v>
      </c>
      <c r="J17" s="41">
        <f>IFERROR(VLOOKUP(VALUE(A17),[2]resumen!$A$5:$Q$191,2,FALSE),0)</f>
        <v>6</v>
      </c>
      <c r="K17" s="5">
        <f t="shared" si="2"/>
        <v>0.10199999999999999</v>
      </c>
      <c r="L17" s="41">
        <f>IFERROR(VLOOKUP(VALUE(A17),[2]resumen!$A$5:$Q$191,6,FALSE),0)</f>
        <v>47</v>
      </c>
      <c r="M17" s="14">
        <f t="shared" si="3"/>
        <v>0.627</v>
      </c>
      <c r="N17" s="41">
        <f>IFERROR(VLOOKUP(VALUE(A17),[2]resumen!$A$5:$Q$191,8,FALSE),0)</f>
        <v>40</v>
      </c>
      <c r="O17" s="14">
        <f t="shared" si="4"/>
        <v>0.67800000000000005</v>
      </c>
      <c r="P17" s="41">
        <f>IFERROR(VLOOKUP(VALUE(A17),[2]resumen!$A$5:$Q$191,12,FALSE),0)+IFERROR(VLOOKUP(VALUE(A17),[2]resumen!$A$5:$Q$191,13,FALSE),0)</f>
        <v>58</v>
      </c>
      <c r="Q17" s="14">
        <f t="shared" si="5"/>
        <v>0.98</v>
      </c>
      <c r="R17" s="41">
        <f>IFERROR(VLOOKUP(VALUE(A17),[2]resumen!$A$5:$Q$191,10,FALSE),0)+IFERROR(VLOOKUP(VALUE(A17),[2]resumen!$A$5:$Q$191,11,FALSE),0)</f>
        <v>59</v>
      </c>
      <c r="S17" s="14">
        <f t="shared" si="6"/>
        <v>1</v>
      </c>
      <c r="T17" s="41">
        <f>IFERROR(VLOOKUP(VALUE(A17),[2]resumen!$A$5:$Q$191,15,FALSE),0)</f>
        <v>38</v>
      </c>
      <c r="U17" s="41">
        <f>IFERROR(VLOOKUP(VALUE(A17),[2]resumen!$A$5:$Q$191,16,FALSE),0)</f>
        <v>16</v>
      </c>
      <c r="V17" s="14">
        <f t="shared" si="7"/>
        <v>0.42</v>
      </c>
      <c r="W17" s="41">
        <f>IFERROR(VLOOKUP(VALUE(A17),[2]resumen!$A$5:$Q$191,4,FALSE),0)</f>
        <v>20</v>
      </c>
      <c r="X17" s="14">
        <f t="shared" si="8"/>
        <v>0.27</v>
      </c>
      <c r="Y17" s="41">
        <f>IFERROR(VLOOKUP(VALUE(A17),[2]resumen!$A$5:$Q$191,3,FALSE),0)</f>
        <v>1</v>
      </c>
      <c r="Z17" s="14">
        <f t="shared" si="9"/>
        <v>1.2999999999999999E-2</v>
      </c>
      <c r="AA17" s="41">
        <f>IFERROR(VLOOKUP(VALUE(A17),[2]resumen!$A$5:$Q$191,9,FALSE),0)</f>
        <v>0</v>
      </c>
      <c r="AB17" s="14">
        <f t="shared" si="10"/>
        <v>0</v>
      </c>
      <c r="AC17" s="41">
        <f>IFERROR(VLOOKUP(A17,'[2]eess-mf'!$A$2:$I$188,9,FALSE),0)</f>
        <v>0</v>
      </c>
      <c r="AD17" s="41">
        <f>IFERROR(VLOOKUP(VALUE(A17),[2]resumen!$A$5:$Q$191,17,FALSE),0)</f>
        <v>0</v>
      </c>
      <c r="AE17" s="14">
        <f t="shared" si="11"/>
        <v>0</v>
      </c>
      <c r="AF17" s="41">
        <f>IFERROR(VLOOKUP(A17,'[2]eess-mf'!$A$2:$I$188,8,FALSE),0)</f>
        <v>261</v>
      </c>
      <c r="AG17" s="41">
        <f>IFERROR(VLOOKUP(VALUE(A17),[2]resumen!$A$5:$Q$191,14,FALSE),0)</f>
        <v>238</v>
      </c>
      <c r="AH17" s="14">
        <f t="shared" si="12"/>
        <v>0.91</v>
      </c>
    </row>
    <row r="18" spans="1:34" x14ac:dyDescent="0.2">
      <c r="A18" s="45">
        <v>4331</v>
      </c>
      <c r="B18" s="2" t="str">
        <f>+VLOOKUP(A18,'[1]eess-mf'!$A$2:$I$188,5,FALSE)</f>
        <v>CHICLAYO</v>
      </c>
      <c r="C18" s="2" t="str">
        <f>+VLOOKUP(A18,'[1]eess-mf'!$A$2:$I$188,6,FALSE)</f>
        <v>JOSE LEONARDO ORTIZ</v>
      </c>
      <c r="D18" s="2" t="str">
        <f>+VLOOKUP(A18,'[1]eess-mf'!$A$2:$I$188,2,FALSE)</f>
        <v>JOSE LEONARDO ORTIZ</v>
      </c>
      <c r="E18" s="41">
        <f>IFERROR(VLOOKUP(A18,'[2]eess-mf'!$A$2:$I$188,7,FALSE),0)</f>
        <v>608</v>
      </c>
      <c r="F18" s="41">
        <f>IFERROR(VLOOKUP(VALUE(A18),[2]resumen!$A$5:$Q$191,5,FALSE),0)</f>
        <v>476</v>
      </c>
      <c r="G18" s="14">
        <f t="shared" si="0"/>
        <v>0.78300000000000003</v>
      </c>
      <c r="H18" s="41">
        <f>IFERROR(VLOOKUP(VALUE(A18),[2]resumen!$A$5:$Q$191,7,FALSE),0)</f>
        <v>216</v>
      </c>
      <c r="I18" s="14">
        <f t="shared" si="1"/>
        <v>0.45400000000000001</v>
      </c>
      <c r="J18" s="41">
        <f>IFERROR(VLOOKUP(VALUE(A18),[2]resumen!$A$5:$Q$191,2,FALSE),0)</f>
        <v>43</v>
      </c>
      <c r="K18" s="5">
        <f t="shared" si="2"/>
        <v>0.09</v>
      </c>
      <c r="L18" s="41">
        <f>IFERROR(VLOOKUP(VALUE(A18),[2]resumen!$A$5:$Q$191,6,FALSE),0)</f>
        <v>234</v>
      </c>
      <c r="M18" s="14">
        <f t="shared" si="3"/>
        <v>0.38500000000000001</v>
      </c>
      <c r="N18" s="41">
        <f>IFERROR(VLOOKUP(VALUE(A18),[2]resumen!$A$5:$Q$191,8,FALSE),0)</f>
        <v>185</v>
      </c>
      <c r="O18" s="14">
        <f t="shared" si="4"/>
        <v>0.38900000000000001</v>
      </c>
      <c r="P18" s="41">
        <f>IFERROR(VLOOKUP(VALUE(A18),[2]resumen!$A$5:$Q$191,12,FALSE),0)+IFERROR(VLOOKUP(VALUE(A18),[2]resumen!$A$5:$Q$191,13,FALSE),0)</f>
        <v>476</v>
      </c>
      <c r="Q18" s="14">
        <f t="shared" si="5"/>
        <v>1</v>
      </c>
      <c r="R18" s="41">
        <f>IFERROR(VLOOKUP(VALUE(A18),[2]resumen!$A$5:$Q$191,10,FALSE),0)+IFERROR(VLOOKUP(VALUE(A18),[2]resumen!$A$5:$Q$191,11,FALSE),0)</f>
        <v>484</v>
      </c>
      <c r="S18" s="14">
        <f t="shared" si="6"/>
        <v>1.02</v>
      </c>
      <c r="T18" s="41">
        <f>IFERROR(VLOOKUP(VALUE(A18),[2]resumen!$A$5:$Q$191,15,FALSE),0)</f>
        <v>293</v>
      </c>
      <c r="U18" s="41">
        <f>IFERROR(VLOOKUP(VALUE(A18),[2]resumen!$A$5:$Q$191,16,FALSE),0)</f>
        <v>164</v>
      </c>
      <c r="V18" s="14">
        <f t="shared" si="7"/>
        <v>0.56000000000000005</v>
      </c>
      <c r="W18" s="41">
        <f>IFERROR(VLOOKUP(VALUE(A18),[2]resumen!$A$5:$Q$191,4,FALSE),0)</f>
        <v>68</v>
      </c>
      <c r="X18" s="14">
        <f t="shared" si="8"/>
        <v>0.11</v>
      </c>
      <c r="Y18" s="41">
        <f>IFERROR(VLOOKUP(VALUE(A18),[2]resumen!$A$5:$Q$191,3,FALSE),0)</f>
        <v>0</v>
      </c>
      <c r="Z18" s="14">
        <f t="shared" si="9"/>
        <v>0</v>
      </c>
      <c r="AA18" s="41">
        <f>IFERROR(VLOOKUP(VALUE(A18),[2]resumen!$A$5:$Q$191,9,FALSE),0)</f>
        <v>0</v>
      </c>
      <c r="AB18" s="14">
        <f t="shared" si="10"/>
        <v>0</v>
      </c>
      <c r="AC18" s="41">
        <f>IFERROR(VLOOKUP(A18,'[2]eess-mf'!$A$2:$I$188,9,FALSE),0)</f>
        <v>650</v>
      </c>
      <c r="AD18" s="41">
        <f>IFERROR(VLOOKUP(VALUE(A18),[2]resumen!$A$5:$Q$191,17,FALSE),0)</f>
        <v>179</v>
      </c>
      <c r="AE18" s="14">
        <f t="shared" si="11"/>
        <v>0.28000000000000003</v>
      </c>
      <c r="AF18" s="41">
        <f>IFERROR(VLOOKUP(A18,'[2]eess-mf'!$A$2:$I$188,8,FALSE),0)</f>
        <v>678</v>
      </c>
      <c r="AG18" s="41">
        <f>IFERROR(VLOOKUP(VALUE(A18),[2]resumen!$A$5:$Q$191,14,FALSE),0)</f>
        <v>587</v>
      </c>
      <c r="AH18" s="14">
        <f t="shared" si="12"/>
        <v>0.87</v>
      </c>
    </row>
    <row r="19" spans="1:34" x14ac:dyDescent="0.2">
      <c r="A19" s="45">
        <v>4332</v>
      </c>
      <c r="B19" s="2" t="str">
        <f>+VLOOKUP(A19,'[1]eess-mf'!$A$2:$I$188,5,FALSE)</f>
        <v>CHICLAYO</v>
      </c>
      <c r="C19" s="2" t="str">
        <f>+VLOOKUP(A19,'[1]eess-mf'!$A$2:$I$188,6,FALSE)</f>
        <v>JOSE LEONARDO ORTIZ</v>
      </c>
      <c r="D19" s="2" t="str">
        <f>+VLOOKUP(A19,'[1]eess-mf'!$A$2:$I$188,2,FALSE)</f>
        <v>PEDRO PABLO ATUSPARIAS</v>
      </c>
      <c r="E19" s="41">
        <f>IFERROR(VLOOKUP(A19,'[2]eess-mf'!$A$2:$I$188,7,FALSE),0)</f>
        <v>587</v>
      </c>
      <c r="F19" s="41">
        <f>IFERROR(VLOOKUP(VALUE(A19),[2]resumen!$A$5:$Q$191,5,FALSE),0)</f>
        <v>482</v>
      </c>
      <c r="G19" s="14">
        <f t="shared" si="0"/>
        <v>0.82099999999999995</v>
      </c>
      <c r="H19" s="41">
        <f>IFERROR(VLOOKUP(VALUE(A19),[2]resumen!$A$5:$Q$191,7,FALSE),0)</f>
        <v>265</v>
      </c>
      <c r="I19" s="14">
        <f t="shared" si="1"/>
        <v>0.55000000000000004</v>
      </c>
      <c r="J19" s="41">
        <f>IFERROR(VLOOKUP(VALUE(A19),[2]resumen!$A$5:$Q$191,2,FALSE),0)</f>
        <v>35</v>
      </c>
      <c r="K19" s="5">
        <f t="shared" si="2"/>
        <v>7.2999999999999995E-2</v>
      </c>
      <c r="L19" s="41">
        <f>IFERROR(VLOOKUP(VALUE(A19),[2]resumen!$A$5:$Q$191,6,FALSE),0)</f>
        <v>262</v>
      </c>
      <c r="M19" s="14">
        <f t="shared" si="3"/>
        <v>0.44600000000000001</v>
      </c>
      <c r="N19" s="41">
        <f>IFERROR(VLOOKUP(VALUE(A19),[2]resumen!$A$5:$Q$191,8,FALSE),0)</f>
        <v>386</v>
      </c>
      <c r="O19" s="14">
        <f t="shared" si="4"/>
        <v>0.80100000000000005</v>
      </c>
      <c r="P19" s="41">
        <f>IFERROR(VLOOKUP(VALUE(A19),[2]resumen!$A$5:$Q$191,12,FALSE),0)+IFERROR(VLOOKUP(VALUE(A19),[2]resumen!$A$5:$Q$191,13,FALSE),0)</f>
        <v>482</v>
      </c>
      <c r="Q19" s="14">
        <f t="shared" si="5"/>
        <v>1</v>
      </c>
      <c r="R19" s="41">
        <f>IFERROR(VLOOKUP(VALUE(A19),[2]resumen!$A$5:$Q$191,10,FALSE),0)+IFERROR(VLOOKUP(VALUE(A19),[2]resumen!$A$5:$Q$191,11,FALSE),0)</f>
        <v>483</v>
      </c>
      <c r="S19" s="14">
        <f t="shared" si="6"/>
        <v>1</v>
      </c>
      <c r="T19" s="41">
        <f>IFERROR(VLOOKUP(VALUE(A19),[2]resumen!$A$5:$Q$191,15,FALSE),0)</f>
        <v>282</v>
      </c>
      <c r="U19" s="41">
        <f>IFERROR(VLOOKUP(VALUE(A19),[2]resumen!$A$5:$Q$191,16,FALSE),0)</f>
        <v>226</v>
      </c>
      <c r="V19" s="14">
        <f t="shared" si="7"/>
        <v>0.8</v>
      </c>
      <c r="W19" s="41">
        <f>IFERROR(VLOOKUP(VALUE(A19),[2]resumen!$A$5:$Q$191,4,FALSE),0)</f>
        <v>264</v>
      </c>
      <c r="X19" s="14">
        <f t="shared" si="8"/>
        <v>0.45</v>
      </c>
      <c r="Y19" s="41">
        <f>IFERROR(VLOOKUP(VALUE(A19),[2]resumen!$A$5:$Q$191,3,FALSE),0)</f>
        <v>10</v>
      </c>
      <c r="Z19" s="14">
        <f t="shared" si="9"/>
        <v>1.7000000000000001E-2</v>
      </c>
      <c r="AA19" s="41">
        <f>IFERROR(VLOOKUP(VALUE(A19),[2]resumen!$A$5:$Q$191,9,FALSE),0)</f>
        <v>0</v>
      </c>
      <c r="AB19" s="14">
        <f t="shared" si="10"/>
        <v>0</v>
      </c>
      <c r="AC19" s="41">
        <f>IFERROR(VLOOKUP(A19,'[2]eess-mf'!$A$2:$I$188,9,FALSE),0)</f>
        <v>470</v>
      </c>
      <c r="AD19" s="41">
        <f>IFERROR(VLOOKUP(VALUE(A19),[2]resumen!$A$5:$Q$191,17,FALSE),0)</f>
        <v>313</v>
      </c>
      <c r="AE19" s="14">
        <f t="shared" si="11"/>
        <v>0.67</v>
      </c>
      <c r="AF19" s="41">
        <f>IFERROR(VLOOKUP(A19,'[2]eess-mf'!$A$2:$I$188,8,FALSE),0)</f>
        <v>1231.8</v>
      </c>
      <c r="AG19" s="41">
        <f>IFERROR(VLOOKUP(VALUE(A19),[2]resumen!$A$5:$Q$191,14,FALSE),0)</f>
        <v>1254</v>
      </c>
      <c r="AH19" s="14">
        <f t="shared" si="12"/>
        <v>1.02</v>
      </c>
    </row>
    <row r="20" spans="1:34" x14ac:dyDescent="0.2">
      <c r="A20" s="45">
        <v>4333</v>
      </c>
      <c r="B20" s="2" t="str">
        <f>+VLOOKUP(A20,'[1]eess-mf'!$A$2:$I$188,5,FALSE)</f>
        <v>CHICLAYO</v>
      </c>
      <c r="C20" s="2" t="str">
        <f>+VLOOKUP(A20,'[1]eess-mf'!$A$2:$I$188,6,FALSE)</f>
        <v>JOSE LEONARDO ORTIZ</v>
      </c>
      <c r="D20" s="2" t="str">
        <f>+VLOOKUP(A20,'[1]eess-mf'!$A$2:$I$188,2,FALSE)</f>
        <v>PAUL HARRIS</v>
      </c>
      <c r="E20" s="41">
        <f>IFERROR(VLOOKUP(A20,'[2]eess-mf'!$A$2:$I$188,7,FALSE),0)</f>
        <v>462</v>
      </c>
      <c r="F20" s="41">
        <f>IFERROR(VLOOKUP(VALUE(A20),[2]resumen!$A$5:$Q$191,5,FALSE),0)</f>
        <v>385</v>
      </c>
      <c r="G20" s="14">
        <f t="shared" si="0"/>
        <v>0.83299999999999996</v>
      </c>
      <c r="H20" s="41">
        <f>IFERROR(VLOOKUP(VALUE(A20),[2]resumen!$A$5:$Q$191,7,FALSE),0)</f>
        <v>261</v>
      </c>
      <c r="I20" s="14">
        <f t="shared" si="1"/>
        <v>0.67800000000000005</v>
      </c>
      <c r="J20" s="41">
        <f>IFERROR(VLOOKUP(VALUE(A20),[2]resumen!$A$5:$Q$191,2,FALSE),0)</f>
        <v>27</v>
      </c>
      <c r="K20" s="5">
        <f t="shared" si="2"/>
        <v>7.0000000000000007E-2</v>
      </c>
      <c r="L20" s="41">
        <f>IFERROR(VLOOKUP(VALUE(A20),[2]resumen!$A$5:$Q$191,6,FALSE),0)</f>
        <v>243</v>
      </c>
      <c r="M20" s="14">
        <f t="shared" si="3"/>
        <v>0.52600000000000002</v>
      </c>
      <c r="N20" s="41">
        <f>IFERROR(VLOOKUP(VALUE(A20),[2]resumen!$A$5:$Q$191,8,FALSE),0)</f>
        <v>212</v>
      </c>
      <c r="O20" s="14">
        <f t="shared" si="4"/>
        <v>0.55100000000000005</v>
      </c>
      <c r="P20" s="41">
        <f>IFERROR(VLOOKUP(VALUE(A20),[2]resumen!$A$5:$Q$191,12,FALSE),0)+IFERROR(VLOOKUP(VALUE(A20),[2]resumen!$A$5:$Q$191,13,FALSE),0)</f>
        <v>379</v>
      </c>
      <c r="Q20" s="14">
        <f t="shared" si="5"/>
        <v>0.98</v>
      </c>
      <c r="R20" s="41">
        <f>IFERROR(VLOOKUP(VALUE(A20),[2]resumen!$A$5:$Q$191,10,FALSE),0)+IFERROR(VLOOKUP(VALUE(A20),[2]resumen!$A$5:$Q$191,11,FALSE),0)</f>
        <v>364</v>
      </c>
      <c r="S20" s="14">
        <f t="shared" si="6"/>
        <v>0.95</v>
      </c>
      <c r="T20" s="41">
        <f>IFERROR(VLOOKUP(VALUE(A20),[2]resumen!$A$5:$Q$191,15,FALSE),0)</f>
        <v>283</v>
      </c>
      <c r="U20" s="41">
        <f>IFERROR(VLOOKUP(VALUE(A20),[2]resumen!$A$5:$Q$191,16,FALSE),0)</f>
        <v>165</v>
      </c>
      <c r="V20" s="14">
        <f t="shared" si="7"/>
        <v>0.57999999999999996</v>
      </c>
      <c r="W20" s="41">
        <f>IFERROR(VLOOKUP(VALUE(A20),[2]resumen!$A$5:$Q$191,4,FALSE),0)</f>
        <v>29</v>
      </c>
      <c r="X20" s="14">
        <f t="shared" si="8"/>
        <v>0.06</v>
      </c>
      <c r="Y20" s="41">
        <f>IFERROR(VLOOKUP(VALUE(A20),[2]resumen!$A$5:$Q$191,3,FALSE),0)</f>
        <v>174</v>
      </c>
      <c r="Z20" s="14">
        <f t="shared" si="9"/>
        <v>0.377</v>
      </c>
      <c r="AA20" s="41">
        <f>IFERROR(VLOOKUP(VALUE(A20),[2]resumen!$A$5:$Q$191,9,FALSE),0)</f>
        <v>224</v>
      </c>
      <c r="AB20" s="14">
        <f t="shared" si="10"/>
        <v>0.57999999999999996</v>
      </c>
      <c r="AC20" s="41">
        <f>IFERROR(VLOOKUP(A20,'[2]eess-mf'!$A$2:$I$188,9,FALSE),0)</f>
        <v>390</v>
      </c>
      <c r="AD20" s="41">
        <f>IFERROR(VLOOKUP(VALUE(A20),[2]resumen!$A$5:$Q$191,17,FALSE),0)</f>
        <v>121</v>
      </c>
      <c r="AE20" s="14">
        <f t="shared" si="11"/>
        <v>0.31</v>
      </c>
      <c r="AF20" s="41">
        <f>IFERROR(VLOOKUP(A20,'[2]eess-mf'!$A$2:$I$188,8,FALSE),0)</f>
        <v>836</v>
      </c>
      <c r="AG20" s="41">
        <f>IFERROR(VLOOKUP(VALUE(A20),[2]resumen!$A$5:$Q$191,14,FALSE),0)</f>
        <v>639</v>
      </c>
      <c r="AH20" s="14">
        <f t="shared" si="12"/>
        <v>0.76</v>
      </c>
    </row>
    <row r="21" spans="1:34" x14ac:dyDescent="0.2">
      <c r="A21" s="45">
        <v>4334</v>
      </c>
      <c r="B21" s="2" t="str">
        <f>+VLOOKUP(A21,'[1]eess-mf'!$A$2:$I$188,5,FALSE)</f>
        <v>CHICLAYO</v>
      </c>
      <c r="C21" s="2" t="str">
        <f>+VLOOKUP(A21,'[1]eess-mf'!$A$2:$I$188,6,FALSE)</f>
        <v>JOSE LEONARDO ORTIZ</v>
      </c>
      <c r="D21" s="2" t="str">
        <f>+VLOOKUP(A21,'[1]eess-mf'!$A$2:$I$188,2,FALSE)</f>
        <v>CULPON</v>
      </c>
      <c r="E21" s="41">
        <f>IFERROR(VLOOKUP(A21,'[2]eess-mf'!$A$2:$I$188,7,FALSE),0)</f>
        <v>159</v>
      </c>
      <c r="F21" s="41">
        <f>IFERROR(VLOOKUP(VALUE(A21),[2]resumen!$A$5:$Q$191,5,FALSE),0)</f>
        <v>124</v>
      </c>
      <c r="G21" s="14">
        <f t="shared" si="0"/>
        <v>0.78</v>
      </c>
      <c r="H21" s="41">
        <f>IFERROR(VLOOKUP(VALUE(A21),[2]resumen!$A$5:$Q$191,7,FALSE),0)</f>
        <v>49</v>
      </c>
      <c r="I21" s="14">
        <f t="shared" si="1"/>
        <v>0.39500000000000002</v>
      </c>
      <c r="J21" s="41">
        <f>IFERROR(VLOOKUP(VALUE(A21),[2]resumen!$A$5:$Q$191,2,FALSE),0)</f>
        <v>10</v>
      </c>
      <c r="K21" s="5">
        <f t="shared" si="2"/>
        <v>8.1000000000000003E-2</v>
      </c>
      <c r="L21" s="41">
        <f>IFERROR(VLOOKUP(VALUE(A21),[2]resumen!$A$5:$Q$191,6,FALSE),0)</f>
        <v>70</v>
      </c>
      <c r="M21" s="14">
        <f t="shared" si="3"/>
        <v>0.44</v>
      </c>
      <c r="N21" s="41">
        <f>IFERROR(VLOOKUP(VALUE(A21),[2]resumen!$A$5:$Q$191,8,FALSE),0)</f>
        <v>77</v>
      </c>
      <c r="O21" s="14">
        <f t="shared" si="4"/>
        <v>0.621</v>
      </c>
      <c r="P21" s="41">
        <f>IFERROR(VLOOKUP(VALUE(A21),[2]resumen!$A$5:$Q$191,12,FALSE),0)+IFERROR(VLOOKUP(VALUE(A21),[2]resumen!$A$5:$Q$191,13,FALSE),0)</f>
        <v>123</v>
      </c>
      <c r="Q21" s="14">
        <f t="shared" si="5"/>
        <v>0.99</v>
      </c>
      <c r="R21" s="41">
        <f>IFERROR(VLOOKUP(VALUE(A21),[2]resumen!$A$5:$Q$191,10,FALSE),0)+IFERROR(VLOOKUP(VALUE(A21),[2]resumen!$A$5:$Q$191,11,FALSE),0)</f>
        <v>124</v>
      </c>
      <c r="S21" s="14">
        <f t="shared" si="6"/>
        <v>1</v>
      </c>
      <c r="T21" s="41">
        <f>IFERROR(VLOOKUP(VALUE(A21),[2]resumen!$A$5:$Q$191,15,FALSE),0)</f>
        <v>56</v>
      </c>
      <c r="U21" s="41">
        <f>IFERROR(VLOOKUP(VALUE(A21),[2]resumen!$A$5:$Q$191,16,FALSE),0)</f>
        <v>52</v>
      </c>
      <c r="V21" s="14">
        <f t="shared" si="7"/>
        <v>0.93</v>
      </c>
      <c r="W21" s="41">
        <f>IFERROR(VLOOKUP(VALUE(A21),[2]resumen!$A$5:$Q$191,4,FALSE),0)</f>
        <v>48</v>
      </c>
      <c r="X21" s="14">
        <f t="shared" si="8"/>
        <v>0.3</v>
      </c>
      <c r="Y21" s="41">
        <f>IFERROR(VLOOKUP(VALUE(A21),[2]resumen!$A$5:$Q$191,3,FALSE),0)</f>
        <v>0</v>
      </c>
      <c r="Z21" s="14">
        <f t="shared" si="9"/>
        <v>0</v>
      </c>
      <c r="AA21" s="41">
        <f>IFERROR(VLOOKUP(VALUE(A21),[2]resumen!$A$5:$Q$191,9,FALSE),0)</f>
        <v>0</v>
      </c>
      <c r="AB21" s="14">
        <f t="shared" si="10"/>
        <v>0</v>
      </c>
      <c r="AC21" s="41">
        <f>IFERROR(VLOOKUP(A21,'[2]eess-mf'!$A$2:$I$188,9,FALSE),0)</f>
        <v>0</v>
      </c>
      <c r="AD21" s="41">
        <f>IFERROR(VLOOKUP(VALUE(A21),[2]resumen!$A$5:$Q$191,17,FALSE),0)</f>
        <v>0</v>
      </c>
      <c r="AE21" s="14">
        <f t="shared" si="11"/>
        <v>0</v>
      </c>
      <c r="AF21" s="41">
        <f>IFERROR(VLOOKUP(A21,'[2]eess-mf'!$A$2:$I$188,8,FALSE),0)</f>
        <v>376</v>
      </c>
      <c r="AG21" s="41">
        <f>IFERROR(VLOOKUP(VALUE(A21),[2]resumen!$A$5:$Q$191,14,FALSE),0)</f>
        <v>133</v>
      </c>
      <c r="AH21" s="14">
        <f t="shared" si="12"/>
        <v>0.35</v>
      </c>
    </row>
    <row r="22" spans="1:34" x14ac:dyDescent="0.2">
      <c r="A22" s="45">
        <v>4335</v>
      </c>
      <c r="B22" s="2" t="str">
        <f>+VLOOKUP(A22,'[1]eess-mf'!$A$2:$I$188,5,FALSE)</f>
        <v>CHICLAYO</v>
      </c>
      <c r="C22" s="2" t="str">
        <f>+VLOOKUP(A22,'[1]eess-mf'!$A$2:$I$188,6,FALSE)</f>
        <v>JOSE LEONARDO ORTIZ</v>
      </c>
      <c r="D22" s="2" t="str">
        <f>+VLOOKUP(A22,'[1]eess-mf'!$A$2:$I$188,2,FALSE)</f>
        <v>SANTA ANA</v>
      </c>
      <c r="E22" s="41">
        <f>IFERROR(VLOOKUP(A22,'[2]eess-mf'!$A$2:$I$188,7,FALSE),0)</f>
        <v>176</v>
      </c>
      <c r="F22" s="41">
        <f>IFERROR(VLOOKUP(VALUE(A22),[2]resumen!$A$5:$Q$191,5,FALSE),0)</f>
        <v>110</v>
      </c>
      <c r="G22" s="14">
        <f t="shared" si="0"/>
        <v>0.625</v>
      </c>
      <c r="H22" s="41">
        <f>IFERROR(VLOOKUP(VALUE(A22),[2]resumen!$A$5:$Q$191,7,FALSE),0)</f>
        <v>56</v>
      </c>
      <c r="I22" s="14">
        <f t="shared" si="1"/>
        <v>0.50900000000000001</v>
      </c>
      <c r="J22" s="41">
        <f>IFERROR(VLOOKUP(VALUE(A22),[2]resumen!$A$5:$Q$191,2,FALSE),0)</f>
        <v>13</v>
      </c>
      <c r="K22" s="5">
        <f t="shared" si="2"/>
        <v>0.11799999999999999</v>
      </c>
      <c r="L22" s="41">
        <f>IFERROR(VLOOKUP(VALUE(A22),[2]resumen!$A$5:$Q$191,6,FALSE),0)</f>
        <v>65</v>
      </c>
      <c r="M22" s="14">
        <f t="shared" si="3"/>
        <v>0.36899999999999999</v>
      </c>
      <c r="N22" s="41">
        <f>IFERROR(VLOOKUP(VALUE(A22),[2]resumen!$A$5:$Q$191,8,FALSE),0)</f>
        <v>79</v>
      </c>
      <c r="O22" s="14">
        <f t="shared" si="4"/>
        <v>0.71799999999999997</v>
      </c>
      <c r="P22" s="41">
        <f>IFERROR(VLOOKUP(VALUE(A22),[2]resumen!$A$5:$Q$191,12,FALSE),0)+IFERROR(VLOOKUP(VALUE(A22),[2]resumen!$A$5:$Q$191,13,FALSE),0)</f>
        <v>110</v>
      </c>
      <c r="Q22" s="14">
        <f t="shared" si="5"/>
        <v>1</v>
      </c>
      <c r="R22" s="41">
        <f>IFERROR(VLOOKUP(VALUE(A22),[2]resumen!$A$5:$Q$191,10,FALSE),0)+IFERROR(VLOOKUP(VALUE(A22),[2]resumen!$A$5:$Q$191,11,FALSE),0)</f>
        <v>110</v>
      </c>
      <c r="S22" s="14">
        <f t="shared" si="6"/>
        <v>1</v>
      </c>
      <c r="T22" s="41">
        <f>IFERROR(VLOOKUP(VALUE(A22),[2]resumen!$A$5:$Q$191,15,FALSE),0)</f>
        <v>111</v>
      </c>
      <c r="U22" s="41">
        <f>IFERROR(VLOOKUP(VALUE(A22),[2]resumen!$A$5:$Q$191,16,FALSE),0)</f>
        <v>88</v>
      </c>
      <c r="V22" s="14">
        <f t="shared" si="7"/>
        <v>0.79</v>
      </c>
      <c r="W22" s="41">
        <f>IFERROR(VLOOKUP(VALUE(A22),[2]resumen!$A$5:$Q$191,4,FALSE),0)</f>
        <v>46</v>
      </c>
      <c r="X22" s="14">
        <f t="shared" si="8"/>
        <v>0.26</v>
      </c>
      <c r="Y22" s="41">
        <f>IFERROR(VLOOKUP(VALUE(A22),[2]resumen!$A$5:$Q$191,3,FALSE),0)</f>
        <v>5</v>
      </c>
      <c r="Z22" s="14">
        <f t="shared" si="9"/>
        <v>2.8000000000000001E-2</v>
      </c>
      <c r="AA22" s="41">
        <f>IFERROR(VLOOKUP(VALUE(A22),[2]resumen!$A$5:$Q$191,9,FALSE),0)</f>
        <v>0</v>
      </c>
      <c r="AB22" s="14">
        <f t="shared" si="10"/>
        <v>0</v>
      </c>
      <c r="AC22" s="41">
        <f>IFERROR(VLOOKUP(A22,'[2]eess-mf'!$A$2:$I$188,9,FALSE),0)</f>
        <v>0</v>
      </c>
      <c r="AD22" s="41">
        <f>IFERROR(VLOOKUP(VALUE(A22),[2]resumen!$A$5:$Q$191,17,FALSE),0)</f>
        <v>0</v>
      </c>
      <c r="AE22" s="14">
        <f t="shared" si="11"/>
        <v>0</v>
      </c>
      <c r="AF22" s="41">
        <f>IFERROR(VLOOKUP(A22,'[2]eess-mf'!$A$2:$I$188,8,FALSE),0)</f>
        <v>527</v>
      </c>
      <c r="AG22" s="41">
        <f>IFERROR(VLOOKUP(VALUE(A22),[2]resumen!$A$5:$Q$191,14,FALSE),0)</f>
        <v>258</v>
      </c>
      <c r="AH22" s="14">
        <f t="shared" si="12"/>
        <v>0.49</v>
      </c>
    </row>
    <row r="23" spans="1:34" x14ac:dyDescent="0.2">
      <c r="A23" s="45">
        <v>4336</v>
      </c>
      <c r="B23" s="2" t="str">
        <f>+VLOOKUP(A23,'[1]eess-mf'!$A$2:$I$188,5,FALSE)</f>
        <v>CHICLAYO</v>
      </c>
      <c r="C23" s="2" t="str">
        <f>+VLOOKUP(A23,'[1]eess-mf'!$A$2:$I$188,6,FALSE)</f>
        <v>POSOPE ALTO</v>
      </c>
      <c r="D23" s="2" t="str">
        <f>+VLOOKUP(A23,'[1]eess-mf'!$A$2:$I$188,2,FALSE)</f>
        <v>POSOPE ALTO</v>
      </c>
      <c r="E23" s="41">
        <f>IFERROR(VLOOKUP(A23,'[2]eess-mf'!$A$2:$I$188,7,FALSE),0)</f>
        <v>216</v>
      </c>
      <c r="F23" s="41">
        <f>IFERROR(VLOOKUP(VALUE(A23),[2]resumen!$A$5:$Q$191,5,FALSE),0)</f>
        <v>219</v>
      </c>
      <c r="G23" s="14">
        <f t="shared" si="0"/>
        <v>1.014</v>
      </c>
      <c r="H23" s="41">
        <f>IFERROR(VLOOKUP(VALUE(A23),[2]resumen!$A$5:$Q$191,7,FALSE),0)</f>
        <v>170</v>
      </c>
      <c r="I23" s="14">
        <f t="shared" si="1"/>
        <v>0.77600000000000002</v>
      </c>
      <c r="J23" s="41">
        <f>IFERROR(VLOOKUP(VALUE(A23),[2]resumen!$A$5:$Q$191,2,FALSE),0)</f>
        <v>13</v>
      </c>
      <c r="K23" s="5">
        <f t="shared" si="2"/>
        <v>5.8999999999999997E-2</v>
      </c>
      <c r="L23" s="41">
        <f>IFERROR(VLOOKUP(VALUE(A23),[2]resumen!$A$5:$Q$191,6,FALSE),0)</f>
        <v>154</v>
      </c>
      <c r="M23" s="14">
        <f t="shared" si="3"/>
        <v>0.71299999999999997</v>
      </c>
      <c r="N23" s="41">
        <f>IFERROR(VLOOKUP(VALUE(A23),[2]resumen!$A$5:$Q$191,8,FALSE),0)</f>
        <v>129</v>
      </c>
      <c r="O23" s="14">
        <f t="shared" si="4"/>
        <v>0.58899999999999997</v>
      </c>
      <c r="P23" s="41">
        <f>IFERROR(VLOOKUP(VALUE(A23),[2]resumen!$A$5:$Q$191,12,FALSE),0)+IFERROR(VLOOKUP(VALUE(A23),[2]resumen!$A$5:$Q$191,13,FALSE),0)</f>
        <v>220</v>
      </c>
      <c r="Q23" s="14">
        <f t="shared" si="5"/>
        <v>1</v>
      </c>
      <c r="R23" s="41">
        <f>IFERROR(VLOOKUP(VALUE(A23),[2]resumen!$A$5:$Q$191,10,FALSE),0)+IFERROR(VLOOKUP(VALUE(A23),[2]resumen!$A$5:$Q$191,11,FALSE),0)</f>
        <v>218</v>
      </c>
      <c r="S23" s="14">
        <f t="shared" si="6"/>
        <v>1</v>
      </c>
      <c r="T23" s="41">
        <f>IFERROR(VLOOKUP(VALUE(A23),[2]resumen!$A$5:$Q$191,15,FALSE),0)</f>
        <v>175</v>
      </c>
      <c r="U23" s="41">
        <f>IFERROR(VLOOKUP(VALUE(A23),[2]resumen!$A$5:$Q$191,16,FALSE),0)</f>
        <v>143</v>
      </c>
      <c r="V23" s="14">
        <f t="shared" si="7"/>
        <v>0.82</v>
      </c>
      <c r="W23" s="41">
        <f>IFERROR(VLOOKUP(VALUE(A23),[2]resumen!$A$5:$Q$191,4,FALSE),0)</f>
        <v>96</v>
      </c>
      <c r="X23" s="14">
        <f t="shared" si="8"/>
        <v>0.44</v>
      </c>
      <c r="Y23" s="41">
        <f>IFERROR(VLOOKUP(VALUE(A23),[2]resumen!$A$5:$Q$191,3,FALSE),0)</f>
        <v>16</v>
      </c>
      <c r="Z23" s="14">
        <f t="shared" si="9"/>
        <v>7.3999999999999996E-2</v>
      </c>
      <c r="AA23" s="41">
        <f>IFERROR(VLOOKUP(VALUE(A23),[2]resumen!$A$5:$Q$191,9,FALSE),0)</f>
        <v>0</v>
      </c>
      <c r="AB23" s="14">
        <f t="shared" si="10"/>
        <v>0</v>
      </c>
      <c r="AC23" s="41">
        <f>IFERROR(VLOOKUP(A23,'[2]eess-mf'!$A$2:$I$188,9,FALSE),0)</f>
        <v>370</v>
      </c>
      <c r="AD23" s="41">
        <f>IFERROR(VLOOKUP(VALUE(A23),[2]resumen!$A$5:$Q$191,17,FALSE),0)</f>
        <v>212</v>
      </c>
      <c r="AE23" s="14">
        <f t="shared" si="11"/>
        <v>0.56999999999999995</v>
      </c>
      <c r="AF23" s="41">
        <f>IFERROR(VLOOKUP(A23,'[2]eess-mf'!$A$2:$I$188,8,FALSE),0)</f>
        <v>980</v>
      </c>
      <c r="AG23" s="41">
        <f>IFERROR(VLOOKUP(VALUE(A23),[2]resumen!$A$5:$Q$191,14,FALSE),0)</f>
        <v>646</v>
      </c>
      <c r="AH23" s="14">
        <f t="shared" si="12"/>
        <v>0.66</v>
      </c>
    </row>
    <row r="24" spans="1:34" x14ac:dyDescent="0.2">
      <c r="A24" s="45">
        <v>4337</v>
      </c>
      <c r="B24" s="2" t="str">
        <f>+VLOOKUP(A24,'[1]eess-mf'!$A$2:$I$188,5,FALSE)</f>
        <v>CHICLAYO</v>
      </c>
      <c r="C24" s="2" t="str">
        <f>+VLOOKUP(A24,'[1]eess-mf'!$A$2:$I$188,6,FALSE)</f>
        <v>POSOPE ALTO</v>
      </c>
      <c r="D24" s="2" t="str">
        <f>+VLOOKUP(A24,'[1]eess-mf'!$A$2:$I$188,2,FALSE)</f>
        <v>PAMPA LA VICTORIA</v>
      </c>
      <c r="E24" s="41">
        <f>IFERROR(VLOOKUP(A24,'[2]eess-mf'!$A$2:$I$188,7,FALSE),0)</f>
        <v>68</v>
      </c>
      <c r="F24" s="41">
        <f>IFERROR(VLOOKUP(VALUE(A24),[2]resumen!$A$5:$Q$191,5,FALSE),0)</f>
        <v>61</v>
      </c>
      <c r="G24" s="14">
        <f t="shared" si="0"/>
        <v>0.89700000000000002</v>
      </c>
      <c r="H24" s="41">
        <f>IFERROR(VLOOKUP(VALUE(A24),[2]resumen!$A$5:$Q$191,7,FALSE),0)</f>
        <v>48</v>
      </c>
      <c r="I24" s="14">
        <f t="shared" si="1"/>
        <v>0.78700000000000003</v>
      </c>
      <c r="J24" s="41">
        <f>IFERROR(VLOOKUP(VALUE(A24),[2]resumen!$A$5:$Q$191,2,FALSE),0)</f>
        <v>6</v>
      </c>
      <c r="K24" s="5">
        <f t="shared" si="2"/>
        <v>9.8000000000000004E-2</v>
      </c>
      <c r="L24" s="41">
        <f>IFERROR(VLOOKUP(VALUE(A24),[2]resumen!$A$5:$Q$191,6,FALSE),0)</f>
        <v>48</v>
      </c>
      <c r="M24" s="14">
        <f t="shared" si="3"/>
        <v>0.70599999999999996</v>
      </c>
      <c r="N24" s="41">
        <f>IFERROR(VLOOKUP(VALUE(A24),[2]resumen!$A$5:$Q$191,8,FALSE),0)</f>
        <v>42</v>
      </c>
      <c r="O24" s="14">
        <f t="shared" si="4"/>
        <v>0.68899999999999995</v>
      </c>
      <c r="P24" s="41">
        <f>IFERROR(VLOOKUP(VALUE(A24),[2]resumen!$A$5:$Q$191,12,FALSE),0)+IFERROR(VLOOKUP(VALUE(A24),[2]resumen!$A$5:$Q$191,13,FALSE),0)</f>
        <v>61</v>
      </c>
      <c r="Q24" s="14">
        <f t="shared" si="5"/>
        <v>1</v>
      </c>
      <c r="R24" s="41">
        <f>IFERROR(VLOOKUP(VALUE(A24),[2]resumen!$A$5:$Q$191,10,FALSE),0)+IFERROR(VLOOKUP(VALUE(A24),[2]resumen!$A$5:$Q$191,11,FALSE),0)</f>
        <v>59</v>
      </c>
      <c r="S24" s="14">
        <f t="shared" si="6"/>
        <v>0.97</v>
      </c>
      <c r="T24" s="41">
        <f>IFERROR(VLOOKUP(VALUE(A24),[2]resumen!$A$5:$Q$191,15,FALSE),0)</f>
        <v>57</v>
      </c>
      <c r="U24" s="41">
        <f>IFERROR(VLOOKUP(VALUE(A24),[2]resumen!$A$5:$Q$191,16,FALSE),0)</f>
        <v>48</v>
      </c>
      <c r="V24" s="14">
        <f t="shared" si="7"/>
        <v>0.84</v>
      </c>
      <c r="W24" s="41">
        <f>IFERROR(VLOOKUP(VALUE(A24),[2]resumen!$A$5:$Q$191,4,FALSE),0)</f>
        <v>29</v>
      </c>
      <c r="X24" s="14">
        <f t="shared" si="8"/>
        <v>0.43</v>
      </c>
      <c r="Y24" s="41">
        <f>IFERROR(VLOOKUP(VALUE(A24),[2]resumen!$A$5:$Q$191,3,FALSE),0)</f>
        <v>5</v>
      </c>
      <c r="Z24" s="14">
        <f t="shared" si="9"/>
        <v>7.3999999999999996E-2</v>
      </c>
      <c r="AA24" s="41">
        <f>IFERROR(VLOOKUP(VALUE(A24),[2]resumen!$A$5:$Q$191,9,FALSE),0)</f>
        <v>0</v>
      </c>
      <c r="AB24" s="14">
        <f t="shared" si="10"/>
        <v>0</v>
      </c>
      <c r="AC24" s="41">
        <f>IFERROR(VLOOKUP(A24,'[2]eess-mf'!$A$2:$I$188,9,FALSE),0)</f>
        <v>0</v>
      </c>
      <c r="AD24" s="41">
        <f>IFERROR(VLOOKUP(VALUE(A24),[2]resumen!$A$5:$Q$191,17,FALSE),0)</f>
        <v>0</v>
      </c>
      <c r="AE24" s="14">
        <f t="shared" si="11"/>
        <v>0</v>
      </c>
      <c r="AF24" s="41">
        <f>IFERROR(VLOOKUP(A24,'[2]eess-mf'!$A$2:$I$188,8,FALSE),0)</f>
        <v>458.6</v>
      </c>
      <c r="AG24" s="41">
        <f>IFERROR(VLOOKUP(VALUE(A24),[2]resumen!$A$5:$Q$191,14,FALSE),0)</f>
        <v>339</v>
      </c>
      <c r="AH24" s="14">
        <f t="shared" si="12"/>
        <v>0.74</v>
      </c>
    </row>
    <row r="25" spans="1:34" x14ac:dyDescent="0.2">
      <c r="A25" s="45">
        <v>4338</v>
      </c>
      <c r="B25" s="2" t="str">
        <f>+VLOOKUP(A25,'[1]eess-mf'!$A$2:$I$188,5,FALSE)</f>
        <v>CHICLAYO</v>
      </c>
      <c r="C25" s="2" t="str">
        <f>+VLOOKUP(A25,'[1]eess-mf'!$A$2:$I$188,6,FALSE)</f>
        <v>PIMENTEL</v>
      </c>
      <c r="D25" s="2" t="str">
        <f>+VLOOKUP(A25,'[1]eess-mf'!$A$2:$I$188,2,FALSE)</f>
        <v>PIMENTEL</v>
      </c>
      <c r="E25" s="41">
        <f>IFERROR(VLOOKUP(A25,'[2]eess-mf'!$A$2:$I$188,7,FALSE),0)</f>
        <v>307</v>
      </c>
      <c r="F25" s="41">
        <f>IFERROR(VLOOKUP(VALUE(A25),[2]resumen!$A$5:$Q$191,5,FALSE),0)</f>
        <v>278</v>
      </c>
      <c r="G25" s="14">
        <f t="shared" si="0"/>
        <v>0.90600000000000003</v>
      </c>
      <c r="H25" s="41">
        <f>IFERROR(VLOOKUP(VALUE(A25),[2]resumen!$A$5:$Q$191,7,FALSE),0)</f>
        <v>186</v>
      </c>
      <c r="I25" s="14">
        <f t="shared" si="1"/>
        <v>0.66900000000000004</v>
      </c>
      <c r="J25" s="41">
        <f>IFERROR(VLOOKUP(VALUE(A25),[2]resumen!$A$5:$Q$191,2,FALSE),0)</f>
        <v>31</v>
      </c>
      <c r="K25" s="5">
        <f t="shared" si="2"/>
        <v>0.112</v>
      </c>
      <c r="L25" s="41">
        <f>IFERROR(VLOOKUP(VALUE(A25),[2]resumen!$A$5:$Q$191,6,FALSE),0)</f>
        <v>158</v>
      </c>
      <c r="M25" s="14">
        <f t="shared" si="3"/>
        <v>0.51500000000000001</v>
      </c>
      <c r="N25" s="41">
        <f>IFERROR(VLOOKUP(VALUE(A25),[2]resumen!$A$5:$Q$191,8,FALSE),0)</f>
        <v>133</v>
      </c>
      <c r="O25" s="14">
        <f t="shared" si="4"/>
        <v>0.47799999999999998</v>
      </c>
      <c r="P25" s="41">
        <f>IFERROR(VLOOKUP(VALUE(A25),[2]resumen!$A$5:$Q$191,12,FALSE),0)+IFERROR(VLOOKUP(VALUE(A25),[2]resumen!$A$5:$Q$191,13,FALSE),0)</f>
        <v>276</v>
      </c>
      <c r="Q25" s="14">
        <f t="shared" si="5"/>
        <v>0.99</v>
      </c>
      <c r="R25" s="41">
        <f>IFERROR(VLOOKUP(VALUE(A25),[2]resumen!$A$5:$Q$191,10,FALSE),0)+IFERROR(VLOOKUP(VALUE(A25),[2]resumen!$A$5:$Q$191,11,FALSE),0)</f>
        <v>273</v>
      </c>
      <c r="S25" s="14">
        <f t="shared" si="6"/>
        <v>0.98</v>
      </c>
      <c r="T25" s="41">
        <f>IFERROR(VLOOKUP(VALUE(A25),[2]resumen!$A$5:$Q$191,15,FALSE),0)</f>
        <v>172</v>
      </c>
      <c r="U25" s="41">
        <f>IFERROR(VLOOKUP(VALUE(A25),[2]resumen!$A$5:$Q$191,16,FALSE),0)</f>
        <v>99</v>
      </c>
      <c r="V25" s="14">
        <f t="shared" si="7"/>
        <v>0.57999999999999996</v>
      </c>
      <c r="W25" s="41">
        <f>IFERROR(VLOOKUP(VALUE(A25),[2]resumen!$A$5:$Q$191,4,FALSE),0)</f>
        <v>91</v>
      </c>
      <c r="X25" s="14">
        <f t="shared" si="8"/>
        <v>0.3</v>
      </c>
      <c r="Y25" s="41">
        <f>IFERROR(VLOOKUP(VALUE(A25),[2]resumen!$A$5:$Q$191,3,FALSE),0)</f>
        <v>42</v>
      </c>
      <c r="Z25" s="14">
        <f t="shared" si="9"/>
        <v>0.13700000000000001</v>
      </c>
      <c r="AA25" s="41">
        <f>IFERROR(VLOOKUP(VALUE(A25),[2]resumen!$A$5:$Q$191,9,FALSE),0)</f>
        <v>0</v>
      </c>
      <c r="AB25" s="14">
        <f t="shared" si="10"/>
        <v>0</v>
      </c>
      <c r="AC25" s="41">
        <f>IFERROR(VLOOKUP(A25,'[2]eess-mf'!$A$2:$I$188,9,FALSE),0)</f>
        <v>250</v>
      </c>
      <c r="AD25" s="41">
        <f>IFERROR(VLOOKUP(VALUE(A25),[2]resumen!$A$5:$Q$191,17,FALSE),0)</f>
        <v>104</v>
      </c>
      <c r="AE25" s="14">
        <f t="shared" si="11"/>
        <v>0.42</v>
      </c>
      <c r="AF25" s="41">
        <f>IFERROR(VLOOKUP(A25,'[2]eess-mf'!$A$2:$I$188,8,FALSE),0)</f>
        <v>729</v>
      </c>
      <c r="AG25" s="41">
        <f>IFERROR(VLOOKUP(VALUE(A25),[2]resumen!$A$5:$Q$191,14,FALSE),0)</f>
        <v>585</v>
      </c>
      <c r="AH25" s="14">
        <f t="shared" si="12"/>
        <v>0.8</v>
      </c>
    </row>
    <row r="26" spans="1:34" x14ac:dyDescent="0.2">
      <c r="A26" s="45">
        <v>4339</v>
      </c>
      <c r="B26" s="2" t="str">
        <f>+VLOOKUP(A26,'[1]eess-mf'!$A$2:$I$188,5,FALSE)</f>
        <v>CHICLAYO</v>
      </c>
      <c r="C26" s="2" t="str">
        <f>+VLOOKUP(A26,'[1]eess-mf'!$A$2:$I$188,6,FALSE)</f>
        <v>POMALCA</v>
      </c>
      <c r="D26" s="2" t="str">
        <f>+VLOOKUP(A26,'[1]eess-mf'!$A$2:$I$188,2,FALSE)</f>
        <v>SAN LUIS</v>
      </c>
      <c r="E26" s="41">
        <f>IFERROR(VLOOKUP(A26,'[2]eess-mf'!$A$2:$I$188,7,FALSE),0)</f>
        <v>2</v>
      </c>
      <c r="F26" s="41">
        <f>IFERROR(VLOOKUP(VALUE(A26),[2]resumen!$A$5:$Q$191,5,FALSE),0)</f>
        <v>1</v>
      </c>
      <c r="G26" s="14">
        <f t="shared" si="0"/>
        <v>0.5</v>
      </c>
      <c r="H26" s="41">
        <f>IFERROR(VLOOKUP(VALUE(A26),[2]resumen!$A$5:$Q$191,7,FALSE),0)</f>
        <v>1</v>
      </c>
      <c r="I26" s="14">
        <f t="shared" si="1"/>
        <v>1</v>
      </c>
      <c r="J26" s="41">
        <f>IFERROR(VLOOKUP(VALUE(A26),[2]resumen!$A$5:$Q$191,2,FALSE),0)</f>
        <v>0</v>
      </c>
      <c r="K26" s="5">
        <f t="shared" si="2"/>
        <v>0</v>
      </c>
      <c r="L26" s="41">
        <f>IFERROR(VLOOKUP(VALUE(A26),[2]resumen!$A$5:$Q$191,6,FALSE),0)</f>
        <v>0</v>
      </c>
      <c r="M26" s="14">
        <f t="shared" si="3"/>
        <v>0</v>
      </c>
      <c r="N26" s="41">
        <f>IFERROR(VLOOKUP(VALUE(A26),[2]resumen!$A$5:$Q$191,8,FALSE),0)</f>
        <v>0</v>
      </c>
      <c r="O26" s="14">
        <f t="shared" si="4"/>
        <v>0</v>
      </c>
      <c r="P26" s="41">
        <f>IFERROR(VLOOKUP(VALUE(A26),[2]resumen!$A$5:$Q$191,12,FALSE),0)+IFERROR(VLOOKUP(VALUE(A26),[2]resumen!$A$5:$Q$191,13,FALSE),0)</f>
        <v>1</v>
      </c>
      <c r="Q26" s="14">
        <f t="shared" si="5"/>
        <v>1</v>
      </c>
      <c r="R26" s="41">
        <f>IFERROR(VLOOKUP(VALUE(A26),[2]resumen!$A$5:$Q$191,10,FALSE),0)+IFERROR(VLOOKUP(VALUE(A26),[2]resumen!$A$5:$Q$191,11,FALSE),0)</f>
        <v>1</v>
      </c>
      <c r="S26" s="14">
        <f t="shared" si="6"/>
        <v>1</v>
      </c>
      <c r="T26" s="41">
        <f>IFERROR(VLOOKUP(VALUE(A26),[2]resumen!$A$5:$Q$191,15,FALSE),0)</f>
        <v>1</v>
      </c>
      <c r="U26" s="41">
        <f>IFERROR(VLOOKUP(VALUE(A26),[2]resumen!$A$5:$Q$191,16,FALSE),0)</f>
        <v>0</v>
      </c>
      <c r="V26" s="14">
        <f t="shared" si="7"/>
        <v>0</v>
      </c>
      <c r="W26" s="41">
        <f>IFERROR(VLOOKUP(VALUE(A26),[2]resumen!$A$5:$Q$191,4,FALSE),0)</f>
        <v>0</v>
      </c>
      <c r="X26" s="14">
        <f t="shared" si="8"/>
        <v>0</v>
      </c>
      <c r="Y26" s="41">
        <f>IFERROR(VLOOKUP(VALUE(A26),[2]resumen!$A$5:$Q$191,3,FALSE),0)</f>
        <v>0</v>
      </c>
      <c r="Z26" s="14">
        <f t="shared" si="9"/>
        <v>0</v>
      </c>
      <c r="AA26" s="41">
        <f>IFERROR(VLOOKUP(VALUE(A26),[2]resumen!$A$5:$Q$191,9,FALSE),0)</f>
        <v>0</v>
      </c>
      <c r="AB26" s="14">
        <f t="shared" si="10"/>
        <v>0</v>
      </c>
      <c r="AC26" s="41">
        <f>IFERROR(VLOOKUP(A26,'[2]eess-mf'!$A$2:$I$188,9,FALSE),0)</f>
        <v>0</v>
      </c>
      <c r="AD26" s="41">
        <f>IFERROR(VLOOKUP(VALUE(A26),[2]resumen!$A$5:$Q$191,17,FALSE),0)</f>
        <v>0</v>
      </c>
      <c r="AE26" s="14">
        <f t="shared" si="11"/>
        <v>0</v>
      </c>
      <c r="AF26" s="41">
        <f>IFERROR(VLOOKUP(A26,'[2]eess-mf'!$A$2:$I$188,8,FALSE),0)</f>
        <v>97.4</v>
      </c>
      <c r="AG26" s="41">
        <f>IFERROR(VLOOKUP(VALUE(A26),[2]resumen!$A$5:$Q$191,14,FALSE),0)</f>
        <v>27</v>
      </c>
      <c r="AH26" s="14">
        <f t="shared" si="12"/>
        <v>0.28000000000000003</v>
      </c>
    </row>
    <row r="27" spans="1:34" x14ac:dyDescent="0.2">
      <c r="A27" s="45">
        <v>4340</v>
      </c>
      <c r="B27" s="2" t="str">
        <f>+VLOOKUP(A27,'[1]eess-mf'!$A$2:$I$188,5,FALSE)</f>
        <v>CHICLAYO</v>
      </c>
      <c r="C27" s="2" t="str">
        <f>+VLOOKUP(A27,'[1]eess-mf'!$A$2:$I$188,6,FALSE)</f>
        <v>POMALCA</v>
      </c>
      <c r="D27" s="2" t="str">
        <f>+VLOOKUP(A27,'[1]eess-mf'!$A$2:$I$188,2,FALSE)</f>
        <v>SAN ANTONIO (POMALCA)</v>
      </c>
      <c r="E27" s="41">
        <f>IFERROR(VLOOKUP(A27,'[2]eess-mf'!$A$2:$I$188,7,FALSE),0)</f>
        <v>50</v>
      </c>
      <c r="F27" s="41">
        <f>IFERROR(VLOOKUP(VALUE(A27),[2]resumen!$A$5:$Q$191,5,FALSE),0)</f>
        <v>37</v>
      </c>
      <c r="G27" s="14">
        <f t="shared" si="0"/>
        <v>0.74</v>
      </c>
      <c r="H27" s="41">
        <f>IFERROR(VLOOKUP(VALUE(A27),[2]resumen!$A$5:$Q$191,7,FALSE),0)</f>
        <v>23</v>
      </c>
      <c r="I27" s="14">
        <f t="shared" si="1"/>
        <v>0.622</v>
      </c>
      <c r="J27" s="41">
        <f>IFERROR(VLOOKUP(VALUE(A27),[2]resumen!$A$5:$Q$191,2,FALSE),0)</f>
        <v>3</v>
      </c>
      <c r="K27" s="5">
        <f t="shared" si="2"/>
        <v>8.1000000000000003E-2</v>
      </c>
      <c r="L27" s="41">
        <f>IFERROR(VLOOKUP(VALUE(A27),[2]resumen!$A$5:$Q$191,6,FALSE),0)</f>
        <v>24</v>
      </c>
      <c r="M27" s="14">
        <f t="shared" si="3"/>
        <v>0.48</v>
      </c>
      <c r="N27" s="41">
        <f>IFERROR(VLOOKUP(VALUE(A27),[2]resumen!$A$5:$Q$191,8,FALSE),0)</f>
        <v>28</v>
      </c>
      <c r="O27" s="14">
        <f t="shared" si="4"/>
        <v>0.75700000000000001</v>
      </c>
      <c r="P27" s="41">
        <f>IFERROR(VLOOKUP(VALUE(A27),[2]resumen!$A$5:$Q$191,12,FALSE),0)+IFERROR(VLOOKUP(VALUE(A27),[2]resumen!$A$5:$Q$191,13,FALSE),0)</f>
        <v>35</v>
      </c>
      <c r="Q27" s="14">
        <f t="shared" si="5"/>
        <v>0.95</v>
      </c>
      <c r="R27" s="41">
        <f>IFERROR(VLOOKUP(VALUE(A27),[2]resumen!$A$5:$Q$191,10,FALSE),0)+IFERROR(VLOOKUP(VALUE(A27),[2]resumen!$A$5:$Q$191,11,FALSE),0)</f>
        <v>37</v>
      </c>
      <c r="S27" s="14">
        <f t="shared" si="6"/>
        <v>1</v>
      </c>
      <c r="T27" s="41">
        <f>IFERROR(VLOOKUP(VALUE(A27),[2]resumen!$A$5:$Q$191,15,FALSE),0)</f>
        <v>26</v>
      </c>
      <c r="U27" s="41">
        <f>IFERROR(VLOOKUP(VALUE(A27),[2]resumen!$A$5:$Q$191,16,FALSE),0)</f>
        <v>22</v>
      </c>
      <c r="V27" s="14">
        <f t="shared" si="7"/>
        <v>0.85</v>
      </c>
      <c r="W27" s="41">
        <f>IFERROR(VLOOKUP(VALUE(A27),[2]resumen!$A$5:$Q$191,4,FALSE),0)</f>
        <v>0</v>
      </c>
      <c r="X27" s="14">
        <f t="shared" si="8"/>
        <v>0</v>
      </c>
      <c r="Y27" s="41">
        <f>IFERROR(VLOOKUP(VALUE(A27),[2]resumen!$A$5:$Q$191,3,FALSE),0)</f>
        <v>0</v>
      </c>
      <c r="Z27" s="14">
        <f t="shared" si="9"/>
        <v>0</v>
      </c>
      <c r="AA27" s="41">
        <f>IFERROR(VLOOKUP(VALUE(A27),[2]resumen!$A$5:$Q$191,9,FALSE),0)</f>
        <v>0</v>
      </c>
      <c r="AB27" s="14">
        <f t="shared" si="10"/>
        <v>0</v>
      </c>
      <c r="AC27" s="41">
        <f>IFERROR(VLOOKUP(A27,'[2]eess-mf'!$A$2:$I$188,9,FALSE),0)</f>
        <v>0</v>
      </c>
      <c r="AD27" s="41">
        <f>IFERROR(VLOOKUP(VALUE(A27),[2]resumen!$A$5:$Q$191,17,FALSE),0)</f>
        <v>0</v>
      </c>
      <c r="AE27" s="14">
        <f t="shared" si="11"/>
        <v>0</v>
      </c>
      <c r="AF27" s="41">
        <f>IFERROR(VLOOKUP(A27,'[2]eess-mf'!$A$2:$I$188,8,FALSE),0)</f>
        <v>504</v>
      </c>
      <c r="AG27" s="41">
        <f>IFERROR(VLOOKUP(VALUE(A27),[2]resumen!$A$5:$Q$191,14,FALSE),0)</f>
        <v>126</v>
      </c>
      <c r="AH27" s="14">
        <f t="shared" si="12"/>
        <v>0.25</v>
      </c>
    </row>
    <row r="28" spans="1:34" x14ac:dyDescent="0.2">
      <c r="A28" s="45">
        <v>4341</v>
      </c>
      <c r="B28" s="2" t="str">
        <f>+VLOOKUP(A28,'[1]eess-mf'!$A$2:$I$188,5,FALSE)</f>
        <v>CHICLAYO</v>
      </c>
      <c r="C28" s="2" t="str">
        <f>+VLOOKUP(A28,'[1]eess-mf'!$A$2:$I$188,6,FALSE)</f>
        <v>CAYALTI-ZAÑA</v>
      </c>
      <c r="D28" s="2" t="str">
        <f>+VLOOKUP(A28,'[1]eess-mf'!$A$2:$I$188,2,FALSE)</f>
        <v>SIPAN</v>
      </c>
      <c r="E28" s="41">
        <f>IFERROR(VLOOKUP(A28,'[2]eess-mf'!$A$2:$I$188,7,FALSE),0)</f>
        <v>19</v>
      </c>
      <c r="F28" s="41">
        <f>IFERROR(VLOOKUP(VALUE(A28),[2]resumen!$A$5:$Q$191,5,FALSE),0)</f>
        <v>13</v>
      </c>
      <c r="G28" s="14">
        <f t="shared" si="0"/>
        <v>0.68400000000000005</v>
      </c>
      <c r="H28" s="41">
        <f>IFERROR(VLOOKUP(VALUE(A28),[2]resumen!$A$5:$Q$191,7,FALSE),0)</f>
        <v>9</v>
      </c>
      <c r="I28" s="14">
        <f t="shared" si="1"/>
        <v>0.69199999999999995</v>
      </c>
      <c r="J28" s="41">
        <f>IFERROR(VLOOKUP(VALUE(A28),[2]resumen!$A$5:$Q$191,2,FALSE),0)</f>
        <v>1</v>
      </c>
      <c r="K28" s="5">
        <f t="shared" si="2"/>
        <v>7.6999999999999999E-2</v>
      </c>
      <c r="L28" s="41">
        <f>IFERROR(VLOOKUP(VALUE(A28),[2]resumen!$A$5:$Q$191,6,FALSE),0)</f>
        <v>9</v>
      </c>
      <c r="M28" s="14">
        <f t="shared" si="3"/>
        <v>0.47399999999999998</v>
      </c>
      <c r="N28" s="41">
        <f>IFERROR(VLOOKUP(VALUE(A28),[2]resumen!$A$5:$Q$191,8,FALSE),0)</f>
        <v>3</v>
      </c>
      <c r="O28" s="14">
        <f t="shared" si="4"/>
        <v>0.23100000000000001</v>
      </c>
      <c r="P28" s="41">
        <f>IFERROR(VLOOKUP(VALUE(A28),[2]resumen!$A$5:$Q$191,12,FALSE),0)+IFERROR(VLOOKUP(VALUE(A28),[2]resumen!$A$5:$Q$191,13,FALSE),0)</f>
        <v>13</v>
      </c>
      <c r="Q28" s="14">
        <f t="shared" si="5"/>
        <v>1</v>
      </c>
      <c r="R28" s="41">
        <f>IFERROR(VLOOKUP(VALUE(A28),[2]resumen!$A$5:$Q$191,10,FALSE),0)+IFERROR(VLOOKUP(VALUE(A28),[2]resumen!$A$5:$Q$191,11,FALSE),0)</f>
        <v>13</v>
      </c>
      <c r="S28" s="14">
        <f t="shared" si="6"/>
        <v>1</v>
      </c>
      <c r="T28" s="41">
        <f>IFERROR(VLOOKUP(VALUE(A28),[2]resumen!$A$5:$Q$191,15,FALSE),0)</f>
        <v>18</v>
      </c>
      <c r="U28" s="41">
        <f>IFERROR(VLOOKUP(VALUE(A28),[2]resumen!$A$5:$Q$191,16,FALSE),0)</f>
        <v>20</v>
      </c>
      <c r="V28" s="14">
        <f t="shared" si="7"/>
        <v>1.1100000000000001</v>
      </c>
      <c r="W28" s="41">
        <f>IFERROR(VLOOKUP(VALUE(A28),[2]resumen!$A$5:$Q$191,4,FALSE),0)</f>
        <v>0</v>
      </c>
      <c r="X28" s="14">
        <f t="shared" si="8"/>
        <v>0</v>
      </c>
      <c r="Y28" s="41">
        <f>IFERROR(VLOOKUP(VALUE(A28),[2]resumen!$A$5:$Q$191,3,FALSE),0)</f>
        <v>4</v>
      </c>
      <c r="Z28" s="14">
        <f t="shared" si="9"/>
        <v>0.21099999999999999</v>
      </c>
      <c r="AA28" s="41">
        <f>IFERROR(VLOOKUP(VALUE(A28),[2]resumen!$A$5:$Q$191,9,FALSE),0)</f>
        <v>0</v>
      </c>
      <c r="AB28" s="14">
        <f t="shared" si="10"/>
        <v>0</v>
      </c>
      <c r="AC28" s="41">
        <f>IFERROR(VLOOKUP(A28,'[2]eess-mf'!$A$2:$I$188,9,FALSE),0)</f>
        <v>0</v>
      </c>
      <c r="AD28" s="41">
        <f>IFERROR(VLOOKUP(VALUE(A28),[2]resumen!$A$5:$Q$191,17,FALSE),0)</f>
        <v>0</v>
      </c>
      <c r="AE28" s="14">
        <f t="shared" si="11"/>
        <v>0</v>
      </c>
      <c r="AF28" s="41">
        <f>IFERROR(VLOOKUP(A28,'[2]eess-mf'!$A$2:$I$188,8,FALSE),0)</f>
        <v>145.19999999999999</v>
      </c>
      <c r="AG28" s="41">
        <f>IFERROR(VLOOKUP(VALUE(A28),[2]resumen!$A$5:$Q$191,14,FALSE),0)</f>
        <v>88</v>
      </c>
      <c r="AH28" s="14">
        <f t="shared" si="12"/>
        <v>0.61</v>
      </c>
    </row>
    <row r="29" spans="1:34" x14ac:dyDescent="0.2">
      <c r="A29" s="45">
        <v>4342</v>
      </c>
      <c r="B29" s="2" t="str">
        <f>+VLOOKUP(A29,'[1]eess-mf'!$A$2:$I$188,5,FALSE)</f>
        <v>CHICLAYO</v>
      </c>
      <c r="C29" s="2" t="str">
        <f>+VLOOKUP(A29,'[1]eess-mf'!$A$2:$I$188,6,FALSE)</f>
        <v>REQUE-LAGUNAS</v>
      </c>
      <c r="D29" s="2" t="str">
        <f>+VLOOKUP(A29,'[1]eess-mf'!$A$2:$I$188,2,FALSE)</f>
        <v>REQUE</v>
      </c>
      <c r="E29" s="41">
        <f>IFERROR(VLOOKUP(A29,'[2]eess-mf'!$A$2:$I$188,7,FALSE),0)</f>
        <v>260</v>
      </c>
      <c r="F29" s="41">
        <f>IFERROR(VLOOKUP(VALUE(A29),[2]resumen!$A$5:$Q$191,5,FALSE),0)</f>
        <v>230</v>
      </c>
      <c r="G29" s="14">
        <f t="shared" si="0"/>
        <v>0.88500000000000001</v>
      </c>
      <c r="H29" s="41">
        <f>IFERROR(VLOOKUP(VALUE(A29),[2]resumen!$A$5:$Q$191,7,FALSE),0)</f>
        <v>166</v>
      </c>
      <c r="I29" s="14">
        <f t="shared" si="1"/>
        <v>0.72199999999999998</v>
      </c>
      <c r="J29" s="41">
        <f>IFERROR(VLOOKUP(VALUE(A29),[2]resumen!$A$5:$Q$191,2,FALSE),0)</f>
        <v>21</v>
      </c>
      <c r="K29" s="5">
        <f t="shared" si="2"/>
        <v>9.0999999999999998E-2</v>
      </c>
      <c r="L29" s="41">
        <f>IFERROR(VLOOKUP(VALUE(A29),[2]resumen!$A$5:$Q$191,6,FALSE),0)</f>
        <v>149</v>
      </c>
      <c r="M29" s="14">
        <f t="shared" si="3"/>
        <v>0.57299999999999995</v>
      </c>
      <c r="N29" s="41">
        <f>IFERROR(VLOOKUP(VALUE(A29),[2]resumen!$A$5:$Q$191,8,FALSE),0)</f>
        <v>176</v>
      </c>
      <c r="O29" s="14">
        <f t="shared" si="4"/>
        <v>0.76500000000000001</v>
      </c>
      <c r="P29" s="41">
        <f>IFERROR(VLOOKUP(VALUE(A29),[2]resumen!$A$5:$Q$191,12,FALSE),0)+IFERROR(VLOOKUP(VALUE(A29),[2]resumen!$A$5:$Q$191,13,FALSE),0)</f>
        <v>228</v>
      </c>
      <c r="Q29" s="14">
        <f t="shared" si="5"/>
        <v>0.99</v>
      </c>
      <c r="R29" s="41">
        <f>IFERROR(VLOOKUP(VALUE(A29),[2]resumen!$A$5:$Q$191,10,FALSE),0)+IFERROR(VLOOKUP(VALUE(A29),[2]resumen!$A$5:$Q$191,11,FALSE),0)</f>
        <v>227</v>
      </c>
      <c r="S29" s="14">
        <f t="shared" si="6"/>
        <v>0.99</v>
      </c>
      <c r="T29" s="41">
        <f>IFERROR(VLOOKUP(VALUE(A29),[2]resumen!$A$5:$Q$191,15,FALSE),0)</f>
        <v>200</v>
      </c>
      <c r="U29" s="41">
        <f>IFERROR(VLOOKUP(VALUE(A29),[2]resumen!$A$5:$Q$191,16,FALSE),0)</f>
        <v>172</v>
      </c>
      <c r="V29" s="14">
        <f t="shared" si="7"/>
        <v>0.86</v>
      </c>
      <c r="W29" s="41">
        <f>IFERROR(VLOOKUP(VALUE(A29),[2]resumen!$A$5:$Q$191,4,FALSE),0)</f>
        <v>66</v>
      </c>
      <c r="X29" s="14">
        <f t="shared" si="8"/>
        <v>0.25</v>
      </c>
      <c r="Y29" s="41">
        <f>IFERROR(VLOOKUP(VALUE(A29),[2]resumen!$A$5:$Q$191,3,FALSE),0)</f>
        <v>7</v>
      </c>
      <c r="Z29" s="14">
        <f t="shared" si="9"/>
        <v>2.7E-2</v>
      </c>
      <c r="AA29" s="41">
        <f>IFERROR(VLOOKUP(VALUE(A29),[2]resumen!$A$5:$Q$191,9,FALSE),0)</f>
        <v>0</v>
      </c>
      <c r="AB29" s="14">
        <f t="shared" si="10"/>
        <v>0</v>
      </c>
      <c r="AC29" s="41">
        <f>IFERROR(VLOOKUP(A29,'[2]eess-mf'!$A$2:$I$188,9,FALSE),0)</f>
        <v>320</v>
      </c>
      <c r="AD29" s="41">
        <f>IFERROR(VLOOKUP(VALUE(A29),[2]resumen!$A$5:$Q$191,17,FALSE),0)</f>
        <v>149</v>
      </c>
      <c r="AE29" s="14">
        <f t="shared" si="11"/>
        <v>0.47</v>
      </c>
      <c r="AF29" s="41">
        <f>IFERROR(VLOOKUP(A29,'[2]eess-mf'!$A$2:$I$188,8,FALSE),0)</f>
        <v>791</v>
      </c>
      <c r="AG29" s="41">
        <f>IFERROR(VLOOKUP(VALUE(A29),[2]resumen!$A$5:$Q$191,14,FALSE),0)</f>
        <v>542</v>
      </c>
      <c r="AH29" s="14">
        <f t="shared" si="12"/>
        <v>0.69</v>
      </c>
    </row>
    <row r="30" spans="1:34" x14ac:dyDescent="0.2">
      <c r="A30" s="45">
        <v>4343</v>
      </c>
      <c r="B30" s="2" t="str">
        <f>+VLOOKUP(A30,'[1]eess-mf'!$A$2:$I$188,5,FALSE)</f>
        <v>CHICLAYO</v>
      </c>
      <c r="C30" s="2" t="str">
        <f>+VLOOKUP(A30,'[1]eess-mf'!$A$2:$I$188,6,FALSE)</f>
        <v>REQUE-LAGUNAS</v>
      </c>
      <c r="D30" s="2" t="str">
        <f>+VLOOKUP(A30,'[1]eess-mf'!$A$2:$I$188,2,FALSE)</f>
        <v>MONTEGRANDE</v>
      </c>
      <c r="E30" s="41">
        <f>IFERROR(VLOOKUP(A30,'[2]eess-mf'!$A$2:$I$188,7,FALSE),0)</f>
        <v>10</v>
      </c>
      <c r="F30" s="41">
        <f>IFERROR(VLOOKUP(VALUE(A30),[2]resumen!$A$5:$Q$191,5,FALSE),0)</f>
        <v>8</v>
      </c>
      <c r="G30" s="14">
        <f t="shared" si="0"/>
        <v>0.8</v>
      </c>
      <c r="H30" s="41">
        <f>IFERROR(VLOOKUP(VALUE(A30),[2]resumen!$A$5:$Q$191,7,FALSE),0)</f>
        <v>6</v>
      </c>
      <c r="I30" s="14">
        <f t="shared" si="1"/>
        <v>0.75</v>
      </c>
      <c r="J30" s="41">
        <f>IFERROR(VLOOKUP(VALUE(A30),[2]resumen!$A$5:$Q$191,2,FALSE),0)</f>
        <v>1</v>
      </c>
      <c r="K30" s="5">
        <f t="shared" si="2"/>
        <v>0.125</v>
      </c>
      <c r="L30" s="41">
        <f>IFERROR(VLOOKUP(VALUE(A30),[2]resumen!$A$5:$Q$191,6,FALSE),0)</f>
        <v>6</v>
      </c>
      <c r="M30" s="14">
        <f t="shared" si="3"/>
        <v>0.6</v>
      </c>
      <c r="N30" s="41">
        <f>IFERROR(VLOOKUP(VALUE(A30),[2]resumen!$A$5:$Q$191,8,FALSE),0)</f>
        <v>12</v>
      </c>
      <c r="O30" s="14">
        <f t="shared" si="4"/>
        <v>1.5</v>
      </c>
      <c r="P30" s="41">
        <f>IFERROR(VLOOKUP(VALUE(A30),[2]resumen!$A$5:$Q$191,12,FALSE),0)+IFERROR(VLOOKUP(VALUE(A30),[2]resumen!$A$5:$Q$191,13,FALSE),0)</f>
        <v>6</v>
      </c>
      <c r="Q30" s="14">
        <f t="shared" si="5"/>
        <v>0.75</v>
      </c>
      <c r="R30" s="41">
        <f>IFERROR(VLOOKUP(VALUE(A30),[2]resumen!$A$5:$Q$191,10,FALSE),0)+IFERROR(VLOOKUP(VALUE(A30),[2]resumen!$A$5:$Q$191,11,FALSE),0)</f>
        <v>8</v>
      </c>
      <c r="S30" s="14">
        <f t="shared" si="6"/>
        <v>1</v>
      </c>
      <c r="T30" s="41">
        <f>IFERROR(VLOOKUP(VALUE(A30),[2]resumen!$A$5:$Q$191,15,FALSE),0)</f>
        <v>6</v>
      </c>
      <c r="U30" s="41">
        <f>IFERROR(VLOOKUP(VALUE(A30),[2]resumen!$A$5:$Q$191,16,FALSE),0)</f>
        <v>9</v>
      </c>
      <c r="V30" s="14">
        <f t="shared" si="7"/>
        <v>1.5</v>
      </c>
      <c r="W30" s="41">
        <f>IFERROR(VLOOKUP(VALUE(A30),[2]resumen!$A$5:$Q$191,4,FALSE),0)</f>
        <v>3</v>
      </c>
      <c r="X30" s="14">
        <f t="shared" si="8"/>
        <v>0.3</v>
      </c>
      <c r="Y30" s="41">
        <f>IFERROR(VLOOKUP(VALUE(A30),[2]resumen!$A$5:$Q$191,3,FALSE),0)</f>
        <v>0</v>
      </c>
      <c r="Z30" s="14">
        <f t="shared" si="9"/>
        <v>0</v>
      </c>
      <c r="AA30" s="41">
        <f>IFERROR(VLOOKUP(VALUE(A30),[2]resumen!$A$5:$Q$191,9,FALSE),0)</f>
        <v>0</v>
      </c>
      <c r="AB30" s="14">
        <f t="shared" si="10"/>
        <v>0</v>
      </c>
      <c r="AC30" s="41">
        <f>IFERROR(VLOOKUP(A30,'[2]eess-mf'!$A$2:$I$188,9,FALSE),0)</f>
        <v>0</v>
      </c>
      <c r="AD30" s="41">
        <f>IFERROR(VLOOKUP(VALUE(A30),[2]resumen!$A$5:$Q$191,17,FALSE),0)</f>
        <v>0</v>
      </c>
      <c r="AE30" s="14">
        <f t="shared" si="11"/>
        <v>0</v>
      </c>
      <c r="AF30" s="41">
        <f>IFERROR(VLOOKUP(A30,'[2]eess-mf'!$A$2:$I$188,8,FALSE),0)</f>
        <v>142.80000000000001</v>
      </c>
      <c r="AG30" s="41">
        <f>IFERROR(VLOOKUP(VALUE(A30),[2]resumen!$A$5:$Q$191,14,FALSE),0)</f>
        <v>62</v>
      </c>
      <c r="AH30" s="14">
        <f t="shared" si="12"/>
        <v>0.43</v>
      </c>
    </row>
    <row r="31" spans="1:34" x14ac:dyDescent="0.2">
      <c r="A31" s="45">
        <v>4344</v>
      </c>
      <c r="B31" s="2" t="str">
        <f>+VLOOKUP(A31,'[1]eess-mf'!$A$2:$I$188,5,FALSE)</f>
        <v>CHICLAYO</v>
      </c>
      <c r="C31" s="2" t="str">
        <f>+VLOOKUP(A31,'[1]eess-mf'!$A$2:$I$188,6,FALSE)</f>
        <v>REQUE-LAGUNAS</v>
      </c>
      <c r="D31" s="2" t="str">
        <f>+VLOOKUP(A31,'[1]eess-mf'!$A$2:$I$188,2,FALSE)</f>
        <v>LAS DELICIAS</v>
      </c>
      <c r="E31" s="41">
        <f>IFERROR(VLOOKUP(A31,'[2]eess-mf'!$A$2:$I$188,7,FALSE),0)</f>
        <v>14</v>
      </c>
      <c r="F31" s="41">
        <f>IFERROR(VLOOKUP(VALUE(A31),[2]resumen!$A$5:$Q$191,5,FALSE),0)</f>
        <v>12</v>
      </c>
      <c r="G31" s="14">
        <f t="shared" si="0"/>
        <v>0.85699999999999998</v>
      </c>
      <c r="H31" s="41">
        <f>IFERROR(VLOOKUP(VALUE(A31),[2]resumen!$A$5:$Q$191,7,FALSE),0)</f>
        <v>10</v>
      </c>
      <c r="I31" s="14">
        <f t="shared" si="1"/>
        <v>0.83299999999999996</v>
      </c>
      <c r="J31" s="41">
        <f>IFERROR(VLOOKUP(VALUE(A31),[2]resumen!$A$5:$Q$191,2,FALSE),0)</f>
        <v>1</v>
      </c>
      <c r="K31" s="5">
        <f t="shared" si="2"/>
        <v>8.3000000000000004E-2</v>
      </c>
      <c r="L31" s="41">
        <f>IFERROR(VLOOKUP(VALUE(A31),[2]resumen!$A$5:$Q$191,6,FALSE),0)</f>
        <v>7</v>
      </c>
      <c r="M31" s="14">
        <f t="shared" si="3"/>
        <v>0.5</v>
      </c>
      <c r="N31" s="41">
        <f>IFERROR(VLOOKUP(VALUE(A31),[2]resumen!$A$5:$Q$191,8,FALSE),0)</f>
        <v>3</v>
      </c>
      <c r="O31" s="14">
        <f t="shared" si="4"/>
        <v>0.25</v>
      </c>
      <c r="P31" s="41">
        <f>IFERROR(VLOOKUP(VALUE(A31),[2]resumen!$A$5:$Q$191,12,FALSE),0)+IFERROR(VLOOKUP(VALUE(A31),[2]resumen!$A$5:$Q$191,13,FALSE),0)</f>
        <v>11</v>
      </c>
      <c r="Q31" s="14">
        <f t="shared" si="5"/>
        <v>0.92</v>
      </c>
      <c r="R31" s="41">
        <f>IFERROR(VLOOKUP(VALUE(A31),[2]resumen!$A$5:$Q$191,10,FALSE),0)+IFERROR(VLOOKUP(VALUE(A31),[2]resumen!$A$5:$Q$191,11,FALSE),0)</f>
        <v>11</v>
      </c>
      <c r="S31" s="14">
        <f t="shared" si="6"/>
        <v>0.92</v>
      </c>
      <c r="T31" s="41">
        <f>IFERROR(VLOOKUP(VALUE(A31),[2]resumen!$A$5:$Q$191,15,FALSE),0)</f>
        <v>13</v>
      </c>
      <c r="U31" s="41">
        <f>IFERROR(VLOOKUP(VALUE(A31),[2]resumen!$A$5:$Q$191,16,FALSE),0)</f>
        <v>13</v>
      </c>
      <c r="V31" s="14">
        <f t="shared" si="7"/>
        <v>1</v>
      </c>
      <c r="W31" s="41">
        <f>IFERROR(VLOOKUP(VALUE(A31),[2]resumen!$A$5:$Q$191,4,FALSE),0)</f>
        <v>0</v>
      </c>
      <c r="X31" s="14">
        <f t="shared" si="8"/>
        <v>0</v>
      </c>
      <c r="Y31" s="41">
        <f>IFERROR(VLOOKUP(VALUE(A31),[2]resumen!$A$5:$Q$191,3,FALSE),0)</f>
        <v>0</v>
      </c>
      <c r="Z31" s="14">
        <f t="shared" si="9"/>
        <v>0</v>
      </c>
      <c r="AA31" s="41">
        <f>IFERROR(VLOOKUP(VALUE(A31),[2]resumen!$A$5:$Q$191,9,FALSE),0)</f>
        <v>0</v>
      </c>
      <c r="AB31" s="14">
        <f t="shared" si="10"/>
        <v>0</v>
      </c>
      <c r="AC31" s="41">
        <f>IFERROR(VLOOKUP(A31,'[2]eess-mf'!$A$2:$I$188,9,FALSE),0)</f>
        <v>0</v>
      </c>
      <c r="AD31" s="41">
        <f>IFERROR(VLOOKUP(VALUE(A31),[2]resumen!$A$5:$Q$191,17,FALSE),0)</f>
        <v>0</v>
      </c>
      <c r="AE31" s="14">
        <f t="shared" si="11"/>
        <v>0</v>
      </c>
      <c r="AF31" s="41">
        <f>IFERROR(VLOOKUP(A31,'[2]eess-mf'!$A$2:$I$188,8,FALSE),0)</f>
        <v>154</v>
      </c>
      <c r="AG31" s="41">
        <f>IFERROR(VLOOKUP(VALUE(A31),[2]resumen!$A$5:$Q$191,14,FALSE),0)</f>
        <v>54</v>
      </c>
      <c r="AH31" s="14">
        <f t="shared" si="12"/>
        <v>0.35</v>
      </c>
    </row>
    <row r="32" spans="1:34" x14ac:dyDescent="0.2">
      <c r="A32" s="45">
        <v>4345</v>
      </c>
      <c r="B32" s="2" t="str">
        <f>+VLOOKUP(A32,'[1]eess-mf'!$A$2:$I$188,5,FALSE)</f>
        <v>CHICLAYO</v>
      </c>
      <c r="C32" s="2" t="str">
        <f>+VLOOKUP(A32,'[1]eess-mf'!$A$2:$I$188,6,FALSE)</f>
        <v>SAN JOSE</v>
      </c>
      <c r="D32" s="2" t="str">
        <f>+VLOOKUP(A32,'[1]eess-mf'!$A$2:$I$188,2,FALSE)</f>
        <v>SAN JOSE</v>
      </c>
      <c r="E32" s="41">
        <f>IFERROR(VLOOKUP(A32,'[2]eess-mf'!$A$2:$I$188,7,FALSE),0)</f>
        <v>242</v>
      </c>
      <c r="F32" s="41">
        <f>IFERROR(VLOOKUP(VALUE(A32),[2]resumen!$A$5:$Q$191,5,FALSE),0)</f>
        <v>230</v>
      </c>
      <c r="G32" s="14">
        <f t="shared" si="0"/>
        <v>0.95</v>
      </c>
      <c r="H32" s="41">
        <f>IFERROR(VLOOKUP(VALUE(A32),[2]resumen!$A$5:$Q$191,7,FALSE),0)</f>
        <v>146</v>
      </c>
      <c r="I32" s="14">
        <f t="shared" si="1"/>
        <v>0.63500000000000001</v>
      </c>
      <c r="J32" s="41">
        <f>IFERROR(VLOOKUP(VALUE(A32),[2]resumen!$A$5:$Q$191,2,FALSE),0)</f>
        <v>25</v>
      </c>
      <c r="K32" s="5">
        <f t="shared" si="2"/>
        <v>0.109</v>
      </c>
      <c r="L32" s="41">
        <f>IFERROR(VLOOKUP(VALUE(A32),[2]resumen!$A$5:$Q$191,6,FALSE),0)</f>
        <v>112</v>
      </c>
      <c r="M32" s="14">
        <f t="shared" si="3"/>
        <v>0.46300000000000002</v>
      </c>
      <c r="N32" s="41">
        <f>IFERROR(VLOOKUP(VALUE(A32),[2]resumen!$A$5:$Q$191,8,FALSE),0)</f>
        <v>112</v>
      </c>
      <c r="O32" s="14">
        <f t="shared" si="4"/>
        <v>0.48699999999999999</v>
      </c>
      <c r="P32" s="41">
        <f>IFERROR(VLOOKUP(VALUE(A32),[2]resumen!$A$5:$Q$191,12,FALSE),0)+IFERROR(VLOOKUP(VALUE(A32),[2]resumen!$A$5:$Q$191,13,FALSE),0)</f>
        <v>218</v>
      </c>
      <c r="Q32" s="14">
        <f t="shared" si="5"/>
        <v>0.95</v>
      </c>
      <c r="R32" s="41">
        <f>IFERROR(VLOOKUP(VALUE(A32),[2]resumen!$A$5:$Q$191,10,FALSE),0)+IFERROR(VLOOKUP(VALUE(A32),[2]resumen!$A$5:$Q$191,11,FALSE),0)</f>
        <v>217</v>
      </c>
      <c r="S32" s="14">
        <f t="shared" si="6"/>
        <v>0.94</v>
      </c>
      <c r="T32" s="41">
        <f>IFERROR(VLOOKUP(VALUE(A32),[2]resumen!$A$5:$Q$191,15,FALSE),0)</f>
        <v>104</v>
      </c>
      <c r="U32" s="41">
        <f>IFERROR(VLOOKUP(VALUE(A32),[2]resumen!$A$5:$Q$191,16,FALSE),0)</f>
        <v>47</v>
      </c>
      <c r="V32" s="14">
        <f t="shared" si="7"/>
        <v>0.45</v>
      </c>
      <c r="W32" s="41">
        <f>IFERROR(VLOOKUP(VALUE(A32),[2]resumen!$A$5:$Q$191,4,FALSE),0)</f>
        <v>41</v>
      </c>
      <c r="X32" s="14">
        <f t="shared" si="8"/>
        <v>0.17</v>
      </c>
      <c r="Y32" s="41">
        <f>IFERROR(VLOOKUP(VALUE(A32),[2]resumen!$A$5:$Q$191,3,FALSE),0)</f>
        <v>0</v>
      </c>
      <c r="Z32" s="14">
        <f t="shared" si="9"/>
        <v>0</v>
      </c>
      <c r="AA32" s="41">
        <f>IFERROR(VLOOKUP(VALUE(A32),[2]resumen!$A$5:$Q$191,9,FALSE),0)</f>
        <v>0</v>
      </c>
      <c r="AB32" s="14">
        <f t="shared" si="10"/>
        <v>0</v>
      </c>
      <c r="AC32" s="41">
        <f>IFERROR(VLOOKUP(A32,'[2]eess-mf'!$A$2:$I$188,9,FALSE),0)</f>
        <v>0</v>
      </c>
      <c r="AD32" s="41">
        <f>IFERROR(VLOOKUP(VALUE(A32),[2]resumen!$A$5:$Q$191,17,FALSE),0)</f>
        <v>0</v>
      </c>
      <c r="AE32" s="14">
        <f t="shared" si="11"/>
        <v>0</v>
      </c>
      <c r="AF32" s="41">
        <f>IFERROR(VLOOKUP(A32,'[2]eess-mf'!$A$2:$I$188,8,FALSE),0)</f>
        <v>544</v>
      </c>
      <c r="AG32" s="41">
        <f>IFERROR(VLOOKUP(VALUE(A32),[2]resumen!$A$5:$Q$191,14,FALSE),0)</f>
        <v>384</v>
      </c>
      <c r="AH32" s="14">
        <f t="shared" si="12"/>
        <v>0.71</v>
      </c>
    </row>
    <row r="33" spans="1:34" x14ac:dyDescent="0.2">
      <c r="A33" s="45">
        <v>4346</v>
      </c>
      <c r="B33" s="2" t="str">
        <f>+VLOOKUP(A33,'[1]eess-mf'!$A$2:$I$188,5,FALSE)</f>
        <v>CHICLAYO</v>
      </c>
      <c r="C33" s="2" t="str">
        <f>+VLOOKUP(A33,'[1]eess-mf'!$A$2:$I$188,6,FALSE)</f>
        <v>SAN JOSE</v>
      </c>
      <c r="D33" s="2" t="str">
        <f>+VLOOKUP(A33,'[1]eess-mf'!$A$2:$I$188,2,FALSE)</f>
        <v>SAN CARLOS</v>
      </c>
      <c r="E33" s="41">
        <f>IFERROR(VLOOKUP(A33,'[2]eess-mf'!$A$2:$I$188,7,FALSE),0)</f>
        <v>29</v>
      </c>
      <c r="F33" s="41">
        <f>IFERROR(VLOOKUP(VALUE(A33),[2]resumen!$A$5:$Q$191,5,FALSE),0)</f>
        <v>35</v>
      </c>
      <c r="G33" s="14">
        <f t="shared" si="0"/>
        <v>1.2070000000000001</v>
      </c>
      <c r="H33" s="41">
        <f>IFERROR(VLOOKUP(VALUE(A33),[2]resumen!$A$5:$Q$191,7,FALSE),0)</f>
        <v>16</v>
      </c>
      <c r="I33" s="14">
        <f t="shared" si="1"/>
        <v>0.45700000000000002</v>
      </c>
      <c r="J33" s="41">
        <f>IFERROR(VLOOKUP(VALUE(A33),[2]resumen!$A$5:$Q$191,2,FALSE),0)</f>
        <v>2</v>
      </c>
      <c r="K33" s="5">
        <f t="shared" si="2"/>
        <v>5.7000000000000002E-2</v>
      </c>
      <c r="L33" s="41">
        <f>IFERROR(VLOOKUP(VALUE(A33),[2]resumen!$A$5:$Q$191,6,FALSE),0)</f>
        <v>27</v>
      </c>
      <c r="M33" s="14">
        <f t="shared" si="3"/>
        <v>0.93100000000000005</v>
      </c>
      <c r="N33" s="41">
        <f>IFERROR(VLOOKUP(VALUE(A33),[2]resumen!$A$5:$Q$191,8,FALSE),0)</f>
        <v>36</v>
      </c>
      <c r="O33" s="14">
        <f t="shared" si="4"/>
        <v>1.0289999999999999</v>
      </c>
      <c r="P33" s="41">
        <f>IFERROR(VLOOKUP(VALUE(A33),[2]resumen!$A$5:$Q$191,12,FALSE),0)+IFERROR(VLOOKUP(VALUE(A33),[2]resumen!$A$5:$Q$191,13,FALSE),0)</f>
        <v>34</v>
      </c>
      <c r="Q33" s="14">
        <f t="shared" si="5"/>
        <v>0.97</v>
      </c>
      <c r="R33" s="41">
        <f>IFERROR(VLOOKUP(VALUE(A33),[2]resumen!$A$5:$Q$191,10,FALSE),0)+IFERROR(VLOOKUP(VALUE(A33),[2]resumen!$A$5:$Q$191,11,FALSE),0)</f>
        <v>36</v>
      </c>
      <c r="S33" s="14">
        <f t="shared" si="6"/>
        <v>1.03</v>
      </c>
      <c r="T33" s="41">
        <f>IFERROR(VLOOKUP(VALUE(A33),[2]resumen!$A$5:$Q$191,15,FALSE),0)</f>
        <v>36</v>
      </c>
      <c r="U33" s="41">
        <f>IFERROR(VLOOKUP(VALUE(A33),[2]resumen!$A$5:$Q$191,16,FALSE),0)</f>
        <v>27</v>
      </c>
      <c r="V33" s="14">
        <f t="shared" si="7"/>
        <v>0.75</v>
      </c>
      <c r="W33" s="41">
        <f>IFERROR(VLOOKUP(VALUE(A33),[2]resumen!$A$5:$Q$191,4,FALSE),0)</f>
        <v>25</v>
      </c>
      <c r="X33" s="14">
        <f t="shared" si="8"/>
        <v>0.86</v>
      </c>
      <c r="Y33" s="41">
        <f>IFERROR(VLOOKUP(VALUE(A33),[2]resumen!$A$5:$Q$191,3,FALSE),0)</f>
        <v>4</v>
      </c>
      <c r="Z33" s="14">
        <f t="shared" si="9"/>
        <v>0.13800000000000001</v>
      </c>
      <c r="AA33" s="41">
        <f>IFERROR(VLOOKUP(VALUE(A33),[2]resumen!$A$5:$Q$191,9,FALSE),0)</f>
        <v>0</v>
      </c>
      <c r="AB33" s="14">
        <f t="shared" si="10"/>
        <v>0</v>
      </c>
      <c r="AC33" s="41">
        <f>IFERROR(VLOOKUP(A33,'[2]eess-mf'!$A$2:$I$188,9,FALSE),0)</f>
        <v>0</v>
      </c>
      <c r="AD33" s="41">
        <f>IFERROR(VLOOKUP(VALUE(A33),[2]resumen!$A$5:$Q$191,17,FALSE),0)</f>
        <v>0</v>
      </c>
      <c r="AE33" s="14">
        <f t="shared" si="11"/>
        <v>0</v>
      </c>
      <c r="AF33" s="41">
        <f>IFERROR(VLOOKUP(A33,'[2]eess-mf'!$A$2:$I$188,8,FALSE),0)</f>
        <v>124.6</v>
      </c>
      <c r="AG33" s="41">
        <f>IFERROR(VLOOKUP(VALUE(A33),[2]resumen!$A$5:$Q$191,14,FALSE),0)</f>
        <v>78</v>
      </c>
      <c r="AH33" s="14">
        <f t="shared" si="12"/>
        <v>0.63</v>
      </c>
    </row>
    <row r="34" spans="1:34" x14ac:dyDescent="0.2">
      <c r="A34" s="45">
        <v>4347</v>
      </c>
      <c r="B34" s="2" t="str">
        <f>+VLOOKUP(A34,'[1]eess-mf'!$A$2:$I$188,5,FALSE)</f>
        <v>CHICLAYO</v>
      </c>
      <c r="C34" s="2" t="str">
        <f>+VLOOKUP(A34,'[1]eess-mf'!$A$2:$I$188,6,FALSE)</f>
        <v>SAN JOSE</v>
      </c>
      <c r="D34" s="2" t="str">
        <f>+VLOOKUP(A34,'[1]eess-mf'!$A$2:$I$188,2,FALSE)</f>
        <v>BODEGONES</v>
      </c>
      <c r="E34" s="41">
        <f>IFERROR(VLOOKUP(A34,'[2]eess-mf'!$A$2:$I$188,7,FALSE),0)</f>
        <v>22</v>
      </c>
      <c r="F34" s="41">
        <f>IFERROR(VLOOKUP(VALUE(A34),[2]resumen!$A$5:$Q$191,5,FALSE),0)</f>
        <v>24</v>
      </c>
      <c r="G34" s="14">
        <f t="shared" si="0"/>
        <v>1.091</v>
      </c>
      <c r="H34" s="41">
        <f>IFERROR(VLOOKUP(VALUE(A34),[2]resumen!$A$5:$Q$191,7,FALSE),0)</f>
        <v>20</v>
      </c>
      <c r="I34" s="14">
        <f t="shared" si="1"/>
        <v>0.83299999999999996</v>
      </c>
      <c r="J34" s="41">
        <f>IFERROR(VLOOKUP(VALUE(A34),[2]resumen!$A$5:$Q$191,2,FALSE),0)</f>
        <v>3</v>
      </c>
      <c r="K34" s="5">
        <f t="shared" si="2"/>
        <v>0.125</v>
      </c>
      <c r="L34" s="41">
        <f>IFERROR(VLOOKUP(VALUE(A34),[2]resumen!$A$5:$Q$191,6,FALSE),0)</f>
        <v>20</v>
      </c>
      <c r="M34" s="14">
        <f t="shared" si="3"/>
        <v>0.90900000000000003</v>
      </c>
      <c r="N34" s="41">
        <f>IFERROR(VLOOKUP(VALUE(A34),[2]resumen!$A$5:$Q$191,8,FALSE),0)</f>
        <v>32</v>
      </c>
      <c r="O34" s="14">
        <f t="shared" si="4"/>
        <v>1.333</v>
      </c>
      <c r="P34" s="41">
        <f>IFERROR(VLOOKUP(VALUE(A34),[2]resumen!$A$5:$Q$191,12,FALSE),0)+IFERROR(VLOOKUP(VALUE(A34),[2]resumen!$A$5:$Q$191,13,FALSE),0)</f>
        <v>23</v>
      </c>
      <c r="Q34" s="14">
        <f t="shared" si="5"/>
        <v>0.96</v>
      </c>
      <c r="R34" s="41">
        <f>IFERROR(VLOOKUP(VALUE(A34),[2]resumen!$A$5:$Q$191,10,FALSE),0)+IFERROR(VLOOKUP(VALUE(A34),[2]resumen!$A$5:$Q$191,11,FALSE),0)</f>
        <v>20</v>
      </c>
      <c r="S34" s="14">
        <f t="shared" si="6"/>
        <v>0.83</v>
      </c>
      <c r="T34" s="41">
        <f>IFERROR(VLOOKUP(VALUE(A34),[2]resumen!$A$5:$Q$191,15,FALSE),0)</f>
        <v>26</v>
      </c>
      <c r="U34" s="41">
        <f>IFERROR(VLOOKUP(VALUE(A34),[2]resumen!$A$5:$Q$191,16,FALSE),0)</f>
        <v>12</v>
      </c>
      <c r="V34" s="14">
        <f t="shared" si="7"/>
        <v>0.46</v>
      </c>
      <c r="W34" s="41">
        <f>IFERROR(VLOOKUP(VALUE(A34),[2]resumen!$A$5:$Q$191,4,FALSE),0)</f>
        <v>27</v>
      </c>
      <c r="X34" s="14">
        <f t="shared" si="8"/>
        <v>1.23</v>
      </c>
      <c r="Y34" s="41">
        <f>IFERROR(VLOOKUP(VALUE(A34),[2]resumen!$A$5:$Q$191,3,FALSE),0)</f>
        <v>0</v>
      </c>
      <c r="Z34" s="14">
        <f t="shared" si="9"/>
        <v>0</v>
      </c>
      <c r="AA34" s="41">
        <f>IFERROR(VLOOKUP(VALUE(A34),[2]resumen!$A$5:$Q$191,9,FALSE),0)</f>
        <v>0</v>
      </c>
      <c r="AB34" s="14">
        <f t="shared" si="10"/>
        <v>0</v>
      </c>
      <c r="AC34" s="41">
        <f>IFERROR(VLOOKUP(A34,'[2]eess-mf'!$A$2:$I$188,9,FALSE),0)</f>
        <v>0</v>
      </c>
      <c r="AD34" s="41">
        <f>IFERROR(VLOOKUP(VALUE(A34),[2]resumen!$A$5:$Q$191,17,FALSE),0)</f>
        <v>0</v>
      </c>
      <c r="AE34" s="14">
        <f t="shared" si="11"/>
        <v>0</v>
      </c>
      <c r="AF34" s="41">
        <f>IFERROR(VLOOKUP(A34,'[2]eess-mf'!$A$2:$I$188,8,FALSE),0)</f>
        <v>85.8</v>
      </c>
      <c r="AG34" s="41">
        <f>IFERROR(VLOOKUP(VALUE(A34),[2]resumen!$A$5:$Q$191,14,FALSE),0)</f>
        <v>59</v>
      </c>
      <c r="AH34" s="14">
        <f t="shared" si="12"/>
        <v>0.69</v>
      </c>
    </row>
    <row r="35" spans="1:34" x14ac:dyDescent="0.2">
      <c r="A35" s="45">
        <v>4348</v>
      </c>
      <c r="B35" s="2" t="str">
        <f>+VLOOKUP(A35,'[1]eess-mf'!$A$2:$I$188,5,FALSE)</f>
        <v>CHICLAYO</v>
      </c>
      <c r="C35" s="2" t="str">
        <f>+VLOOKUP(A35,'[1]eess-mf'!$A$2:$I$188,6,FALSE)</f>
        <v>SAN JOSE</v>
      </c>
      <c r="D35" s="2" t="str">
        <f>+VLOOKUP(A35,'[1]eess-mf'!$A$2:$I$188,2,FALSE)</f>
        <v>CIUDAD DE DIOS - JUAN TOMIS STACK</v>
      </c>
      <c r="E35" s="41">
        <f>IFERROR(VLOOKUP(A35,'[2]eess-mf'!$A$2:$I$188,7,FALSE),0)</f>
        <v>72</v>
      </c>
      <c r="F35" s="41">
        <f>IFERROR(VLOOKUP(VALUE(A35),[2]resumen!$A$5:$Q$191,5,FALSE),0)</f>
        <v>87</v>
      </c>
      <c r="G35" s="14">
        <f t="shared" si="0"/>
        <v>1.208</v>
      </c>
      <c r="H35" s="41">
        <f>IFERROR(VLOOKUP(VALUE(A35),[2]resumen!$A$5:$Q$191,7,FALSE),0)</f>
        <v>63</v>
      </c>
      <c r="I35" s="14">
        <f t="shared" si="1"/>
        <v>0.72399999999999998</v>
      </c>
      <c r="J35" s="41">
        <f>IFERROR(VLOOKUP(VALUE(A35),[2]resumen!$A$5:$Q$191,2,FALSE),0)</f>
        <v>5</v>
      </c>
      <c r="K35" s="5">
        <f t="shared" si="2"/>
        <v>5.7000000000000002E-2</v>
      </c>
      <c r="L35" s="41">
        <f>IFERROR(VLOOKUP(VALUE(A35),[2]resumen!$A$5:$Q$191,6,FALSE),0)</f>
        <v>61</v>
      </c>
      <c r="M35" s="14">
        <f t="shared" si="3"/>
        <v>0.84699999999999998</v>
      </c>
      <c r="N35" s="41">
        <f>IFERROR(VLOOKUP(VALUE(A35),[2]resumen!$A$5:$Q$191,8,FALSE),0)</f>
        <v>110</v>
      </c>
      <c r="O35" s="14">
        <f t="shared" si="4"/>
        <v>1.264</v>
      </c>
      <c r="P35" s="41">
        <f>IFERROR(VLOOKUP(VALUE(A35),[2]resumen!$A$5:$Q$191,12,FALSE),0)+IFERROR(VLOOKUP(VALUE(A35),[2]resumen!$A$5:$Q$191,13,FALSE),0)</f>
        <v>86</v>
      </c>
      <c r="Q35" s="14">
        <f t="shared" si="5"/>
        <v>0.99</v>
      </c>
      <c r="R35" s="41">
        <f>IFERROR(VLOOKUP(VALUE(A35),[2]resumen!$A$5:$Q$191,10,FALSE),0)+IFERROR(VLOOKUP(VALUE(A35),[2]resumen!$A$5:$Q$191,11,FALSE),0)</f>
        <v>84</v>
      </c>
      <c r="S35" s="14">
        <f t="shared" si="6"/>
        <v>0.97</v>
      </c>
      <c r="T35" s="41">
        <f>IFERROR(VLOOKUP(VALUE(A35),[2]resumen!$A$5:$Q$191,15,FALSE),0)</f>
        <v>60</v>
      </c>
      <c r="U35" s="41">
        <f>IFERROR(VLOOKUP(VALUE(A35),[2]resumen!$A$5:$Q$191,16,FALSE),0)</f>
        <v>65</v>
      </c>
      <c r="V35" s="14">
        <f t="shared" si="7"/>
        <v>1.08</v>
      </c>
      <c r="W35" s="41">
        <f>IFERROR(VLOOKUP(VALUE(A35),[2]resumen!$A$5:$Q$191,4,FALSE),0)</f>
        <v>69</v>
      </c>
      <c r="X35" s="14">
        <f t="shared" si="8"/>
        <v>0.96</v>
      </c>
      <c r="Y35" s="41">
        <f>IFERROR(VLOOKUP(VALUE(A35),[2]resumen!$A$5:$Q$191,3,FALSE),0)</f>
        <v>12</v>
      </c>
      <c r="Z35" s="14">
        <f t="shared" si="9"/>
        <v>0.16700000000000001</v>
      </c>
      <c r="AA35" s="41">
        <f>IFERROR(VLOOKUP(VALUE(A35),[2]resumen!$A$5:$Q$191,9,FALSE),0)</f>
        <v>4</v>
      </c>
      <c r="AB35" s="14">
        <f t="shared" si="10"/>
        <v>0.05</v>
      </c>
      <c r="AC35" s="41">
        <f>IFERROR(VLOOKUP(A35,'[2]eess-mf'!$A$2:$I$188,9,FALSE),0)</f>
        <v>0</v>
      </c>
      <c r="AD35" s="41">
        <f>IFERROR(VLOOKUP(VALUE(A35),[2]resumen!$A$5:$Q$191,17,FALSE),0)</f>
        <v>0</v>
      </c>
      <c r="AE35" s="14">
        <f t="shared" si="11"/>
        <v>0</v>
      </c>
      <c r="AF35" s="41">
        <f>IFERROR(VLOOKUP(A35,'[2]eess-mf'!$A$2:$I$188,8,FALSE),0)</f>
        <v>406</v>
      </c>
      <c r="AG35" s="41">
        <f>IFERROR(VLOOKUP(VALUE(A35),[2]resumen!$A$5:$Q$191,14,FALSE),0)</f>
        <v>228</v>
      </c>
      <c r="AH35" s="14">
        <f t="shared" si="12"/>
        <v>0.56000000000000005</v>
      </c>
    </row>
    <row r="36" spans="1:34" x14ac:dyDescent="0.2">
      <c r="A36" s="45">
        <v>4349</v>
      </c>
      <c r="B36" s="2" t="str">
        <f>+VLOOKUP(A36,'[1]eess-mf'!$A$2:$I$188,5,FALSE)</f>
        <v>CHICLAYO</v>
      </c>
      <c r="C36" s="2" t="str">
        <f>+VLOOKUP(A36,'[1]eess-mf'!$A$2:$I$188,6,FALSE)</f>
        <v>CIRCUITO DE PLAYA</v>
      </c>
      <c r="D36" s="2" t="str">
        <f>+VLOOKUP(A36,'[1]eess-mf'!$A$2:$I$188,2,FALSE)</f>
        <v>MONSEFU</v>
      </c>
      <c r="E36" s="41">
        <f>IFERROR(VLOOKUP(A36,'[2]eess-mf'!$A$2:$I$188,7,FALSE),0)</f>
        <v>489</v>
      </c>
      <c r="F36" s="41">
        <f>IFERROR(VLOOKUP(VALUE(A36),[2]resumen!$A$5:$Q$191,5,FALSE),0)</f>
        <v>481</v>
      </c>
      <c r="G36" s="14">
        <f t="shared" si="0"/>
        <v>0.98399999999999999</v>
      </c>
      <c r="H36" s="41">
        <f>IFERROR(VLOOKUP(VALUE(A36),[2]resumen!$A$5:$Q$191,7,FALSE),0)</f>
        <v>341</v>
      </c>
      <c r="I36" s="14">
        <f t="shared" si="1"/>
        <v>0.70899999999999996</v>
      </c>
      <c r="J36" s="41">
        <f>IFERROR(VLOOKUP(VALUE(A36),[2]resumen!$A$5:$Q$191,2,FALSE),0)</f>
        <v>48</v>
      </c>
      <c r="K36" s="5">
        <f t="shared" si="2"/>
        <v>0.1</v>
      </c>
      <c r="L36" s="41">
        <f>IFERROR(VLOOKUP(VALUE(A36),[2]resumen!$A$5:$Q$191,6,FALSE),0)</f>
        <v>329</v>
      </c>
      <c r="M36" s="14">
        <f t="shared" si="3"/>
        <v>0.67300000000000004</v>
      </c>
      <c r="N36" s="41">
        <f>IFERROR(VLOOKUP(VALUE(A36),[2]resumen!$A$5:$Q$191,8,FALSE),0)</f>
        <v>391</v>
      </c>
      <c r="O36" s="14">
        <f t="shared" si="4"/>
        <v>0.81299999999999994</v>
      </c>
      <c r="P36" s="41">
        <f>IFERROR(VLOOKUP(VALUE(A36),[2]resumen!$A$5:$Q$191,12,FALSE),0)+IFERROR(VLOOKUP(VALUE(A36),[2]resumen!$A$5:$Q$191,13,FALSE),0)</f>
        <v>482</v>
      </c>
      <c r="Q36" s="14">
        <f t="shared" si="5"/>
        <v>1</v>
      </c>
      <c r="R36" s="41">
        <f>IFERROR(VLOOKUP(VALUE(A36),[2]resumen!$A$5:$Q$191,10,FALSE),0)+IFERROR(VLOOKUP(VALUE(A36),[2]resumen!$A$5:$Q$191,11,FALSE),0)</f>
        <v>491</v>
      </c>
      <c r="S36" s="14">
        <f t="shared" si="6"/>
        <v>1.02</v>
      </c>
      <c r="T36" s="41">
        <f>IFERROR(VLOOKUP(VALUE(A36),[2]resumen!$A$5:$Q$191,15,FALSE),0)</f>
        <v>273</v>
      </c>
      <c r="U36" s="41">
        <f>IFERROR(VLOOKUP(VALUE(A36),[2]resumen!$A$5:$Q$191,16,FALSE),0)</f>
        <v>261</v>
      </c>
      <c r="V36" s="14">
        <f t="shared" si="7"/>
        <v>0.96</v>
      </c>
      <c r="W36" s="41">
        <f>IFERROR(VLOOKUP(VALUE(A36),[2]resumen!$A$5:$Q$191,4,FALSE),0)</f>
        <v>245</v>
      </c>
      <c r="X36" s="14">
        <f t="shared" si="8"/>
        <v>0.5</v>
      </c>
      <c r="Y36" s="41">
        <f>IFERROR(VLOOKUP(VALUE(A36),[2]resumen!$A$5:$Q$191,3,FALSE),0)</f>
        <v>5</v>
      </c>
      <c r="Z36" s="14">
        <f t="shared" si="9"/>
        <v>0.01</v>
      </c>
      <c r="AA36" s="41">
        <f>IFERROR(VLOOKUP(VALUE(A36),[2]resumen!$A$5:$Q$191,9,FALSE),0)</f>
        <v>0</v>
      </c>
      <c r="AB36" s="14">
        <f t="shared" si="10"/>
        <v>0</v>
      </c>
      <c r="AC36" s="41">
        <f>IFERROR(VLOOKUP(A36,'[2]eess-mf'!$A$2:$I$188,9,FALSE),0)</f>
        <v>565</v>
      </c>
      <c r="AD36" s="41">
        <f>IFERROR(VLOOKUP(VALUE(A36),[2]resumen!$A$5:$Q$191,17,FALSE),0)</f>
        <v>316</v>
      </c>
      <c r="AE36" s="14">
        <f t="shared" si="11"/>
        <v>0.56000000000000005</v>
      </c>
      <c r="AF36" s="41">
        <f>IFERROR(VLOOKUP(A36,'[2]eess-mf'!$A$2:$I$188,8,FALSE),0)</f>
        <v>851.8</v>
      </c>
      <c r="AG36" s="41">
        <f>IFERROR(VLOOKUP(VALUE(A36),[2]resumen!$A$5:$Q$191,14,FALSE),0)</f>
        <v>767</v>
      </c>
      <c r="AH36" s="14">
        <f t="shared" si="12"/>
        <v>0.9</v>
      </c>
    </row>
    <row r="37" spans="1:34" x14ac:dyDescent="0.2">
      <c r="A37" s="45">
        <v>4350</v>
      </c>
      <c r="B37" s="2" t="str">
        <f>+VLOOKUP(A37,'[1]eess-mf'!$A$2:$I$188,5,FALSE)</f>
        <v>CHICLAYO</v>
      </c>
      <c r="C37" s="2" t="str">
        <f>+VLOOKUP(A37,'[1]eess-mf'!$A$2:$I$188,6,FALSE)</f>
        <v>CIRCUITO DE PLAYA</v>
      </c>
      <c r="D37" s="2" t="str">
        <f>+VLOOKUP(A37,'[1]eess-mf'!$A$2:$I$188,2,FALSE)</f>
        <v>CALLANCA</v>
      </c>
      <c r="E37" s="41">
        <f>IFERROR(VLOOKUP(A37,'[2]eess-mf'!$A$2:$I$188,7,FALSE),0)</f>
        <v>62</v>
      </c>
      <c r="F37" s="41">
        <f>IFERROR(VLOOKUP(VALUE(A37),[2]resumen!$A$5:$Q$191,5,FALSE),0)</f>
        <v>37</v>
      </c>
      <c r="G37" s="14">
        <f t="shared" si="0"/>
        <v>0.59699999999999998</v>
      </c>
      <c r="H37" s="41">
        <f>IFERROR(VLOOKUP(VALUE(A37),[2]resumen!$A$5:$Q$191,7,FALSE),0)</f>
        <v>23</v>
      </c>
      <c r="I37" s="14">
        <f t="shared" si="1"/>
        <v>0.622</v>
      </c>
      <c r="J37" s="41">
        <f>IFERROR(VLOOKUP(VALUE(A37),[2]resumen!$A$5:$Q$191,2,FALSE),0)</f>
        <v>4</v>
      </c>
      <c r="K37" s="5">
        <f t="shared" si="2"/>
        <v>0.108</v>
      </c>
      <c r="L37" s="41">
        <f>IFERROR(VLOOKUP(VALUE(A37),[2]resumen!$A$5:$Q$191,6,FALSE),0)</f>
        <v>32</v>
      </c>
      <c r="M37" s="14">
        <f t="shared" si="3"/>
        <v>0.51600000000000001</v>
      </c>
      <c r="N37" s="41">
        <f>IFERROR(VLOOKUP(VALUE(A37),[2]resumen!$A$5:$Q$191,8,FALSE),0)</f>
        <v>19</v>
      </c>
      <c r="O37" s="14">
        <f t="shared" si="4"/>
        <v>0.51400000000000001</v>
      </c>
      <c r="P37" s="41">
        <f>IFERROR(VLOOKUP(VALUE(A37),[2]resumen!$A$5:$Q$191,12,FALSE),0)+IFERROR(VLOOKUP(VALUE(A37),[2]resumen!$A$5:$Q$191,13,FALSE),0)</f>
        <v>37</v>
      </c>
      <c r="Q37" s="14">
        <f t="shared" si="5"/>
        <v>1</v>
      </c>
      <c r="R37" s="41">
        <f>IFERROR(VLOOKUP(VALUE(A37),[2]resumen!$A$5:$Q$191,10,FALSE),0)+IFERROR(VLOOKUP(VALUE(A37),[2]resumen!$A$5:$Q$191,11,FALSE),0)</f>
        <v>39</v>
      </c>
      <c r="S37" s="14">
        <f t="shared" si="6"/>
        <v>1.05</v>
      </c>
      <c r="T37" s="41">
        <f>IFERROR(VLOOKUP(VALUE(A37),[2]resumen!$A$5:$Q$191,15,FALSE),0)</f>
        <v>25</v>
      </c>
      <c r="U37" s="41">
        <f>IFERROR(VLOOKUP(VALUE(A37),[2]resumen!$A$5:$Q$191,16,FALSE),0)</f>
        <v>10</v>
      </c>
      <c r="V37" s="14">
        <f t="shared" si="7"/>
        <v>0.4</v>
      </c>
      <c r="W37" s="41">
        <f>IFERROR(VLOOKUP(VALUE(A37),[2]resumen!$A$5:$Q$191,4,FALSE),0)</f>
        <v>17</v>
      </c>
      <c r="X37" s="14">
        <f t="shared" si="8"/>
        <v>0.27</v>
      </c>
      <c r="Y37" s="41">
        <f>IFERROR(VLOOKUP(VALUE(A37),[2]resumen!$A$5:$Q$191,3,FALSE),0)</f>
        <v>4</v>
      </c>
      <c r="Z37" s="14">
        <f t="shared" si="9"/>
        <v>6.5000000000000002E-2</v>
      </c>
      <c r="AA37" s="41">
        <f>IFERROR(VLOOKUP(VALUE(A37),[2]resumen!$A$5:$Q$191,9,FALSE),0)</f>
        <v>0</v>
      </c>
      <c r="AB37" s="14">
        <f t="shared" si="10"/>
        <v>0</v>
      </c>
      <c r="AC37" s="41">
        <f>IFERROR(VLOOKUP(A37,'[2]eess-mf'!$A$2:$I$188,9,FALSE),0)</f>
        <v>0</v>
      </c>
      <c r="AD37" s="41">
        <f>IFERROR(VLOOKUP(VALUE(A37),[2]resumen!$A$5:$Q$191,17,FALSE),0)</f>
        <v>0</v>
      </c>
      <c r="AE37" s="14">
        <f t="shared" si="11"/>
        <v>0</v>
      </c>
      <c r="AF37" s="41">
        <f>IFERROR(VLOOKUP(A37,'[2]eess-mf'!$A$2:$I$188,8,FALSE),0)</f>
        <v>290.39999999999998</v>
      </c>
      <c r="AG37" s="41">
        <f>IFERROR(VLOOKUP(VALUE(A37),[2]resumen!$A$5:$Q$191,14,FALSE),0)</f>
        <v>143</v>
      </c>
      <c r="AH37" s="14">
        <f t="shared" si="12"/>
        <v>0.49</v>
      </c>
    </row>
    <row r="38" spans="1:34" x14ac:dyDescent="0.2">
      <c r="A38" s="45">
        <v>4351</v>
      </c>
      <c r="B38" s="2" t="str">
        <f>+VLOOKUP(A38,'[1]eess-mf'!$A$2:$I$188,5,FALSE)</f>
        <v>CHICLAYO</v>
      </c>
      <c r="C38" s="2" t="str">
        <f>+VLOOKUP(A38,'[1]eess-mf'!$A$2:$I$188,6,FALSE)</f>
        <v>CIRCUITO DE PLAYA</v>
      </c>
      <c r="D38" s="2" t="str">
        <f>+VLOOKUP(A38,'[1]eess-mf'!$A$2:$I$188,2,FALSE)</f>
        <v>POMAPE</v>
      </c>
      <c r="E38" s="41">
        <f>IFERROR(VLOOKUP(A38,'[2]eess-mf'!$A$2:$I$188,7,FALSE),0)</f>
        <v>33</v>
      </c>
      <c r="F38" s="41">
        <f>IFERROR(VLOOKUP(VALUE(A38),[2]resumen!$A$5:$Q$191,5,FALSE),0)</f>
        <v>33</v>
      </c>
      <c r="G38" s="14">
        <f t="shared" si="0"/>
        <v>1</v>
      </c>
      <c r="H38" s="41">
        <f>IFERROR(VLOOKUP(VALUE(A38),[2]resumen!$A$5:$Q$191,7,FALSE),0)</f>
        <v>20</v>
      </c>
      <c r="I38" s="14">
        <f t="shared" si="1"/>
        <v>0.60599999999999998</v>
      </c>
      <c r="J38" s="41">
        <f>IFERROR(VLOOKUP(VALUE(A38),[2]resumen!$A$5:$Q$191,2,FALSE),0)</f>
        <v>5</v>
      </c>
      <c r="K38" s="5">
        <f t="shared" si="2"/>
        <v>0.152</v>
      </c>
      <c r="L38" s="41">
        <f>IFERROR(VLOOKUP(VALUE(A38),[2]resumen!$A$5:$Q$191,6,FALSE),0)</f>
        <v>21</v>
      </c>
      <c r="M38" s="14">
        <f t="shared" si="3"/>
        <v>0.63600000000000001</v>
      </c>
      <c r="N38" s="41">
        <f>IFERROR(VLOOKUP(VALUE(A38),[2]resumen!$A$5:$Q$191,8,FALSE),0)</f>
        <v>12</v>
      </c>
      <c r="O38" s="14">
        <f t="shared" si="4"/>
        <v>0.36399999999999999</v>
      </c>
      <c r="P38" s="41">
        <f>IFERROR(VLOOKUP(VALUE(A38),[2]resumen!$A$5:$Q$191,12,FALSE),0)+IFERROR(VLOOKUP(VALUE(A38),[2]resumen!$A$5:$Q$191,13,FALSE),0)</f>
        <v>33</v>
      </c>
      <c r="Q38" s="14">
        <f t="shared" si="5"/>
        <v>1</v>
      </c>
      <c r="R38" s="41">
        <f>IFERROR(VLOOKUP(VALUE(A38),[2]resumen!$A$5:$Q$191,10,FALSE),0)+IFERROR(VLOOKUP(VALUE(A38),[2]resumen!$A$5:$Q$191,11,FALSE),0)</f>
        <v>34</v>
      </c>
      <c r="S38" s="14">
        <f t="shared" si="6"/>
        <v>1.03</v>
      </c>
      <c r="T38" s="41">
        <f>IFERROR(VLOOKUP(VALUE(A38),[2]resumen!$A$5:$Q$191,15,FALSE),0)</f>
        <v>23</v>
      </c>
      <c r="U38" s="41">
        <f>IFERROR(VLOOKUP(VALUE(A38),[2]resumen!$A$5:$Q$191,16,FALSE),0)</f>
        <v>21</v>
      </c>
      <c r="V38" s="14">
        <f t="shared" si="7"/>
        <v>0.91</v>
      </c>
      <c r="W38" s="41">
        <f>IFERROR(VLOOKUP(VALUE(A38),[2]resumen!$A$5:$Q$191,4,FALSE),0)</f>
        <v>15</v>
      </c>
      <c r="X38" s="14">
        <f t="shared" si="8"/>
        <v>0.45</v>
      </c>
      <c r="Y38" s="41">
        <f>IFERROR(VLOOKUP(VALUE(A38),[2]resumen!$A$5:$Q$191,3,FALSE),0)</f>
        <v>4</v>
      </c>
      <c r="Z38" s="14">
        <f t="shared" si="9"/>
        <v>0.121</v>
      </c>
      <c r="AA38" s="41">
        <f>IFERROR(VLOOKUP(VALUE(A38),[2]resumen!$A$5:$Q$191,9,FALSE),0)</f>
        <v>0</v>
      </c>
      <c r="AB38" s="14">
        <f t="shared" si="10"/>
        <v>0</v>
      </c>
      <c r="AC38" s="41">
        <f>IFERROR(VLOOKUP(A38,'[2]eess-mf'!$A$2:$I$188,9,FALSE),0)</f>
        <v>0</v>
      </c>
      <c r="AD38" s="41">
        <f>IFERROR(VLOOKUP(VALUE(A38),[2]resumen!$A$5:$Q$191,17,FALSE),0)</f>
        <v>0</v>
      </c>
      <c r="AE38" s="14">
        <f t="shared" si="11"/>
        <v>0</v>
      </c>
      <c r="AF38" s="41">
        <f>IFERROR(VLOOKUP(A38,'[2]eess-mf'!$A$2:$I$188,8,FALSE),0)</f>
        <v>178</v>
      </c>
      <c r="AG38" s="41">
        <f>IFERROR(VLOOKUP(VALUE(A38),[2]resumen!$A$5:$Q$191,14,FALSE),0)</f>
        <v>89</v>
      </c>
      <c r="AH38" s="14">
        <f t="shared" si="12"/>
        <v>0.5</v>
      </c>
    </row>
    <row r="39" spans="1:34" x14ac:dyDescent="0.2">
      <c r="A39" s="45">
        <v>4352</v>
      </c>
      <c r="B39" s="2" t="str">
        <f>+VLOOKUP(A39,'[1]eess-mf'!$A$2:$I$188,5,FALSE)</f>
        <v>CHICLAYO</v>
      </c>
      <c r="C39" s="2" t="str">
        <f>+VLOOKUP(A39,'[1]eess-mf'!$A$2:$I$188,6,FALSE)</f>
        <v>CIRCUITO DE PLAYA</v>
      </c>
      <c r="D39" s="2" t="str">
        <f>+VLOOKUP(A39,'[1]eess-mf'!$A$2:$I$188,2,FALSE)</f>
        <v>VALLE HERMOSO</v>
      </c>
      <c r="E39" s="41">
        <f>IFERROR(VLOOKUP(A39,'[2]eess-mf'!$A$2:$I$188,7,FALSE),0)</f>
        <v>13</v>
      </c>
      <c r="F39" s="41">
        <f>IFERROR(VLOOKUP(VALUE(A39),[2]resumen!$A$5:$Q$191,5,FALSE),0)</f>
        <v>22</v>
      </c>
      <c r="G39" s="14">
        <f t="shared" si="0"/>
        <v>1.6919999999999999</v>
      </c>
      <c r="H39" s="41">
        <f>IFERROR(VLOOKUP(VALUE(A39),[2]resumen!$A$5:$Q$191,7,FALSE),0)</f>
        <v>20</v>
      </c>
      <c r="I39" s="14">
        <f t="shared" si="1"/>
        <v>0.90900000000000003</v>
      </c>
      <c r="J39" s="41">
        <f>IFERROR(VLOOKUP(VALUE(A39),[2]resumen!$A$5:$Q$191,2,FALSE),0)</f>
        <v>2</v>
      </c>
      <c r="K39" s="5">
        <f t="shared" si="2"/>
        <v>9.0999999999999998E-2</v>
      </c>
      <c r="L39" s="41">
        <f>IFERROR(VLOOKUP(VALUE(A39),[2]resumen!$A$5:$Q$191,6,FALSE),0)</f>
        <v>20</v>
      </c>
      <c r="M39" s="14">
        <f t="shared" si="3"/>
        <v>1.538</v>
      </c>
      <c r="N39" s="41">
        <f>IFERROR(VLOOKUP(VALUE(A39),[2]resumen!$A$5:$Q$191,8,FALSE),0)</f>
        <v>16</v>
      </c>
      <c r="O39" s="14">
        <f t="shared" si="4"/>
        <v>0.72699999999999998</v>
      </c>
      <c r="P39" s="41">
        <f>IFERROR(VLOOKUP(VALUE(A39),[2]resumen!$A$5:$Q$191,12,FALSE),0)+IFERROR(VLOOKUP(VALUE(A39),[2]resumen!$A$5:$Q$191,13,FALSE),0)</f>
        <v>22</v>
      </c>
      <c r="Q39" s="14">
        <f t="shared" si="5"/>
        <v>1</v>
      </c>
      <c r="R39" s="41">
        <f>IFERROR(VLOOKUP(VALUE(A39),[2]resumen!$A$5:$Q$191,10,FALSE),0)+IFERROR(VLOOKUP(VALUE(A39),[2]resumen!$A$5:$Q$191,11,FALSE),0)</f>
        <v>22</v>
      </c>
      <c r="S39" s="14">
        <f t="shared" si="6"/>
        <v>1</v>
      </c>
      <c r="T39" s="41">
        <f>IFERROR(VLOOKUP(VALUE(A39),[2]resumen!$A$5:$Q$191,15,FALSE),0)</f>
        <v>26</v>
      </c>
      <c r="U39" s="41">
        <f>IFERROR(VLOOKUP(VALUE(A39),[2]resumen!$A$5:$Q$191,16,FALSE),0)</f>
        <v>17</v>
      </c>
      <c r="V39" s="14">
        <f t="shared" si="7"/>
        <v>0.65</v>
      </c>
      <c r="W39" s="41">
        <f>IFERROR(VLOOKUP(VALUE(A39),[2]resumen!$A$5:$Q$191,4,FALSE),0)</f>
        <v>1</v>
      </c>
      <c r="X39" s="14">
        <f t="shared" si="8"/>
        <v>0.08</v>
      </c>
      <c r="Y39" s="41">
        <f>IFERROR(VLOOKUP(VALUE(A39),[2]resumen!$A$5:$Q$191,3,FALSE),0)</f>
        <v>0</v>
      </c>
      <c r="Z39" s="14">
        <f t="shared" si="9"/>
        <v>0</v>
      </c>
      <c r="AA39" s="41">
        <f>IFERROR(VLOOKUP(VALUE(A39),[2]resumen!$A$5:$Q$191,9,FALSE),0)</f>
        <v>0</v>
      </c>
      <c r="AB39" s="14">
        <f t="shared" si="10"/>
        <v>0</v>
      </c>
      <c r="AC39" s="41">
        <f>IFERROR(VLOOKUP(A39,'[2]eess-mf'!$A$2:$I$188,9,FALSE),0)</f>
        <v>0</v>
      </c>
      <c r="AD39" s="41">
        <f>IFERROR(VLOOKUP(VALUE(A39),[2]resumen!$A$5:$Q$191,17,FALSE),0)</f>
        <v>0</v>
      </c>
      <c r="AE39" s="14">
        <f t="shared" si="11"/>
        <v>0</v>
      </c>
      <c r="AF39" s="41">
        <f>IFERROR(VLOOKUP(A39,'[2]eess-mf'!$A$2:$I$188,8,FALSE),0)</f>
        <v>95.6</v>
      </c>
      <c r="AG39" s="41">
        <f>IFERROR(VLOOKUP(VALUE(A39),[2]resumen!$A$5:$Q$191,14,FALSE),0)</f>
        <v>59</v>
      </c>
      <c r="AH39" s="14">
        <f t="shared" si="12"/>
        <v>0.62</v>
      </c>
    </row>
    <row r="40" spans="1:34" x14ac:dyDescent="0.2">
      <c r="A40" s="45">
        <v>4353</v>
      </c>
      <c r="B40" s="2" t="str">
        <f>+VLOOKUP(A40,'[1]eess-mf'!$A$2:$I$188,5,FALSE)</f>
        <v>CHICLAYO</v>
      </c>
      <c r="C40" s="2" t="str">
        <f>+VLOOKUP(A40,'[1]eess-mf'!$A$2:$I$188,6,FALSE)</f>
        <v>CIRCUITO DE PLAYA</v>
      </c>
      <c r="D40" s="2" t="str">
        <f>+VLOOKUP(A40,'[1]eess-mf'!$A$2:$I$188,2,FALSE)</f>
        <v>CIUDAD ETEN</v>
      </c>
      <c r="E40" s="41">
        <f>IFERROR(VLOOKUP(A40,'[2]eess-mf'!$A$2:$I$188,7,FALSE),0)</f>
        <v>205</v>
      </c>
      <c r="F40" s="41">
        <f>IFERROR(VLOOKUP(VALUE(A40),[2]resumen!$A$5:$Q$191,5,FALSE),0)</f>
        <v>194</v>
      </c>
      <c r="G40" s="14">
        <f t="shared" si="0"/>
        <v>0.94599999999999995</v>
      </c>
      <c r="H40" s="41">
        <f>IFERROR(VLOOKUP(VALUE(A40),[2]resumen!$A$5:$Q$191,7,FALSE),0)</f>
        <v>146</v>
      </c>
      <c r="I40" s="14">
        <f t="shared" si="1"/>
        <v>0.753</v>
      </c>
      <c r="J40" s="41">
        <f>IFERROR(VLOOKUP(VALUE(A40),[2]resumen!$A$5:$Q$191,2,FALSE),0)</f>
        <v>15</v>
      </c>
      <c r="K40" s="5">
        <f t="shared" si="2"/>
        <v>7.6999999999999999E-2</v>
      </c>
      <c r="L40" s="41">
        <f>IFERROR(VLOOKUP(VALUE(A40),[2]resumen!$A$5:$Q$191,6,FALSE),0)</f>
        <v>142</v>
      </c>
      <c r="M40" s="14">
        <f t="shared" si="3"/>
        <v>0.69299999999999995</v>
      </c>
      <c r="N40" s="41">
        <f>IFERROR(VLOOKUP(VALUE(A40),[2]resumen!$A$5:$Q$191,8,FALSE),0)</f>
        <v>115</v>
      </c>
      <c r="O40" s="14">
        <f t="shared" si="4"/>
        <v>0.59299999999999997</v>
      </c>
      <c r="P40" s="41">
        <f>IFERROR(VLOOKUP(VALUE(A40),[2]resumen!$A$5:$Q$191,12,FALSE),0)+IFERROR(VLOOKUP(VALUE(A40),[2]resumen!$A$5:$Q$191,13,FALSE),0)</f>
        <v>196</v>
      </c>
      <c r="Q40" s="14">
        <f t="shared" si="5"/>
        <v>1.01</v>
      </c>
      <c r="R40" s="41">
        <f>IFERROR(VLOOKUP(VALUE(A40),[2]resumen!$A$5:$Q$191,10,FALSE),0)+IFERROR(VLOOKUP(VALUE(A40),[2]resumen!$A$5:$Q$191,11,FALSE),0)</f>
        <v>196</v>
      </c>
      <c r="S40" s="14">
        <f t="shared" si="6"/>
        <v>1.01</v>
      </c>
      <c r="T40" s="41">
        <f>IFERROR(VLOOKUP(VALUE(A40),[2]resumen!$A$5:$Q$191,15,FALSE),0)</f>
        <v>137</v>
      </c>
      <c r="U40" s="41">
        <f>IFERROR(VLOOKUP(VALUE(A40),[2]resumen!$A$5:$Q$191,16,FALSE),0)</f>
        <v>102</v>
      </c>
      <c r="V40" s="14">
        <f t="shared" si="7"/>
        <v>0.74</v>
      </c>
      <c r="W40" s="41">
        <f>IFERROR(VLOOKUP(VALUE(A40),[2]resumen!$A$5:$Q$191,4,FALSE),0)</f>
        <v>120</v>
      </c>
      <c r="X40" s="14">
        <f t="shared" si="8"/>
        <v>0.59</v>
      </c>
      <c r="Y40" s="41">
        <f>IFERROR(VLOOKUP(VALUE(A40),[2]resumen!$A$5:$Q$191,3,FALSE),0)</f>
        <v>39</v>
      </c>
      <c r="Z40" s="14">
        <f t="shared" si="9"/>
        <v>0.19</v>
      </c>
      <c r="AA40" s="41">
        <f>IFERROR(VLOOKUP(VALUE(A40),[2]resumen!$A$5:$Q$191,9,FALSE),0)</f>
        <v>0</v>
      </c>
      <c r="AB40" s="14">
        <f t="shared" si="10"/>
        <v>0</v>
      </c>
      <c r="AC40" s="41">
        <f>IFERROR(VLOOKUP(A40,'[2]eess-mf'!$A$2:$I$188,9,FALSE),0)</f>
        <v>0</v>
      </c>
      <c r="AD40" s="41">
        <f>IFERROR(VLOOKUP(VALUE(A40),[2]resumen!$A$5:$Q$191,17,FALSE),0)</f>
        <v>0</v>
      </c>
      <c r="AE40" s="14">
        <f t="shared" si="11"/>
        <v>0</v>
      </c>
      <c r="AF40" s="41">
        <f>IFERROR(VLOOKUP(A40,'[2]eess-mf'!$A$2:$I$188,8,FALSE),0)</f>
        <v>626.4</v>
      </c>
      <c r="AG40" s="41">
        <f>IFERROR(VLOOKUP(VALUE(A40),[2]resumen!$A$5:$Q$191,14,FALSE),0)</f>
        <v>354</v>
      </c>
      <c r="AH40" s="14">
        <f t="shared" si="12"/>
        <v>0.56999999999999995</v>
      </c>
    </row>
    <row r="41" spans="1:34" x14ac:dyDescent="0.2">
      <c r="A41" s="45">
        <v>4354</v>
      </c>
      <c r="B41" s="2" t="str">
        <f>+VLOOKUP(A41,'[1]eess-mf'!$A$2:$I$188,5,FALSE)</f>
        <v>CHICLAYO</v>
      </c>
      <c r="C41" s="2" t="str">
        <f>+VLOOKUP(A41,'[1]eess-mf'!$A$2:$I$188,6,FALSE)</f>
        <v>CIRCUITO DE PLAYA</v>
      </c>
      <c r="D41" s="2" t="str">
        <f>+VLOOKUP(A41,'[1]eess-mf'!$A$2:$I$188,2,FALSE)</f>
        <v>PUERTO ETEN</v>
      </c>
      <c r="E41" s="41">
        <f>IFERROR(VLOOKUP(A41,'[2]eess-mf'!$A$2:$I$188,7,FALSE),0)</f>
        <v>24</v>
      </c>
      <c r="F41" s="41">
        <f>IFERROR(VLOOKUP(VALUE(A41),[2]resumen!$A$5:$Q$191,5,FALSE),0)</f>
        <v>16</v>
      </c>
      <c r="G41" s="14">
        <f t="shared" si="0"/>
        <v>0.66700000000000004</v>
      </c>
      <c r="H41" s="41">
        <f>IFERROR(VLOOKUP(VALUE(A41),[2]resumen!$A$5:$Q$191,7,FALSE),0)</f>
        <v>13</v>
      </c>
      <c r="I41" s="14">
        <f t="shared" si="1"/>
        <v>0.81299999999999994</v>
      </c>
      <c r="J41" s="41">
        <f>IFERROR(VLOOKUP(VALUE(A41),[2]resumen!$A$5:$Q$191,2,FALSE),0)</f>
        <v>1</v>
      </c>
      <c r="K41" s="5">
        <f t="shared" si="2"/>
        <v>6.3E-2</v>
      </c>
      <c r="L41" s="41">
        <f>IFERROR(VLOOKUP(VALUE(A41),[2]resumen!$A$5:$Q$191,6,FALSE),0)</f>
        <v>11</v>
      </c>
      <c r="M41" s="14">
        <f t="shared" si="3"/>
        <v>0.45800000000000002</v>
      </c>
      <c r="N41" s="41">
        <f>IFERROR(VLOOKUP(VALUE(A41),[2]resumen!$A$5:$Q$191,8,FALSE),0)</f>
        <v>14</v>
      </c>
      <c r="O41" s="14">
        <f t="shared" si="4"/>
        <v>0.875</v>
      </c>
      <c r="P41" s="41">
        <f>IFERROR(VLOOKUP(VALUE(A41),[2]resumen!$A$5:$Q$191,12,FALSE),0)+IFERROR(VLOOKUP(VALUE(A41),[2]resumen!$A$5:$Q$191,13,FALSE),0)</f>
        <v>16</v>
      </c>
      <c r="Q41" s="14">
        <f t="shared" si="5"/>
        <v>1</v>
      </c>
      <c r="R41" s="41">
        <f>IFERROR(VLOOKUP(VALUE(A41),[2]resumen!$A$5:$Q$191,10,FALSE),0)+IFERROR(VLOOKUP(VALUE(A41),[2]resumen!$A$5:$Q$191,11,FALSE),0)</f>
        <v>16</v>
      </c>
      <c r="S41" s="14">
        <f t="shared" si="6"/>
        <v>1</v>
      </c>
      <c r="T41" s="41">
        <f>IFERROR(VLOOKUP(VALUE(A41),[2]resumen!$A$5:$Q$191,15,FALSE),0)</f>
        <v>11</v>
      </c>
      <c r="U41" s="41">
        <f>IFERROR(VLOOKUP(VALUE(A41),[2]resumen!$A$5:$Q$191,16,FALSE),0)</f>
        <v>17</v>
      </c>
      <c r="V41" s="14">
        <f t="shared" si="7"/>
        <v>1.55</v>
      </c>
      <c r="W41" s="41">
        <f>IFERROR(VLOOKUP(VALUE(A41),[2]resumen!$A$5:$Q$191,4,FALSE),0)</f>
        <v>4</v>
      </c>
      <c r="X41" s="14">
        <f t="shared" si="8"/>
        <v>0.17</v>
      </c>
      <c r="Y41" s="41">
        <f>IFERROR(VLOOKUP(VALUE(A41),[2]resumen!$A$5:$Q$191,3,FALSE),0)</f>
        <v>4</v>
      </c>
      <c r="Z41" s="14">
        <f t="shared" si="9"/>
        <v>0.16700000000000001</v>
      </c>
      <c r="AA41" s="41">
        <f>IFERROR(VLOOKUP(VALUE(A41),[2]resumen!$A$5:$Q$191,9,FALSE),0)</f>
        <v>0</v>
      </c>
      <c r="AB41" s="14">
        <f t="shared" si="10"/>
        <v>0</v>
      </c>
      <c r="AC41" s="41">
        <f>IFERROR(VLOOKUP(A41,'[2]eess-mf'!$A$2:$I$188,9,FALSE),0)</f>
        <v>0</v>
      </c>
      <c r="AD41" s="41">
        <f>IFERROR(VLOOKUP(VALUE(A41),[2]resumen!$A$5:$Q$191,17,FALSE),0)</f>
        <v>0</v>
      </c>
      <c r="AE41" s="14">
        <f t="shared" si="11"/>
        <v>0</v>
      </c>
      <c r="AF41" s="41">
        <f>IFERROR(VLOOKUP(A41,'[2]eess-mf'!$A$2:$I$188,8,FALSE),0)</f>
        <v>212.4</v>
      </c>
      <c r="AG41" s="41">
        <f>IFERROR(VLOOKUP(VALUE(A41),[2]resumen!$A$5:$Q$191,14,FALSE),0)</f>
        <v>95</v>
      </c>
      <c r="AH41" s="14">
        <f t="shared" si="12"/>
        <v>0.45</v>
      </c>
    </row>
    <row r="42" spans="1:34" x14ac:dyDescent="0.2">
      <c r="A42" s="45">
        <v>4355</v>
      </c>
      <c r="B42" s="2" t="str">
        <f>+VLOOKUP(A42,'[1]eess-mf'!$A$2:$I$188,5,FALSE)</f>
        <v>CHICLAYO</v>
      </c>
      <c r="C42" s="2" t="str">
        <f>+VLOOKUP(A42,'[1]eess-mf'!$A$2:$I$188,6,FALSE)</f>
        <v>CIRCUITO DE PLAYA</v>
      </c>
      <c r="D42" s="2" t="str">
        <f>+VLOOKUP(A42,'[1]eess-mf'!$A$2:$I$188,2,FALSE)</f>
        <v>SANTA ROSA</v>
      </c>
      <c r="E42" s="41">
        <f>IFERROR(VLOOKUP(A42,'[2]eess-mf'!$A$2:$I$188,7,FALSE),0)</f>
        <v>198</v>
      </c>
      <c r="F42" s="41">
        <f>IFERROR(VLOOKUP(VALUE(A42),[2]resumen!$A$5:$Q$191,5,FALSE),0)</f>
        <v>192</v>
      </c>
      <c r="G42" s="14">
        <f t="shared" si="0"/>
        <v>0.97</v>
      </c>
      <c r="H42" s="41">
        <f>IFERROR(VLOOKUP(VALUE(A42),[2]resumen!$A$5:$Q$191,7,FALSE),0)</f>
        <v>146</v>
      </c>
      <c r="I42" s="14">
        <f t="shared" si="1"/>
        <v>0.76</v>
      </c>
      <c r="J42" s="41">
        <f>IFERROR(VLOOKUP(VALUE(A42),[2]resumen!$A$5:$Q$191,2,FALSE),0)</f>
        <v>22</v>
      </c>
      <c r="K42" s="5">
        <f t="shared" si="2"/>
        <v>0.115</v>
      </c>
      <c r="L42" s="41">
        <f>IFERROR(VLOOKUP(VALUE(A42),[2]resumen!$A$5:$Q$191,6,FALSE),0)</f>
        <v>100</v>
      </c>
      <c r="M42" s="14">
        <f t="shared" si="3"/>
        <v>0.505</v>
      </c>
      <c r="N42" s="41">
        <f>IFERROR(VLOOKUP(VALUE(A42),[2]resumen!$A$5:$Q$191,8,FALSE),0)</f>
        <v>78</v>
      </c>
      <c r="O42" s="14">
        <f t="shared" si="4"/>
        <v>0.40600000000000003</v>
      </c>
      <c r="P42" s="41">
        <f>IFERROR(VLOOKUP(VALUE(A42),[2]resumen!$A$5:$Q$191,12,FALSE),0)+IFERROR(VLOOKUP(VALUE(A42),[2]resumen!$A$5:$Q$191,13,FALSE),0)</f>
        <v>190</v>
      </c>
      <c r="Q42" s="14">
        <f t="shared" si="5"/>
        <v>0.99</v>
      </c>
      <c r="R42" s="41">
        <f>IFERROR(VLOOKUP(VALUE(A42),[2]resumen!$A$5:$Q$191,10,FALSE),0)+IFERROR(VLOOKUP(VALUE(A42),[2]resumen!$A$5:$Q$191,11,FALSE),0)</f>
        <v>199</v>
      </c>
      <c r="S42" s="14">
        <f t="shared" si="6"/>
        <v>1.04</v>
      </c>
      <c r="T42" s="41">
        <f>IFERROR(VLOOKUP(VALUE(A42),[2]resumen!$A$5:$Q$191,15,FALSE),0)</f>
        <v>105</v>
      </c>
      <c r="U42" s="41">
        <f>IFERROR(VLOOKUP(VALUE(A42),[2]resumen!$A$5:$Q$191,16,FALSE),0)</f>
        <v>76</v>
      </c>
      <c r="V42" s="14">
        <f t="shared" si="7"/>
        <v>0.72</v>
      </c>
      <c r="W42" s="41">
        <f>IFERROR(VLOOKUP(VALUE(A42),[2]resumen!$A$5:$Q$191,4,FALSE),0)</f>
        <v>55</v>
      </c>
      <c r="X42" s="14">
        <f t="shared" si="8"/>
        <v>0.28000000000000003</v>
      </c>
      <c r="Y42" s="41">
        <f>IFERROR(VLOOKUP(VALUE(A42),[2]resumen!$A$5:$Q$191,3,FALSE),0)</f>
        <v>30</v>
      </c>
      <c r="Z42" s="14">
        <f t="shared" si="9"/>
        <v>0.152</v>
      </c>
      <c r="AA42" s="41">
        <f>IFERROR(VLOOKUP(VALUE(A42),[2]resumen!$A$5:$Q$191,9,FALSE),0)</f>
        <v>0</v>
      </c>
      <c r="AB42" s="14">
        <f t="shared" si="10"/>
        <v>0</v>
      </c>
      <c r="AC42" s="41">
        <f>IFERROR(VLOOKUP(A42,'[2]eess-mf'!$A$2:$I$188,9,FALSE),0)</f>
        <v>0</v>
      </c>
      <c r="AD42" s="41">
        <f>IFERROR(VLOOKUP(VALUE(A42),[2]resumen!$A$5:$Q$191,17,FALSE),0)</f>
        <v>0</v>
      </c>
      <c r="AE42" s="14">
        <f t="shared" si="11"/>
        <v>0</v>
      </c>
      <c r="AF42" s="41">
        <f>IFERROR(VLOOKUP(A42,'[2]eess-mf'!$A$2:$I$188,8,FALSE),0)</f>
        <v>587.79999999999995</v>
      </c>
      <c r="AG42" s="41">
        <f>IFERROR(VLOOKUP(VALUE(A42),[2]resumen!$A$5:$Q$191,14,FALSE),0)</f>
        <v>331</v>
      </c>
      <c r="AH42" s="14">
        <f t="shared" si="12"/>
        <v>0.56000000000000005</v>
      </c>
    </row>
    <row r="43" spans="1:34" x14ac:dyDescent="0.2">
      <c r="A43" s="45">
        <v>4356</v>
      </c>
      <c r="B43" s="2" t="str">
        <f>+VLOOKUP(A43,'[1]eess-mf'!$A$2:$I$188,5,FALSE)</f>
        <v>CHICLAYO</v>
      </c>
      <c r="C43" s="2" t="str">
        <f>+VLOOKUP(A43,'[1]eess-mf'!$A$2:$I$188,6,FALSE)</f>
        <v>CAYALTI-ZAÑA</v>
      </c>
      <c r="D43" s="2" t="str">
        <f>+VLOOKUP(A43,'[1]eess-mf'!$A$2:$I$188,2,FALSE)</f>
        <v>ZAÑA</v>
      </c>
      <c r="E43" s="41">
        <f>IFERROR(VLOOKUP(A43,'[2]eess-mf'!$A$2:$I$188,7,FALSE),0)</f>
        <v>68</v>
      </c>
      <c r="F43" s="41">
        <f>IFERROR(VLOOKUP(VALUE(A43),[2]resumen!$A$5:$Q$191,5,FALSE),0)</f>
        <v>84</v>
      </c>
      <c r="G43" s="14">
        <f t="shared" si="0"/>
        <v>1.2350000000000001</v>
      </c>
      <c r="H43" s="41">
        <f>IFERROR(VLOOKUP(VALUE(A43),[2]resumen!$A$5:$Q$191,7,FALSE),0)</f>
        <v>58</v>
      </c>
      <c r="I43" s="14">
        <f t="shared" si="1"/>
        <v>0.69</v>
      </c>
      <c r="J43" s="41">
        <f>IFERROR(VLOOKUP(VALUE(A43),[2]resumen!$A$5:$Q$191,2,FALSE),0)</f>
        <v>7</v>
      </c>
      <c r="K43" s="5">
        <f t="shared" si="2"/>
        <v>8.3000000000000004E-2</v>
      </c>
      <c r="L43" s="41">
        <f>IFERROR(VLOOKUP(VALUE(A43),[2]resumen!$A$5:$Q$191,6,FALSE),0)</f>
        <v>45</v>
      </c>
      <c r="M43" s="14">
        <f t="shared" si="3"/>
        <v>0.66200000000000003</v>
      </c>
      <c r="N43" s="41">
        <f>IFERROR(VLOOKUP(VALUE(A43),[2]resumen!$A$5:$Q$191,8,FALSE),0)</f>
        <v>49</v>
      </c>
      <c r="O43" s="14">
        <f t="shared" si="4"/>
        <v>0.58299999999999996</v>
      </c>
      <c r="P43" s="41">
        <f>IFERROR(VLOOKUP(VALUE(A43),[2]resumen!$A$5:$Q$191,12,FALSE),0)+IFERROR(VLOOKUP(VALUE(A43),[2]resumen!$A$5:$Q$191,13,FALSE),0)</f>
        <v>84</v>
      </c>
      <c r="Q43" s="14">
        <f t="shared" si="5"/>
        <v>1</v>
      </c>
      <c r="R43" s="41">
        <f>IFERROR(VLOOKUP(VALUE(A43),[2]resumen!$A$5:$Q$191,10,FALSE),0)+IFERROR(VLOOKUP(VALUE(A43),[2]resumen!$A$5:$Q$191,11,FALSE),0)</f>
        <v>83</v>
      </c>
      <c r="S43" s="14">
        <f t="shared" si="6"/>
        <v>0.99</v>
      </c>
      <c r="T43" s="41">
        <f>IFERROR(VLOOKUP(VALUE(A43),[2]resumen!$A$5:$Q$191,15,FALSE),0)</f>
        <v>44</v>
      </c>
      <c r="U43" s="41">
        <f>IFERROR(VLOOKUP(VALUE(A43),[2]resumen!$A$5:$Q$191,16,FALSE),0)</f>
        <v>43</v>
      </c>
      <c r="V43" s="14">
        <f t="shared" si="7"/>
        <v>0.98</v>
      </c>
      <c r="W43" s="41">
        <f>IFERROR(VLOOKUP(VALUE(A43),[2]resumen!$A$5:$Q$191,4,FALSE),0)</f>
        <v>37</v>
      </c>
      <c r="X43" s="14">
        <f t="shared" si="8"/>
        <v>0.54</v>
      </c>
      <c r="Y43" s="41">
        <f>IFERROR(VLOOKUP(VALUE(A43),[2]resumen!$A$5:$Q$191,3,FALSE),0)</f>
        <v>2</v>
      </c>
      <c r="Z43" s="14">
        <f t="shared" si="9"/>
        <v>2.9000000000000001E-2</v>
      </c>
      <c r="AA43" s="41">
        <f>IFERROR(VLOOKUP(VALUE(A43),[2]resumen!$A$5:$Q$191,9,FALSE),0)</f>
        <v>0</v>
      </c>
      <c r="AB43" s="14">
        <f t="shared" si="10"/>
        <v>0</v>
      </c>
      <c r="AC43" s="41">
        <f>IFERROR(VLOOKUP(A43,'[2]eess-mf'!$A$2:$I$188,9,FALSE),0)</f>
        <v>0</v>
      </c>
      <c r="AD43" s="41">
        <f>IFERROR(VLOOKUP(VALUE(A43),[2]resumen!$A$5:$Q$191,17,FALSE),0)</f>
        <v>0</v>
      </c>
      <c r="AE43" s="14">
        <f t="shared" si="11"/>
        <v>0</v>
      </c>
      <c r="AF43" s="41">
        <f>IFERROR(VLOOKUP(A43,'[2]eess-mf'!$A$2:$I$188,8,FALSE),0)</f>
        <v>422</v>
      </c>
      <c r="AG43" s="41">
        <f>IFERROR(VLOOKUP(VALUE(A43),[2]resumen!$A$5:$Q$191,14,FALSE),0)</f>
        <v>209</v>
      </c>
      <c r="AH43" s="14">
        <f t="shared" si="12"/>
        <v>0.5</v>
      </c>
    </row>
    <row r="44" spans="1:34" x14ac:dyDescent="0.2">
      <c r="A44" s="45">
        <v>4357</v>
      </c>
      <c r="B44" s="2" t="str">
        <f>+VLOOKUP(A44,'[1]eess-mf'!$A$2:$I$188,5,FALSE)</f>
        <v>CHICLAYO</v>
      </c>
      <c r="C44" s="2" t="str">
        <f>+VLOOKUP(A44,'[1]eess-mf'!$A$2:$I$188,6,FALSE)</f>
        <v>CAYALTI-ZAÑA</v>
      </c>
      <c r="D44" s="2" t="str">
        <f>+VLOOKUP(A44,'[1]eess-mf'!$A$2:$I$188,2,FALSE)</f>
        <v>COLLIQUE</v>
      </c>
      <c r="E44" s="41">
        <f>IFERROR(VLOOKUP(A44,'[2]eess-mf'!$A$2:$I$188,7,FALSE),0)</f>
        <v>9</v>
      </c>
      <c r="F44" s="41">
        <f>IFERROR(VLOOKUP(VALUE(A44),[2]resumen!$A$5:$Q$191,5,FALSE),0)</f>
        <v>16</v>
      </c>
      <c r="G44" s="14">
        <f t="shared" si="0"/>
        <v>1.778</v>
      </c>
      <c r="H44" s="41">
        <f>IFERROR(VLOOKUP(VALUE(A44),[2]resumen!$A$5:$Q$191,7,FALSE),0)</f>
        <v>13</v>
      </c>
      <c r="I44" s="14">
        <f t="shared" si="1"/>
        <v>0.81299999999999994</v>
      </c>
      <c r="J44" s="41">
        <f>IFERROR(VLOOKUP(VALUE(A44),[2]resumen!$A$5:$Q$191,2,FALSE),0)</f>
        <v>0</v>
      </c>
      <c r="K44" s="5">
        <f t="shared" si="2"/>
        <v>0</v>
      </c>
      <c r="L44" s="41">
        <f>IFERROR(VLOOKUP(VALUE(A44),[2]resumen!$A$5:$Q$191,6,FALSE),0)</f>
        <v>6</v>
      </c>
      <c r="M44" s="14">
        <f t="shared" si="3"/>
        <v>0.66700000000000004</v>
      </c>
      <c r="N44" s="41">
        <f>IFERROR(VLOOKUP(VALUE(A44),[2]resumen!$A$5:$Q$191,8,FALSE),0)</f>
        <v>8</v>
      </c>
      <c r="O44" s="14">
        <f t="shared" si="4"/>
        <v>0.5</v>
      </c>
      <c r="P44" s="41">
        <f>IFERROR(VLOOKUP(VALUE(A44),[2]resumen!$A$5:$Q$191,12,FALSE),0)+IFERROR(VLOOKUP(VALUE(A44),[2]resumen!$A$5:$Q$191,13,FALSE),0)</f>
        <v>14</v>
      </c>
      <c r="Q44" s="14">
        <f t="shared" si="5"/>
        <v>0.88</v>
      </c>
      <c r="R44" s="41">
        <f>IFERROR(VLOOKUP(VALUE(A44),[2]resumen!$A$5:$Q$191,10,FALSE),0)+IFERROR(VLOOKUP(VALUE(A44),[2]resumen!$A$5:$Q$191,11,FALSE),0)</f>
        <v>13</v>
      </c>
      <c r="S44" s="14">
        <f t="shared" si="6"/>
        <v>0.81</v>
      </c>
      <c r="T44" s="41">
        <f>IFERROR(VLOOKUP(VALUE(A44),[2]resumen!$A$5:$Q$191,15,FALSE),0)</f>
        <v>5</v>
      </c>
      <c r="U44" s="41">
        <f>IFERROR(VLOOKUP(VALUE(A44),[2]resumen!$A$5:$Q$191,16,FALSE),0)</f>
        <v>4</v>
      </c>
      <c r="V44" s="14">
        <f t="shared" si="7"/>
        <v>0.8</v>
      </c>
      <c r="W44" s="41">
        <f>IFERROR(VLOOKUP(VALUE(A44),[2]resumen!$A$5:$Q$191,4,FALSE),0)</f>
        <v>3</v>
      </c>
      <c r="X44" s="14">
        <f t="shared" si="8"/>
        <v>0.33</v>
      </c>
      <c r="Y44" s="41">
        <f>IFERROR(VLOOKUP(VALUE(A44),[2]resumen!$A$5:$Q$191,3,FALSE),0)</f>
        <v>4</v>
      </c>
      <c r="Z44" s="14">
        <f t="shared" si="9"/>
        <v>0.44400000000000001</v>
      </c>
      <c r="AA44" s="41">
        <f>IFERROR(VLOOKUP(VALUE(A44),[2]resumen!$A$5:$Q$191,9,FALSE),0)</f>
        <v>0</v>
      </c>
      <c r="AB44" s="14">
        <f t="shared" si="10"/>
        <v>0</v>
      </c>
      <c r="AC44" s="41">
        <f>IFERROR(VLOOKUP(A44,'[2]eess-mf'!$A$2:$I$188,9,FALSE),0)</f>
        <v>0</v>
      </c>
      <c r="AD44" s="41">
        <f>IFERROR(VLOOKUP(VALUE(A44),[2]resumen!$A$5:$Q$191,17,FALSE),0)</f>
        <v>0</v>
      </c>
      <c r="AE44" s="14">
        <f t="shared" si="11"/>
        <v>0</v>
      </c>
      <c r="AF44" s="41">
        <f>IFERROR(VLOOKUP(A44,'[2]eess-mf'!$A$2:$I$188,8,FALSE),0)</f>
        <v>181</v>
      </c>
      <c r="AG44" s="41">
        <f>IFERROR(VLOOKUP(VALUE(A44),[2]resumen!$A$5:$Q$191,14,FALSE),0)</f>
        <v>76</v>
      </c>
      <c r="AH44" s="14">
        <f t="shared" si="12"/>
        <v>0.42</v>
      </c>
    </row>
    <row r="45" spans="1:34" x14ac:dyDescent="0.2">
      <c r="A45" s="45">
        <v>4359</v>
      </c>
      <c r="B45" s="2" t="str">
        <f>+VLOOKUP(A45,'[1]eess-mf'!$A$2:$I$188,5,FALSE)</f>
        <v>CHICLAYO</v>
      </c>
      <c r="C45" s="2" t="str">
        <f>+VLOOKUP(A45,'[1]eess-mf'!$A$2:$I$188,6,FALSE)</f>
        <v>REQUE-LAGUNAS</v>
      </c>
      <c r="D45" s="2" t="str">
        <f>+VLOOKUP(A45,'[1]eess-mf'!$A$2:$I$188,2,FALSE)</f>
        <v>MOCUPE VIEJO (TRADIC.)</v>
      </c>
      <c r="E45" s="41">
        <f>IFERROR(VLOOKUP(A45,'[2]eess-mf'!$A$2:$I$188,7,FALSE),0)</f>
        <v>90</v>
      </c>
      <c r="F45" s="41">
        <f>IFERROR(VLOOKUP(VALUE(A45),[2]resumen!$A$5:$Q$191,5,FALSE),0)</f>
        <v>67</v>
      </c>
      <c r="G45" s="14">
        <f t="shared" si="0"/>
        <v>0.74399999999999999</v>
      </c>
      <c r="H45" s="41">
        <f>IFERROR(VLOOKUP(VALUE(A45),[2]resumen!$A$5:$Q$191,7,FALSE),0)</f>
        <v>45</v>
      </c>
      <c r="I45" s="14">
        <f t="shared" si="1"/>
        <v>0.67200000000000004</v>
      </c>
      <c r="J45" s="41">
        <f>IFERROR(VLOOKUP(VALUE(A45),[2]resumen!$A$5:$Q$191,2,FALSE),0)</f>
        <v>7</v>
      </c>
      <c r="K45" s="5">
        <f t="shared" si="2"/>
        <v>0.104</v>
      </c>
      <c r="L45" s="41">
        <f>IFERROR(VLOOKUP(VALUE(A45),[2]resumen!$A$5:$Q$191,6,FALSE),0)</f>
        <v>35</v>
      </c>
      <c r="M45" s="14">
        <f t="shared" si="3"/>
        <v>0.38900000000000001</v>
      </c>
      <c r="N45" s="41">
        <f>IFERROR(VLOOKUP(VALUE(A45),[2]resumen!$A$5:$Q$191,8,FALSE),0)</f>
        <v>50</v>
      </c>
      <c r="O45" s="14">
        <f t="shared" si="4"/>
        <v>0.746</v>
      </c>
      <c r="P45" s="41">
        <f>IFERROR(VLOOKUP(VALUE(A45),[2]resumen!$A$5:$Q$191,12,FALSE),0)+IFERROR(VLOOKUP(VALUE(A45),[2]resumen!$A$5:$Q$191,13,FALSE),0)</f>
        <v>67</v>
      </c>
      <c r="Q45" s="14">
        <f t="shared" si="5"/>
        <v>1</v>
      </c>
      <c r="R45" s="41">
        <f>IFERROR(VLOOKUP(VALUE(A45),[2]resumen!$A$5:$Q$191,10,FALSE),0)+IFERROR(VLOOKUP(VALUE(A45),[2]resumen!$A$5:$Q$191,11,FALSE),0)</f>
        <v>66</v>
      </c>
      <c r="S45" s="14">
        <f t="shared" si="6"/>
        <v>0.99</v>
      </c>
      <c r="T45" s="41">
        <f>IFERROR(VLOOKUP(VALUE(A45),[2]resumen!$A$5:$Q$191,15,FALSE),0)</f>
        <v>36</v>
      </c>
      <c r="U45" s="41">
        <f>IFERROR(VLOOKUP(VALUE(A45),[2]resumen!$A$5:$Q$191,16,FALSE),0)</f>
        <v>17</v>
      </c>
      <c r="V45" s="14">
        <f t="shared" si="7"/>
        <v>0.47</v>
      </c>
      <c r="W45" s="41">
        <f>IFERROR(VLOOKUP(VALUE(A45),[2]resumen!$A$5:$Q$191,4,FALSE),0)</f>
        <v>10</v>
      </c>
      <c r="X45" s="14">
        <f t="shared" si="8"/>
        <v>0.11</v>
      </c>
      <c r="Y45" s="41">
        <f>IFERROR(VLOOKUP(VALUE(A45),[2]resumen!$A$5:$Q$191,3,FALSE),0)</f>
        <v>0</v>
      </c>
      <c r="Z45" s="14">
        <f t="shared" si="9"/>
        <v>0</v>
      </c>
      <c r="AA45" s="41">
        <f>IFERROR(VLOOKUP(VALUE(A45),[2]resumen!$A$5:$Q$191,9,FALSE),0)</f>
        <v>2</v>
      </c>
      <c r="AB45" s="14">
        <f t="shared" si="10"/>
        <v>0.03</v>
      </c>
      <c r="AC45" s="41">
        <f>IFERROR(VLOOKUP(A45,'[2]eess-mf'!$A$2:$I$188,9,FALSE),0)</f>
        <v>0</v>
      </c>
      <c r="AD45" s="41">
        <f>IFERROR(VLOOKUP(VALUE(A45),[2]resumen!$A$5:$Q$191,17,FALSE),0)</f>
        <v>0</v>
      </c>
      <c r="AE45" s="14">
        <f t="shared" si="11"/>
        <v>0</v>
      </c>
      <c r="AF45" s="41">
        <f>IFERROR(VLOOKUP(A45,'[2]eess-mf'!$A$2:$I$188,8,FALSE),0)</f>
        <v>286</v>
      </c>
      <c r="AG45" s="41">
        <f>IFERROR(VLOOKUP(VALUE(A45),[2]resumen!$A$5:$Q$191,14,FALSE),0)</f>
        <v>183</v>
      </c>
      <c r="AH45" s="14">
        <f t="shared" si="12"/>
        <v>0.64</v>
      </c>
    </row>
    <row r="46" spans="1:34" x14ac:dyDescent="0.2">
      <c r="A46" s="45">
        <v>4360</v>
      </c>
      <c r="B46" s="2" t="str">
        <f>+VLOOKUP(A46,'[1]eess-mf'!$A$2:$I$188,5,FALSE)</f>
        <v>CHICLAYO</v>
      </c>
      <c r="C46" s="2" t="str">
        <f>+VLOOKUP(A46,'[1]eess-mf'!$A$2:$I$188,6,FALSE)</f>
        <v>REQUE-LAGUNAS</v>
      </c>
      <c r="D46" s="2" t="str">
        <f>+VLOOKUP(A46,'[1]eess-mf'!$A$2:$I$188,2,FALSE)</f>
        <v>MOCUPE NUEVO</v>
      </c>
      <c r="E46" s="41">
        <f>IFERROR(VLOOKUP(A46,'[2]eess-mf'!$A$2:$I$188,7,FALSE),0)</f>
        <v>40</v>
      </c>
      <c r="F46" s="41">
        <f>IFERROR(VLOOKUP(VALUE(A46),[2]resumen!$A$5:$Q$191,5,FALSE),0)</f>
        <v>42</v>
      </c>
      <c r="G46" s="14">
        <f t="shared" si="0"/>
        <v>1.05</v>
      </c>
      <c r="H46" s="41">
        <f>IFERROR(VLOOKUP(VALUE(A46),[2]resumen!$A$5:$Q$191,7,FALSE),0)</f>
        <v>27</v>
      </c>
      <c r="I46" s="14">
        <f t="shared" si="1"/>
        <v>0.64300000000000002</v>
      </c>
      <c r="J46" s="41">
        <f>IFERROR(VLOOKUP(VALUE(A46),[2]resumen!$A$5:$Q$191,2,FALSE),0)</f>
        <v>6</v>
      </c>
      <c r="K46" s="5">
        <f t="shared" si="2"/>
        <v>0.14299999999999999</v>
      </c>
      <c r="L46" s="41">
        <f>IFERROR(VLOOKUP(VALUE(A46),[2]resumen!$A$5:$Q$191,6,FALSE),0)</f>
        <v>33</v>
      </c>
      <c r="M46" s="14">
        <f t="shared" si="3"/>
        <v>0.82499999999999996</v>
      </c>
      <c r="N46" s="41">
        <f>IFERROR(VLOOKUP(VALUE(A46),[2]resumen!$A$5:$Q$191,8,FALSE),0)</f>
        <v>7</v>
      </c>
      <c r="O46" s="14">
        <f t="shared" si="4"/>
        <v>0.16700000000000001</v>
      </c>
      <c r="P46" s="41">
        <f>IFERROR(VLOOKUP(VALUE(A46),[2]resumen!$A$5:$Q$191,12,FALSE),0)+IFERROR(VLOOKUP(VALUE(A46),[2]resumen!$A$5:$Q$191,13,FALSE),0)</f>
        <v>41</v>
      </c>
      <c r="Q46" s="14">
        <f t="shared" si="5"/>
        <v>0.98</v>
      </c>
      <c r="R46" s="41">
        <f>IFERROR(VLOOKUP(VALUE(A46),[2]resumen!$A$5:$Q$191,10,FALSE),0)+IFERROR(VLOOKUP(VALUE(A46),[2]resumen!$A$5:$Q$191,11,FALSE),0)</f>
        <v>40</v>
      </c>
      <c r="S46" s="14">
        <f t="shared" si="6"/>
        <v>0.95</v>
      </c>
      <c r="T46" s="41">
        <f>IFERROR(VLOOKUP(VALUE(A46),[2]resumen!$A$5:$Q$191,15,FALSE),0)</f>
        <v>42</v>
      </c>
      <c r="U46" s="41">
        <f>IFERROR(VLOOKUP(VALUE(A46),[2]resumen!$A$5:$Q$191,16,FALSE),0)</f>
        <v>20</v>
      </c>
      <c r="V46" s="14">
        <f t="shared" si="7"/>
        <v>0.48</v>
      </c>
      <c r="W46" s="41">
        <f>IFERROR(VLOOKUP(VALUE(A46),[2]resumen!$A$5:$Q$191,4,FALSE),0)</f>
        <v>5</v>
      </c>
      <c r="X46" s="14">
        <f t="shared" si="8"/>
        <v>0.13</v>
      </c>
      <c r="Y46" s="41">
        <f>IFERROR(VLOOKUP(VALUE(A46),[2]resumen!$A$5:$Q$191,3,FALSE),0)</f>
        <v>16</v>
      </c>
      <c r="Z46" s="14">
        <f t="shared" si="9"/>
        <v>0.4</v>
      </c>
      <c r="AA46" s="41">
        <f>IFERROR(VLOOKUP(VALUE(A46),[2]resumen!$A$5:$Q$191,9,FALSE),0)</f>
        <v>0</v>
      </c>
      <c r="AB46" s="14">
        <f t="shared" si="10"/>
        <v>0</v>
      </c>
      <c r="AC46" s="41">
        <f>IFERROR(VLOOKUP(A46,'[2]eess-mf'!$A$2:$I$188,9,FALSE),0)</f>
        <v>0</v>
      </c>
      <c r="AD46" s="41">
        <f>IFERROR(VLOOKUP(VALUE(A46),[2]resumen!$A$5:$Q$191,17,FALSE),0)</f>
        <v>0</v>
      </c>
      <c r="AE46" s="14">
        <f t="shared" si="11"/>
        <v>0</v>
      </c>
      <c r="AF46" s="41">
        <f>IFERROR(VLOOKUP(A46,'[2]eess-mf'!$A$2:$I$188,8,FALSE),0)</f>
        <v>224</v>
      </c>
      <c r="AG46" s="41">
        <f>IFERROR(VLOOKUP(VALUE(A46),[2]resumen!$A$5:$Q$191,14,FALSE),0)</f>
        <v>106</v>
      </c>
      <c r="AH46" s="14">
        <f t="shared" si="12"/>
        <v>0.47</v>
      </c>
    </row>
    <row r="47" spans="1:34" x14ac:dyDescent="0.2">
      <c r="A47" s="45">
        <v>4361</v>
      </c>
      <c r="B47" s="2" t="str">
        <f>+VLOOKUP(A47,'[1]eess-mf'!$A$2:$I$188,5,FALSE)</f>
        <v>CHICLAYO</v>
      </c>
      <c r="C47" s="2" t="str">
        <f>+VLOOKUP(A47,'[1]eess-mf'!$A$2:$I$188,6,FALSE)</f>
        <v>REQUE-LAGUNAS</v>
      </c>
      <c r="D47" s="2" t="str">
        <f>+VLOOKUP(A47,'[1]eess-mf'!$A$2:$I$188,2,FALSE)</f>
        <v>LAGUNAS</v>
      </c>
      <c r="E47" s="41">
        <f>IFERROR(VLOOKUP(A47,'[2]eess-mf'!$A$2:$I$188,7,FALSE),0)</f>
        <v>15</v>
      </c>
      <c r="F47" s="41">
        <f>IFERROR(VLOOKUP(VALUE(A47),[2]resumen!$A$5:$Q$191,5,FALSE),0)</f>
        <v>10</v>
      </c>
      <c r="G47" s="14">
        <f t="shared" si="0"/>
        <v>0.66700000000000004</v>
      </c>
      <c r="H47" s="41">
        <f>IFERROR(VLOOKUP(VALUE(A47),[2]resumen!$A$5:$Q$191,7,FALSE),0)</f>
        <v>10</v>
      </c>
      <c r="I47" s="14">
        <f t="shared" si="1"/>
        <v>1</v>
      </c>
      <c r="J47" s="41">
        <f>IFERROR(VLOOKUP(VALUE(A47),[2]resumen!$A$5:$Q$191,2,FALSE),0)</f>
        <v>0</v>
      </c>
      <c r="K47" s="5">
        <f t="shared" si="2"/>
        <v>0</v>
      </c>
      <c r="L47" s="41">
        <f>IFERROR(VLOOKUP(VALUE(A47),[2]resumen!$A$5:$Q$191,6,FALSE),0)</f>
        <v>4</v>
      </c>
      <c r="M47" s="14">
        <f t="shared" si="3"/>
        <v>0.26700000000000002</v>
      </c>
      <c r="N47" s="41">
        <f>IFERROR(VLOOKUP(VALUE(A47),[2]resumen!$A$5:$Q$191,8,FALSE),0)</f>
        <v>4</v>
      </c>
      <c r="O47" s="14">
        <f t="shared" si="4"/>
        <v>0.4</v>
      </c>
      <c r="P47" s="41">
        <f>IFERROR(VLOOKUP(VALUE(A47),[2]resumen!$A$5:$Q$191,12,FALSE),0)+IFERROR(VLOOKUP(VALUE(A47),[2]resumen!$A$5:$Q$191,13,FALSE),0)</f>
        <v>10</v>
      </c>
      <c r="Q47" s="14">
        <f t="shared" si="5"/>
        <v>1</v>
      </c>
      <c r="R47" s="41">
        <f>IFERROR(VLOOKUP(VALUE(A47),[2]resumen!$A$5:$Q$191,10,FALSE),0)+IFERROR(VLOOKUP(VALUE(A47),[2]resumen!$A$5:$Q$191,11,FALSE),0)</f>
        <v>10</v>
      </c>
      <c r="S47" s="14">
        <f t="shared" si="6"/>
        <v>1</v>
      </c>
      <c r="T47" s="41">
        <f>IFERROR(VLOOKUP(VALUE(A47),[2]resumen!$A$5:$Q$191,15,FALSE),0)</f>
        <v>5</v>
      </c>
      <c r="U47" s="41">
        <f>IFERROR(VLOOKUP(VALUE(A47),[2]resumen!$A$5:$Q$191,16,FALSE),0)</f>
        <v>6</v>
      </c>
      <c r="V47" s="14">
        <f t="shared" si="7"/>
        <v>1.2</v>
      </c>
      <c r="W47" s="41">
        <f>IFERROR(VLOOKUP(VALUE(A47),[2]resumen!$A$5:$Q$191,4,FALSE),0)</f>
        <v>1</v>
      </c>
      <c r="X47" s="14">
        <f t="shared" si="8"/>
        <v>7.0000000000000007E-2</v>
      </c>
      <c r="Y47" s="41">
        <f>IFERROR(VLOOKUP(VALUE(A47),[2]resumen!$A$5:$Q$191,3,FALSE),0)</f>
        <v>1</v>
      </c>
      <c r="Z47" s="14">
        <f t="shared" si="9"/>
        <v>6.7000000000000004E-2</v>
      </c>
      <c r="AA47" s="41">
        <f>IFERROR(VLOOKUP(VALUE(A47),[2]resumen!$A$5:$Q$191,9,FALSE),0)</f>
        <v>0</v>
      </c>
      <c r="AB47" s="14">
        <f t="shared" si="10"/>
        <v>0</v>
      </c>
      <c r="AC47" s="41">
        <f>IFERROR(VLOOKUP(A47,'[2]eess-mf'!$A$2:$I$188,9,FALSE),0)</f>
        <v>0</v>
      </c>
      <c r="AD47" s="41">
        <f>IFERROR(VLOOKUP(VALUE(A47),[2]resumen!$A$5:$Q$191,17,FALSE),0)</f>
        <v>0</v>
      </c>
      <c r="AE47" s="14">
        <f t="shared" si="11"/>
        <v>0</v>
      </c>
      <c r="AF47" s="41">
        <f>IFERROR(VLOOKUP(A47,'[2]eess-mf'!$A$2:$I$188,8,FALSE),0)</f>
        <v>136.19999999999999</v>
      </c>
      <c r="AG47" s="41">
        <f>IFERROR(VLOOKUP(VALUE(A47),[2]resumen!$A$5:$Q$191,14,FALSE),0)</f>
        <v>19</v>
      </c>
      <c r="AH47" s="14">
        <f t="shared" si="12"/>
        <v>0.14000000000000001</v>
      </c>
    </row>
    <row r="48" spans="1:34" x14ac:dyDescent="0.2">
      <c r="A48" s="45">
        <v>4362</v>
      </c>
      <c r="B48" s="2" t="str">
        <f>+VLOOKUP(A48,'[1]eess-mf'!$A$2:$I$188,5,FALSE)</f>
        <v>CHICLAYO</v>
      </c>
      <c r="C48" s="2" t="str">
        <f>+VLOOKUP(A48,'[1]eess-mf'!$A$2:$I$188,6,FALSE)</f>
        <v>REQUE-LAGUNAS</v>
      </c>
      <c r="D48" s="2" t="str">
        <f>+VLOOKUP(A48,'[1]eess-mf'!$A$2:$I$188,2,FALSE)</f>
        <v>TUPAC AMARU</v>
      </c>
      <c r="E48" s="41">
        <f>IFERROR(VLOOKUP(A48,'[2]eess-mf'!$A$2:$I$188,7,FALSE),0)</f>
        <v>30</v>
      </c>
      <c r="F48" s="41">
        <f>IFERROR(VLOOKUP(VALUE(A48),[2]resumen!$A$5:$Q$191,5,FALSE),0)</f>
        <v>27</v>
      </c>
      <c r="G48" s="14">
        <f t="shared" si="0"/>
        <v>0.9</v>
      </c>
      <c r="H48" s="41">
        <f>IFERROR(VLOOKUP(VALUE(A48),[2]resumen!$A$5:$Q$191,7,FALSE),0)</f>
        <v>17</v>
      </c>
      <c r="I48" s="14">
        <f t="shared" si="1"/>
        <v>0.63</v>
      </c>
      <c r="J48" s="41">
        <f>IFERROR(VLOOKUP(VALUE(A48),[2]resumen!$A$5:$Q$191,2,FALSE),0)</f>
        <v>2</v>
      </c>
      <c r="K48" s="5">
        <f t="shared" si="2"/>
        <v>7.3999999999999996E-2</v>
      </c>
      <c r="L48" s="41">
        <f>IFERROR(VLOOKUP(VALUE(A48),[2]resumen!$A$5:$Q$191,6,FALSE),0)</f>
        <v>24</v>
      </c>
      <c r="M48" s="14">
        <f t="shared" si="3"/>
        <v>0.8</v>
      </c>
      <c r="N48" s="41">
        <f>IFERROR(VLOOKUP(VALUE(A48),[2]resumen!$A$5:$Q$191,8,FALSE),0)</f>
        <v>19</v>
      </c>
      <c r="O48" s="14">
        <f t="shared" si="4"/>
        <v>0.70399999999999996</v>
      </c>
      <c r="P48" s="41">
        <f>IFERROR(VLOOKUP(VALUE(A48),[2]resumen!$A$5:$Q$191,12,FALSE),0)+IFERROR(VLOOKUP(VALUE(A48),[2]resumen!$A$5:$Q$191,13,FALSE),0)</f>
        <v>26</v>
      </c>
      <c r="Q48" s="14">
        <f t="shared" si="5"/>
        <v>0.96</v>
      </c>
      <c r="R48" s="41">
        <f>IFERROR(VLOOKUP(VALUE(A48),[2]resumen!$A$5:$Q$191,10,FALSE),0)+IFERROR(VLOOKUP(VALUE(A48),[2]resumen!$A$5:$Q$191,11,FALSE),0)</f>
        <v>27</v>
      </c>
      <c r="S48" s="14">
        <f t="shared" si="6"/>
        <v>1</v>
      </c>
      <c r="T48" s="41">
        <f>IFERROR(VLOOKUP(VALUE(A48),[2]resumen!$A$5:$Q$191,15,FALSE),0)</f>
        <v>19</v>
      </c>
      <c r="U48" s="41">
        <f>IFERROR(VLOOKUP(VALUE(A48),[2]resumen!$A$5:$Q$191,16,FALSE),0)</f>
        <v>6</v>
      </c>
      <c r="V48" s="14">
        <f t="shared" si="7"/>
        <v>0.32</v>
      </c>
      <c r="W48" s="41">
        <f>IFERROR(VLOOKUP(VALUE(A48),[2]resumen!$A$5:$Q$191,4,FALSE),0)</f>
        <v>4</v>
      </c>
      <c r="X48" s="14">
        <f t="shared" si="8"/>
        <v>0.13</v>
      </c>
      <c r="Y48" s="41">
        <f>IFERROR(VLOOKUP(VALUE(A48),[2]resumen!$A$5:$Q$191,3,FALSE),0)</f>
        <v>0</v>
      </c>
      <c r="Z48" s="14">
        <f t="shared" si="9"/>
        <v>0</v>
      </c>
      <c r="AA48" s="41">
        <f>IFERROR(VLOOKUP(VALUE(A48),[2]resumen!$A$5:$Q$191,9,FALSE),0)</f>
        <v>0</v>
      </c>
      <c r="AB48" s="14">
        <f t="shared" si="10"/>
        <v>0</v>
      </c>
      <c r="AC48" s="41">
        <f>IFERROR(VLOOKUP(A48,'[2]eess-mf'!$A$2:$I$188,9,FALSE),0)</f>
        <v>0</v>
      </c>
      <c r="AD48" s="41">
        <f>IFERROR(VLOOKUP(VALUE(A48),[2]resumen!$A$5:$Q$191,17,FALSE),0)</f>
        <v>0</v>
      </c>
      <c r="AE48" s="14">
        <f t="shared" si="11"/>
        <v>0</v>
      </c>
      <c r="AF48" s="41">
        <f>IFERROR(VLOOKUP(A48,'[2]eess-mf'!$A$2:$I$188,8,FALSE),0)</f>
        <v>172</v>
      </c>
      <c r="AG48" s="41">
        <f>IFERROR(VLOOKUP(VALUE(A48),[2]resumen!$A$5:$Q$191,14,FALSE),0)</f>
        <v>65</v>
      </c>
      <c r="AH48" s="14">
        <f t="shared" si="12"/>
        <v>0.38</v>
      </c>
    </row>
    <row r="49" spans="1:34" x14ac:dyDescent="0.2">
      <c r="A49" s="45">
        <v>4363</v>
      </c>
      <c r="B49" s="2" t="str">
        <f>+VLOOKUP(A49,'[1]eess-mf'!$A$2:$I$188,5,FALSE)</f>
        <v>CHICLAYO</v>
      </c>
      <c r="C49" s="2" t="str">
        <f>+VLOOKUP(A49,'[1]eess-mf'!$A$2:$I$188,6,FALSE)</f>
        <v>REQUE-LAGUNAS</v>
      </c>
      <c r="D49" s="2" t="str">
        <f>+VLOOKUP(A49,'[1]eess-mf'!$A$2:$I$188,2,FALSE)</f>
        <v>PUEBLO LIBRE</v>
      </c>
      <c r="E49" s="41">
        <f>IFERROR(VLOOKUP(A49,'[2]eess-mf'!$A$2:$I$188,7,FALSE),0)</f>
        <v>8</v>
      </c>
      <c r="F49" s="41">
        <f>IFERROR(VLOOKUP(VALUE(A49),[2]resumen!$A$5:$Q$191,5,FALSE),0)</f>
        <v>2</v>
      </c>
      <c r="G49" s="14">
        <f t="shared" si="0"/>
        <v>0.25</v>
      </c>
      <c r="H49" s="41">
        <f>IFERROR(VLOOKUP(VALUE(A49),[2]resumen!$A$5:$Q$191,7,FALSE),0)</f>
        <v>2</v>
      </c>
      <c r="I49" s="14">
        <f t="shared" si="1"/>
        <v>1</v>
      </c>
      <c r="J49" s="41">
        <f>IFERROR(VLOOKUP(VALUE(A49),[2]resumen!$A$5:$Q$191,2,FALSE),0)</f>
        <v>0</v>
      </c>
      <c r="K49" s="5">
        <f t="shared" si="2"/>
        <v>0</v>
      </c>
      <c r="L49" s="41">
        <f>IFERROR(VLOOKUP(VALUE(A49),[2]resumen!$A$5:$Q$191,6,FALSE),0)</f>
        <v>3</v>
      </c>
      <c r="M49" s="14">
        <f t="shared" si="3"/>
        <v>0.375</v>
      </c>
      <c r="N49" s="41">
        <f>IFERROR(VLOOKUP(VALUE(A49),[2]resumen!$A$5:$Q$191,8,FALSE),0)</f>
        <v>6</v>
      </c>
      <c r="O49" s="14">
        <f t="shared" si="4"/>
        <v>3</v>
      </c>
      <c r="P49" s="41">
        <f>IFERROR(VLOOKUP(VALUE(A49),[2]resumen!$A$5:$Q$191,12,FALSE),0)+IFERROR(VLOOKUP(VALUE(A49),[2]resumen!$A$5:$Q$191,13,FALSE),0)</f>
        <v>1</v>
      </c>
      <c r="Q49" s="14">
        <f t="shared" si="5"/>
        <v>0.5</v>
      </c>
      <c r="R49" s="41">
        <f>IFERROR(VLOOKUP(VALUE(A49),[2]resumen!$A$5:$Q$191,10,FALSE),0)+IFERROR(VLOOKUP(VALUE(A49),[2]resumen!$A$5:$Q$191,11,FALSE),0)</f>
        <v>1</v>
      </c>
      <c r="S49" s="14">
        <f t="shared" si="6"/>
        <v>0.5</v>
      </c>
      <c r="T49" s="41">
        <f>IFERROR(VLOOKUP(VALUE(A49),[2]resumen!$A$5:$Q$191,15,FALSE),0)</f>
        <v>4</v>
      </c>
      <c r="U49" s="41">
        <f>IFERROR(VLOOKUP(VALUE(A49),[2]resumen!$A$5:$Q$191,16,FALSE),0)</f>
        <v>2</v>
      </c>
      <c r="V49" s="14">
        <f t="shared" si="7"/>
        <v>0.5</v>
      </c>
      <c r="W49" s="41">
        <f>IFERROR(VLOOKUP(VALUE(A49),[2]resumen!$A$5:$Q$191,4,FALSE),0)</f>
        <v>0</v>
      </c>
      <c r="X49" s="14">
        <f t="shared" si="8"/>
        <v>0</v>
      </c>
      <c r="Y49" s="41">
        <f>IFERROR(VLOOKUP(VALUE(A49),[2]resumen!$A$5:$Q$191,3,FALSE),0)</f>
        <v>0</v>
      </c>
      <c r="Z49" s="14">
        <f t="shared" si="9"/>
        <v>0</v>
      </c>
      <c r="AA49" s="41">
        <f>IFERROR(VLOOKUP(VALUE(A49),[2]resumen!$A$5:$Q$191,9,FALSE),0)</f>
        <v>1</v>
      </c>
      <c r="AB49" s="14">
        <f t="shared" si="10"/>
        <v>0.5</v>
      </c>
      <c r="AC49" s="41">
        <f>IFERROR(VLOOKUP(A49,'[2]eess-mf'!$A$2:$I$188,9,FALSE),0)</f>
        <v>0</v>
      </c>
      <c r="AD49" s="41">
        <f>IFERROR(VLOOKUP(VALUE(A49),[2]resumen!$A$5:$Q$191,17,FALSE),0)</f>
        <v>0</v>
      </c>
      <c r="AE49" s="14">
        <f t="shared" si="11"/>
        <v>0</v>
      </c>
      <c r="AF49" s="41">
        <f>IFERROR(VLOOKUP(A49,'[2]eess-mf'!$A$2:$I$188,8,FALSE),0)</f>
        <v>101.8</v>
      </c>
      <c r="AG49" s="41">
        <f>IFERROR(VLOOKUP(VALUE(A49),[2]resumen!$A$5:$Q$191,14,FALSE),0)</f>
        <v>21</v>
      </c>
      <c r="AH49" s="14">
        <f t="shared" si="12"/>
        <v>0.21</v>
      </c>
    </row>
    <row r="50" spans="1:34" x14ac:dyDescent="0.2">
      <c r="A50" s="45">
        <v>4364</v>
      </c>
      <c r="B50" s="2" t="str">
        <f>+VLOOKUP(A50,'[1]eess-mf'!$A$2:$I$188,5,FALSE)</f>
        <v>CHICLAYO</v>
      </c>
      <c r="C50" s="2" t="str">
        <f>+VLOOKUP(A50,'[1]eess-mf'!$A$2:$I$188,6,FALSE)</f>
        <v>OYOTUN</v>
      </c>
      <c r="D50" s="2" t="str">
        <f>+VLOOKUP(A50,'[1]eess-mf'!$A$2:$I$188,2,FALSE)</f>
        <v>NUEVA ARICA</v>
      </c>
      <c r="E50" s="41">
        <f>IFERROR(VLOOKUP(A50,'[2]eess-mf'!$A$2:$I$188,7,FALSE),0)</f>
        <v>22</v>
      </c>
      <c r="F50" s="41">
        <f>IFERROR(VLOOKUP(VALUE(A50),[2]resumen!$A$5:$Q$191,5,FALSE),0)</f>
        <v>26</v>
      </c>
      <c r="G50" s="14">
        <f t="shared" si="0"/>
        <v>1.1819999999999999</v>
      </c>
      <c r="H50" s="41">
        <f>IFERROR(VLOOKUP(VALUE(A50),[2]resumen!$A$5:$Q$191,7,FALSE),0)</f>
        <v>14</v>
      </c>
      <c r="I50" s="14">
        <f t="shared" si="1"/>
        <v>0.53800000000000003</v>
      </c>
      <c r="J50" s="41">
        <f>IFERROR(VLOOKUP(VALUE(A50),[2]resumen!$A$5:$Q$191,2,FALSE),0)</f>
        <v>1</v>
      </c>
      <c r="K50" s="5">
        <f t="shared" si="2"/>
        <v>3.7999999999999999E-2</v>
      </c>
      <c r="L50" s="41">
        <f>IFERROR(VLOOKUP(VALUE(A50),[2]resumen!$A$5:$Q$191,6,FALSE),0)</f>
        <v>16</v>
      </c>
      <c r="M50" s="14">
        <f t="shared" si="3"/>
        <v>0.72699999999999998</v>
      </c>
      <c r="N50" s="41">
        <f>IFERROR(VLOOKUP(VALUE(A50),[2]resumen!$A$5:$Q$191,8,FALSE),0)</f>
        <v>12</v>
      </c>
      <c r="O50" s="14">
        <f t="shared" si="4"/>
        <v>0.46200000000000002</v>
      </c>
      <c r="P50" s="41">
        <f>IFERROR(VLOOKUP(VALUE(A50),[2]resumen!$A$5:$Q$191,12,FALSE),0)+IFERROR(VLOOKUP(VALUE(A50),[2]resumen!$A$5:$Q$191,13,FALSE),0)</f>
        <v>25</v>
      </c>
      <c r="Q50" s="14">
        <f t="shared" si="5"/>
        <v>0.96</v>
      </c>
      <c r="R50" s="41">
        <f>IFERROR(VLOOKUP(VALUE(A50),[2]resumen!$A$5:$Q$191,10,FALSE),0)+IFERROR(VLOOKUP(VALUE(A50),[2]resumen!$A$5:$Q$191,11,FALSE),0)</f>
        <v>25</v>
      </c>
      <c r="S50" s="14">
        <f t="shared" si="6"/>
        <v>0.96</v>
      </c>
      <c r="T50" s="41">
        <f>IFERROR(VLOOKUP(VALUE(A50),[2]resumen!$A$5:$Q$191,15,FALSE),0)</f>
        <v>35</v>
      </c>
      <c r="U50" s="41">
        <f>IFERROR(VLOOKUP(VALUE(A50),[2]resumen!$A$5:$Q$191,16,FALSE),0)</f>
        <v>30</v>
      </c>
      <c r="V50" s="14">
        <f t="shared" si="7"/>
        <v>0.86</v>
      </c>
      <c r="W50" s="41">
        <f>IFERROR(VLOOKUP(VALUE(A50),[2]resumen!$A$5:$Q$191,4,FALSE),0)</f>
        <v>7</v>
      </c>
      <c r="X50" s="14">
        <f t="shared" si="8"/>
        <v>0.32</v>
      </c>
      <c r="Y50" s="41">
        <f>IFERROR(VLOOKUP(VALUE(A50),[2]resumen!$A$5:$Q$191,3,FALSE),0)</f>
        <v>7</v>
      </c>
      <c r="Z50" s="14">
        <f t="shared" si="9"/>
        <v>0.318</v>
      </c>
      <c r="AA50" s="41">
        <f>IFERROR(VLOOKUP(VALUE(A50),[2]resumen!$A$5:$Q$191,9,FALSE),0)</f>
        <v>0</v>
      </c>
      <c r="AB50" s="14">
        <f t="shared" si="10"/>
        <v>0</v>
      </c>
      <c r="AC50" s="41">
        <f>IFERROR(VLOOKUP(A50,'[2]eess-mf'!$A$2:$I$188,9,FALSE),0)</f>
        <v>0</v>
      </c>
      <c r="AD50" s="41">
        <f>IFERROR(VLOOKUP(VALUE(A50),[2]resumen!$A$5:$Q$191,17,FALSE),0)</f>
        <v>0</v>
      </c>
      <c r="AE50" s="14">
        <f t="shared" si="11"/>
        <v>0</v>
      </c>
      <c r="AF50" s="41">
        <f>IFERROR(VLOOKUP(A50,'[2]eess-mf'!$A$2:$I$188,8,FALSE),0)</f>
        <v>182</v>
      </c>
      <c r="AG50" s="41">
        <f>IFERROR(VLOOKUP(VALUE(A50),[2]resumen!$A$5:$Q$191,14,FALSE),0)</f>
        <v>123</v>
      </c>
      <c r="AH50" s="14">
        <f t="shared" si="12"/>
        <v>0.68</v>
      </c>
    </row>
    <row r="51" spans="1:34" x14ac:dyDescent="0.2">
      <c r="A51" s="45">
        <v>4365</v>
      </c>
      <c r="B51" s="2" t="str">
        <f>+VLOOKUP(A51,'[1]eess-mf'!$A$2:$I$188,5,FALSE)</f>
        <v>CHICLAYO</v>
      </c>
      <c r="C51" s="2" t="str">
        <f>+VLOOKUP(A51,'[1]eess-mf'!$A$2:$I$188,6,FALSE)</f>
        <v>OYOTUN</v>
      </c>
      <c r="D51" s="2" t="str">
        <f>+VLOOKUP(A51,'[1]eess-mf'!$A$2:$I$188,2,FALSE)</f>
        <v>LA VIÑA DE NUEVA ARICA</v>
      </c>
      <c r="E51" s="41">
        <f>IFERROR(VLOOKUP(A51,'[2]eess-mf'!$A$2:$I$188,7,FALSE),0)</f>
        <v>4</v>
      </c>
      <c r="F51" s="41">
        <f>IFERROR(VLOOKUP(VALUE(A51),[2]resumen!$A$5:$Q$191,5,FALSE),0)</f>
        <v>2</v>
      </c>
      <c r="G51" s="14">
        <f t="shared" si="0"/>
        <v>0.5</v>
      </c>
      <c r="H51" s="41">
        <f>IFERROR(VLOOKUP(VALUE(A51),[2]resumen!$A$5:$Q$191,7,FALSE),0)</f>
        <v>2</v>
      </c>
      <c r="I51" s="14">
        <f t="shared" si="1"/>
        <v>1</v>
      </c>
      <c r="J51" s="41">
        <f>IFERROR(VLOOKUP(VALUE(A51),[2]resumen!$A$5:$Q$191,2,FALSE),0)</f>
        <v>0</v>
      </c>
      <c r="K51" s="5">
        <f t="shared" si="2"/>
        <v>0</v>
      </c>
      <c r="L51" s="41">
        <f>IFERROR(VLOOKUP(VALUE(A51),[2]resumen!$A$5:$Q$191,6,FALSE),0)</f>
        <v>5</v>
      </c>
      <c r="M51" s="14">
        <f t="shared" si="3"/>
        <v>1.25</v>
      </c>
      <c r="N51" s="41">
        <f>IFERROR(VLOOKUP(VALUE(A51),[2]resumen!$A$5:$Q$191,8,FALSE),0)</f>
        <v>4</v>
      </c>
      <c r="O51" s="14">
        <f t="shared" si="4"/>
        <v>2</v>
      </c>
      <c r="P51" s="41">
        <f>IFERROR(VLOOKUP(VALUE(A51),[2]resumen!$A$5:$Q$191,12,FALSE),0)+IFERROR(VLOOKUP(VALUE(A51),[2]resumen!$A$5:$Q$191,13,FALSE),0)</f>
        <v>2</v>
      </c>
      <c r="Q51" s="14">
        <f t="shared" si="5"/>
        <v>1</v>
      </c>
      <c r="R51" s="41">
        <f>IFERROR(VLOOKUP(VALUE(A51),[2]resumen!$A$5:$Q$191,10,FALSE),0)+IFERROR(VLOOKUP(VALUE(A51),[2]resumen!$A$5:$Q$191,11,FALSE),0)</f>
        <v>2</v>
      </c>
      <c r="S51" s="14">
        <f t="shared" si="6"/>
        <v>1</v>
      </c>
      <c r="T51" s="41">
        <f>IFERROR(VLOOKUP(VALUE(A51),[2]resumen!$A$5:$Q$191,15,FALSE),0)</f>
        <v>5</v>
      </c>
      <c r="U51" s="41">
        <f>IFERROR(VLOOKUP(VALUE(A51),[2]resumen!$A$5:$Q$191,16,FALSE),0)</f>
        <v>4</v>
      </c>
      <c r="V51" s="14">
        <f t="shared" si="7"/>
        <v>0.8</v>
      </c>
      <c r="W51" s="41">
        <f>IFERROR(VLOOKUP(VALUE(A51),[2]resumen!$A$5:$Q$191,4,FALSE),0)</f>
        <v>2</v>
      </c>
      <c r="X51" s="14">
        <f t="shared" si="8"/>
        <v>0.5</v>
      </c>
      <c r="Y51" s="41">
        <f>IFERROR(VLOOKUP(VALUE(A51),[2]resumen!$A$5:$Q$191,3,FALSE),0)</f>
        <v>4</v>
      </c>
      <c r="Z51" s="14">
        <f t="shared" si="9"/>
        <v>1</v>
      </c>
      <c r="AA51" s="41">
        <f>IFERROR(VLOOKUP(VALUE(A51),[2]resumen!$A$5:$Q$191,9,FALSE),0)</f>
        <v>0</v>
      </c>
      <c r="AB51" s="14">
        <f t="shared" si="10"/>
        <v>0</v>
      </c>
      <c r="AC51" s="41">
        <f>IFERROR(VLOOKUP(A51,'[2]eess-mf'!$A$2:$I$188,9,FALSE),0)</f>
        <v>0</v>
      </c>
      <c r="AD51" s="41">
        <f>IFERROR(VLOOKUP(VALUE(A51),[2]resumen!$A$5:$Q$191,17,FALSE),0)</f>
        <v>0</v>
      </c>
      <c r="AE51" s="14">
        <f t="shared" si="11"/>
        <v>0</v>
      </c>
      <c r="AF51" s="41">
        <f>IFERROR(VLOOKUP(A51,'[2]eess-mf'!$A$2:$I$188,8,FALSE),0)</f>
        <v>66.2</v>
      </c>
      <c r="AG51" s="41">
        <f>IFERROR(VLOOKUP(VALUE(A51),[2]resumen!$A$5:$Q$191,14,FALSE),0)</f>
        <v>45</v>
      </c>
      <c r="AH51" s="14">
        <f t="shared" si="12"/>
        <v>0.68</v>
      </c>
    </row>
    <row r="52" spans="1:34" x14ac:dyDescent="0.2">
      <c r="A52" s="45">
        <v>4366</v>
      </c>
      <c r="B52" s="2" t="str">
        <f>+VLOOKUP(A52,'[1]eess-mf'!$A$2:$I$188,5,FALSE)</f>
        <v>CHICLAYO</v>
      </c>
      <c r="C52" s="2" t="str">
        <f>+VLOOKUP(A52,'[1]eess-mf'!$A$2:$I$188,6,FALSE)</f>
        <v>OYOTUN</v>
      </c>
      <c r="D52" s="2" t="str">
        <f>+VLOOKUP(A52,'[1]eess-mf'!$A$2:$I$188,2,FALSE)</f>
        <v>OYOTUN</v>
      </c>
      <c r="E52" s="41">
        <f>IFERROR(VLOOKUP(A52,'[2]eess-mf'!$A$2:$I$188,7,FALSE),0)</f>
        <v>100</v>
      </c>
      <c r="F52" s="41">
        <f>IFERROR(VLOOKUP(VALUE(A52),[2]resumen!$A$5:$Q$191,5,FALSE),0)</f>
        <v>108</v>
      </c>
      <c r="G52" s="14">
        <f t="shared" si="0"/>
        <v>1.08</v>
      </c>
      <c r="H52" s="41">
        <f>IFERROR(VLOOKUP(VALUE(A52),[2]resumen!$A$5:$Q$191,7,FALSE),0)</f>
        <v>71</v>
      </c>
      <c r="I52" s="14">
        <f t="shared" si="1"/>
        <v>0.65700000000000003</v>
      </c>
      <c r="J52" s="41">
        <f>IFERROR(VLOOKUP(VALUE(A52),[2]resumen!$A$5:$Q$191,2,FALSE),0)</f>
        <v>11</v>
      </c>
      <c r="K52" s="5">
        <f t="shared" si="2"/>
        <v>0.10199999999999999</v>
      </c>
      <c r="L52" s="41">
        <f>IFERROR(VLOOKUP(VALUE(A52),[2]resumen!$A$5:$Q$191,6,FALSE),0)</f>
        <v>61</v>
      </c>
      <c r="M52" s="14">
        <f t="shared" si="3"/>
        <v>0.61</v>
      </c>
      <c r="N52" s="41">
        <f>IFERROR(VLOOKUP(VALUE(A52),[2]resumen!$A$5:$Q$191,8,FALSE),0)</f>
        <v>31</v>
      </c>
      <c r="O52" s="14">
        <f t="shared" si="4"/>
        <v>0.28699999999999998</v>
      </c>
      <c r="P52" s="41">
        <f>IFERROR(VLOOKUP(VALUE(A52),[2]resumen!$A$5:$Q$191,12,FALSE),0)+IFERROR(VLOOKUP(VALUE(A52),[2]resumen!$A$5:$Q$191,13,FALSE),0)</f>
        <v>108</v>
      </c>
      <c r="Q52" s="14">
        <f t="shared" si="5"/>
        <v>1</v>
      </c>
      <c r="R52" s="41">
        <f>IFERROR(VLOOKUP(VALUE(A52),[2]resumen!$A$5:$Q$191,10,FALSE),0)+IFERROR(VLOOKUP(VALUE(A52),[2]resumen!$A$5:$Q$191,11,FALSE),0)</f>
        <v>109</v>
      </c>
      <c r="S52" s="14">
        <f t="shared" si="6"/>
        <v>1.01</v>
      </c>
      <c r="T52" s="41">
        <f>IFERROR(VLOOKUP(VALUE(A52),[2]resumen!$A$5:$Q$191,15,FALSE),0)</f>
        <v>79</v>
      </c>
      <c r="U52" s="41">
        <f>IFERROR(VLOOKUP(VALUE(A52),[2]resumen!$A$5:$Q$191,16,FALSE),0)</f>
        <v>67</v>
      </c>
      <c r="V52" s="14">
        <f t="shared" si="7"/>
        <v>0.85</v>
      </c>
      <c r="W52" s="41">
        <f>IFERROR(VLOOKUP(VALUE(A52),[2]resumen!$A$5:$Q$191,4,FALSE),0)</f>
        <v>50</v>
      </c>
      <c r="X52" s="14">
        <f t="shared" si="8"/>
        <v>0.5</v>
      </c>
      <c r="Y52" s="41">
        <f>IFERROR(VLOOKUP(VALUE(A52),[2]resumen!$A$5:$Q$191,3,FALSE),0)</f>
        <v>23</v>
      </c>
      <c r="Z52" s="14">
        <f t="shared" si="9"/>
        <v>0.23</v>
      </c>
      <c r="AA52" s="41">
        <f>IFERROR(VLOOKUP(VALUE(A52),[2]resumen!$A$5:$Q$191,9,FALSE),0)</f>
        <v>0</v>
      </c>
      <c r="AB52" s="14">
        <f t="shared" si="10"/>
        <v>0</v>
      </c>
      <c r="AC52" s="41">
        <f>IFERROR(VLOOKUP(A52,'[2]eess-mf'!$A$2:$I$188,9,FALSE),0)</f>
        <v>95</v>
      </c>
      <c r="AD52" s="41">
        <f>IFERROR(VLOOKUP(VALUE(A52),[2]resumen!$A$5:$Q$191,17,FALSE),0)</f>
        <v>46</v>
      </c>
      <c r="AE52" s="14">
        <f t="shared" si="11"/>
        <v>0.48</v>
      </c>
      <c r="AF52" s="41">
        <f>IFERROR(VLOOKUP(A52,'[2]eess-mf'!$A$2:$I$188,8,FALSE),0)</f>
        <v>393.8</v>
      </c>
      <c r="AG52" s="41">
        <f>IFERROR(VLOOKUP(VALUE(A52),[2]resumen!$A$5:$Q$191,14,FALSE),0)</f>
        <v>253</v>
      </c>
      <c r="AH52" s="14">
        <f t="shared" si="12"/>
        <v>0.64</v>
      </c>
    </row>
    <row r="53" spans="1:34" x14ac:dyDescent="0.2">
      <c r="A53" s="45">
        <v>4367</v>
      </c>
      <c r="B53" s="2" t="str">
        <f>+VLOOKUP(A53,'[1]eess-mf'!$A$2:$I$188,5,FALSE)</f>
        <v>CHICLAYO</v>
      </c>
      <c r="C53" s="2" t="str">
        <f>+VLOOKUP(A53,'[1]eess-mf'!$A$2:$I$188,6,FALSE)</f>
        <v>OYOTUN</v>
      </c>
      <c r="D53" s="2" t="str">
        <f>+VLOOKUP(A53,'[1]eess-mf'!$A$2:$I$188,2,FALSE)</f>
        <v>EL ESPINAL</v>
      </c>
      <c r="E53" s="41">
        <f>IFERROR(VLOOKUP(A53,'[2]eess-mf'!$A$2:$I$188,7,FALSE),0)</f>
        <v>1</v>
      </c>
      <c r="F53" s="41">
        <f>IFERROR(VLOOKUP(VALUE(A53),[2]resumen!$A$5:$Q$191,5,FALSE),0)</f>
        <v>7</v>
      </c>
      <c r="G53" s="14">
        <f t="shared" si="0"/>
        <v>7</v>
      </c>
      <c r="H53" s="41">
        <f>IFERROR(VLOOKUP(VALUE(A53),[2]resumen!$A$5:$Q$191,7,FALSE),0)</f>
        <v>7</v>
      </c>
      <c r="I53" s="14">
        <f t="shared" si="1"/>
        <v>1</v>
      </c>
      <c r="J53" s="41">
        <f>IFERROR(VLOOKUP(VALUE(A53),[2]resumen!$A$5:$Q$191,2,FALSE),0)</f>
        <v>1</v>
      </c>
      <c r="K53" s="5">
        <f t="shared" si="2"/>
        <v>0.14299999999999999</v>
      </c>
      <c r="L53" s="41">
        <f>IFERROR(VLOOKUP(VALUE(A53),[2]resumen!$A$5:$Q$191,6,FALSE),0)</f>
        <v>4</v>
      </c>
      <c r="M53" s="14">
        <f t="shared" si="3"/>
        <v>4</v>
      </c>
      <c r="N53" s="41">
        <f>IFERROR(VLOOKUP(VALUE(A53),[2]resumen!$A$5:$Q$191,8,FALSE),0)</f>
        <v>6</v>
      </c>
      <c r="O53" s="14">
        <f t="shared" si="4"/>
        <v>0.85699999999999998</v>
      </c>
      <c r="P53" s="41">
        <f>IFERROR(VLOOKUP(VALUE(A53),[2]resumen!$A$5:$Q$191,12,FALSE),0)+IFERROR(VLOOKUP(VALUE(A53),[2]resumen!$A$5:$Q$191,13,FALSE),0)</f>
        <v>7</v>
      </c>
      <c r="Q53" s="14">
        <f t="shared" si="5"/>
        <v>1</v>
      </c>
      <c r="R53" s="41">
        <f>IFERROR(VLOOKUP(VALUE(A53),[2]resumen!$A$5:$Q$191,10,FALSE),0)+IFERROR(VLOOKUP(VALUE(A53),[2]resumen!$A$5:$Q$191,11,FALSE),0)</f>
        <v>7</v>
      </c>
      <c r="S53" s="14">
        <f t="shared" si="6"/>
        <v>1</v>
      </c>
      <c r="T53" s="41">
        <f>IFERROR(VLOOKUP(VALUE(A53),[2]resumen!$A$5:$Q$191,15,FALSE),0)</f>
        <v>5</v>
      </c>
      <c r="U53" s="41">
        <f>IFERROR(VLOOKUP(VALUE(A53),[2]resumen!$A$5:$Q$191,16,FALSE),0)</f>
        <v>6</v>
      </c>
      <c r="V53" s="14">
        <f t="shared" si="7"/>
        <v>1.2</v>
      </c>
      <c r="W53" s="41">
        <f>IFERROR(VLOOKUP(VALUE(A53),[2]resumen!$A$5:$Q$191,4,FALSE),0)</f>
        <v>7</v>
      </c>
      <c r="X53" s="14">
        <f t="shared" si="8"/>
        <v>7</v>
      </c>
      <c r="Y53" s="41">
        <f>IFERROR(VLOOKUP(VALUE(A53),[2]resumen!$A$5:$Q$191,3,FALSE),0)</f>
        <v>3</v>
      </c>
      <c r="Z53" s="14">
        <f t="shared" si="9"/>
        <v>3</v>
      </c>
      <c r="AA53" s="41">
        <f>IFERROR(VLOOKUP(VALUE(A53),[2]resumen!$A$5:$Q$191,9,FALSE),0)</f>
        <v>0</v>
      </c>
      <c r="AB53" s="14">
        <f t="shared" si="10"/>
        <v>0</v>
      </c>
      <c r="AC53" s="41">
        <f>IFERROR(VLOOKUP(A53,'[2]eess-mf'!$A$2:$I$188,9,FALSE),0)</f>
        <v>0</v>
      </c>
      <c r="AD53" s="41">
        <f>IFERROR(VLOOKUP(VALUE(A53),[2]resumen!$A$5:$Q$191,17,FALSE),0)</f>
        <v>0</v>
      </c>
      <c r="AE53" s="14">
        <f t="shared" si="11"/>
        <v>0</v>
      </c>
      <c r="AF53" s="41">
        <f>IFERROR(VLOOKUP(A53,'[2]eess-mf'!$A$2:$I$188,8,FALSE),0)</f>
        <v>72.400000000000006</v>
      </c>
      <c r="AG53" s="41">
        <f>IFERROR(VLOOKUP(VALUE(A53),[2]resumen!$A$5:$Q$191,14,FALSE),0)</f>
        <v>38</v>
      </c>
      <c r="AH53" s="14">
        <f t="shared" si="12"/>
        <v>0.52</v>
      </c>
    </row>
    <row r="54" spans="1:34" x14ac:dyDescent="0.2">
      <c r="A54" s="45">
        <v>4368</v>
      </c>
      <c r="B54" s="2" t="str">
        <f>+VLOOKUP(A54,'[1]eess-mf'!$A$2:$I$188,5,FALSE)</f>
        <v>CHICLAYO</v>
      </c>
      <c r="C54" s="2" t="str">
        <f>+VLOOKUP(A54,'[1]eess-mf'!$A$2:$I$188,6,FALSE)</f>
        <v>OYOTUN</v>
      </c>
      <c r="D54" s="2" t="str">
        <f>+VLOOKUP(A54,'[1]eess-mf'!$A$2:$I$188,2,FALSE)</f>
        <v>PAN DE AZUCAR</v>
      </c>
      <c r="E54" s="41">
        <f>IFERROR(VLOOKUP(A54,'[2]eess-mf'!$A$2:$I$188,7,FALSE),0)</f>
        <v>4</v>
      </c>
      <c r="F54" s="41">
        <f>IFERROR(VLOOKUP(VALUE(A54),[2]resumen!$A$5:$Q$191,5,FALSE),0)</f>
        <v>3</v>
      </c>
      <c r="G54" s="14">
        <f t="shared" si="0"/>
        <v>0.75</v>
      </c>
      <c r="H54" s="41">
        <f>IFERROR(VLOOKUP(VALUE(A54),[2]resumen!$A$5:$Q$191,7,FALSE),0)</f>
        <v>2</v>
      </c>
      <c r="I54" s="14">
        <f t="shared" si="1"/>
        <v>0.66700000000000004</v>
      </c>
      <c r="J54" s="41">
        <f>IFERROR(VLOOKUP(VALUE(A54),[2]resumen!$A$5:$Q$191,2,FALSE),0)</f>
        <v>1</v>
      </c>
      <c r="K54" s="5">
        <f t="shared" si="2"/>
        <v>0.33300000000000002</v>
      </c>
      <c r="L54" s="41">
        <f>IFERROR(VLOOKUP(VALUE(A54),[2]resumen!$A$5:$Q$191,6,FALSE),0)</f>
        <v>0</v>
      </c>
      <c r="M54" s="14">
        <f t="shared" si="3"/>
        <v>0</v>
      </c>
      <c r="N54" s="41">
        <f>IFERROR(VLOOKUP(VALUE(A54),[2]resumen!$A$5:$Q$191,8,FALSE),0)</f>
        <v>0</v>
      </c>
      <c r="O54" s="14">
        <f t="shared" si="4"/>
        <v>0</v>
      </c>
      <c r="P54" s="41">
        <f>IFERROR(VLOOKUP(VALUE(A54),[2]resumen!$A$5:$Q$191,12,FALSE),0)+IFERROR(VLOOKUP(VALUE(A54),[2]resumen!$A$5:$Q$191,13,FALSE),0)</f>
        <v>2</v>
      </c>
      <c r="Q54" s="14">
        <f t="shared" si="5"/>
        <v>0.67</v>
      </c>
      <c r="R54" s="41">
        <f>IFERROR(VLOOKUP(VALUE(A54),[2]resumen!$A$5:$Q$191,10,FALSE),0)+IFERROR(VLOOKUP(VALUE(A54),[2]resumen!$A$5:$Q$191,11,FALSE),0)</f>
        <v>2</v>
      </c>
      <c r="S54" s="14">
        <f t="shared" si="6"/>
        <v>0.67</v>
      </c>
      <c r="T54" s="41">
        <f>IFERROR(VLOOKUP(VALUE(A54),[2]resumen!$A$5:$Q$191,15,FALSE),0)</f>
        <v>2</v>
      </c>
      <c r="U54" s="41">
        <f>IFERROR(VLOOKUP(VALUE(A54),[2]resumen!$A$5:$Q$191,16,FALSE),0)</f>
        <v>3</v>
      </c>
      <c r="V54" s="14">
        <f t="shared" si="7"/>
        <v>1.5</v>
      </c>
      <c r="W54" s="41">
        <f>IFERROR(VLOOKUP(VALUE(A54),[2]resumen!$A$5:$Q$191,4,FALSE),0)</f>
        <v>0</v>
      </c>
      <c r="X54" s="14">
        <f t="shared" si="8"/>
        <v>0</v>
      </c>
      <c r="Y54" s="41">
        <f>IFERROR(VLOOKUP(VALUE(A54),[2]resumen!$A$5:$Q$191,3,FALSE),0)</f>
        <v>1</v>
      </c>
      <c r="Z54" s="14">
        <f t="shared" si="9"/>
        <v>0.25</v>
      </c>
      <c r="AA54" s="41">
        <f>IFERROR(VLOOKUP(VALUE(A54),[2]resumen!$A$5:$Q$191,9,FALSE),0)</f>
        <v>0</v>
      </c>
      <c r="AB54" s="14">
        <f t="shared" si="10"/>
        <v>0</v>
      </c>
      <c r="AC54" s="41">
        <f>IFERROR(VLOOKUP(A54,'[2]eess-mf'!$A$2:$I$188,9,FALSE),0)</f>
        <v>0</v>
      </c>
      <c r="AD54" s="41">
        <f>IFERROR(VLOOKUP(VALUE(A54),[2]resumen!$A$5:$Q$191,17,FALSE),0)</f>
        <v>0</v>
      </c>
      <c r="AE54" s="14">
        <f t="shared" si="11"/>
        <v>0</v>
      </c>
      <c r="AF54" s="41">
        <f>IFERROR(VLOOKUP(A54,'[2]eess-mf'!$A$2:$I$188,8,FALSE),0)</f>
        <v>71.400000000000006</v>
      </c>
      <c r="AG54" s="41">
        <f>IFERROR(VLOOKUP(VALUE(A54),[2]resumen!$A$5:$Q$191,14,FALSE),0)</f>
        <v>32</v>
      </c>
      <c r="AH54" s="14">
        <f t="shared" si="12"/>
        <v>0.45</v>
      </c>
    </row>
    <row r="55" spans="1:34" x14ac:dyDescent="0.2">
      <c r="A55" s="45">
        <v>4369</v>
      </c>
      <c r="B55" s="2" t="str">
        <f>+VLOOKUP(A55,'[1]eess-mf'!$A$2:$I$188,5,FALSE)</f>
        <v>CHICLAYO</v>
      </c>
      <c r="C55" s="2" t="str">
        <f>+VLOOKUP(A55,'[1]eess-mf'!$A$2:$I$188,6,FALSE)</f>
        <v>CAYALTI-ZAÑA</v>
      </c>
      <c r="D55" s="2" t="str">
        <f>+VLOOKUP(A55,'[1]eess-mf'!$A$2:$I$188,2,FALSE)</f>
        <v>VIRGEN DE LAS MERCEDES LA OTRA BANDA</v>
      </c>
      <c r="E55" s="41">
        <f>IFERROR(VLOOKUP(A55,'[2]eess-mf'!$A$2:$I$188,7,FALSE),0)</f>
        <v>4</v>
      </c>
      <c r="F55" s="41">
        <f>IFERROR(VLOOKUP(VALUE(A55),[2]resumen!$A$5:$Q$191,5,FALSE),0)</f>
        <v>8</v>
      </c>
      <c r="G55" s="14">
        <f t="shared" si="0"/>
        <v>2</v>
      </c>
      <c r="H55" s="41">
        <f>IFERROR(VLOOKUP(VALUE(A55),[2]resumen!$A$5:$Q$191,7,FALSE),0)</f>
        <v>7</v>
      </c>
      <c r="I55" s="14">
        <f t="shared" si="1"/>
        <v>0.875</v>
      </c>
      <c r="J55" s="41">
        <f>IFERROR(VLOOKUP(VALUE(A55),[2]resumen!$A$5:$Q$191,2,FALSE),0)</f>
        <v>0</v>
      </c>
      <c r="K55" s="5">
        <f t="shared" si="2"/>
        <v>0</v>
      </c>
      <c r="L55" s="41">
        <f>IFERROR(VLOOKUP(VALUE(A55),[2]resumen!$A$5:$Q$191,6,FALSE),0)</f>
        <v>9</v>
      </c>
      <c r="M55" s="14">
        <f t="shared" si="3"/>
        <v>2.25</v>
      </c>
      <c r="N55" s="41">
        <f>IFERROR(VLOOKUP(VALUE(A55),[2]resumen!$A$5:$Q$191,8,FALSE),0)</f>
        <v>6</v>
      </c>
      <c r="O55" s="14">
        <f t="shared" si="4"/>
        <v>0.75</v>
      </c>
      <c r="P55" s="41">
        <f>IFERROR(VLOOKUP(VALUE(A55),[2]resumen!$A$5:$Q$191,12,FALSE),0)+IFERROR(VLOOKUP(VALUE(A55),[2]resumen!$A$5:$Q$191,13,FALSE),0)</f>
        <v>6</v>
      </c>
      <c r="Q55" s="14">
        <f t="shared" si="5"/>
        <v>0.75</v>
      </c>
      <c r="R55" s="41">
        <f>IFERROR(VLOOKUP(VALUE(A55),[2]resumen!$A$5:$Q$191,10,FALSE),0)+IFERROR(VLOOKUP(VALUE(A55),[2]resumen!$A$5:$Q$191,11,FALSE),0)</f>
        <v>6</v>
      </c>
      <c r="S55" s="14">
        <f t="shared" si="6"/>
        <v>0.75</v>
      </c>
      <c r="T55" s="41">
        <f>IFERROR(VLOOKUP(VALUE(A55),[2]resumen!$A$5:$Q$191,15,FALSE),0)</f>
        <v>10</v>
      </c>
      <c r="U55" s="41">
        <f>IFERROR(VLOOKUP(VALUE(A55),[2]resumen!$A$5:$Q$191,16,FALSE),0)</f>
        <v>4</v>
      </c>
      <c r="V55" s="14">
        <f t="shared" si="7"/>
        <v>0.4</v>
      </c>
      <c r="W55" s="41">
        <f>IFERROR(VLOOKUP(VALUE(A55),[2]resumen!$A$5:$Q$191,4,FALSE),0)</f>
        <v>1</v>
      </c>
      <c r="X55" s="14">
        <f t="shared" si="8"/>
        <v>0.25</v>
      </c>
      <c r="Y55" s="41">
        <f>IFERROR(VLOOKUP(VALUE(A55),[2]resumen!$A$5:$Q$191,3,FALSE),0)</f>
        <v>0</v>
      </c>
      <c r="Z55" s="14">
        <f t="shared" si="9"/>
        <v>0</v>
      </c>
      <c r="AA55" s="41">
        <f>IFERROR(VLOOKUP(VALUE(A55),[2]resumen!$A$5:$Q$191,9,FALSE),0)</f>
        <v>0</v>
      </c>
      <c r="AB55" s="14">
        <f t="shared" si="10"/>
        <v>0</v>
      </c>
      <c r="AC55" s="41">
        <f>IFERROR(VLOOKUP(A55,'[2]eess-mf'!$A$2:$I$188,9,FALSE),0)</f>
        <v>0</v>
      </c>
      <c r="AD55" s="41">
        <f>IFERROR(VLOOKUP(VALUE(A55),[2]resumen!$A$5:$Q$191,17,FALSE),0)</f>
        <v>0</v>
      </c>
      <c r="AE55" s="14">
        <f t="shared" si="11"/>
        <v>0</v>
      </c>
      <c r="AF55" s="41">
        <f>IFERROR(VLOOKUP(A55,'[2]eess-mf'!$A$2:$I$188,8,FALSE),0)</f>
        <v>91.2</v>
      </c>
      <c r="AG55" s="41">
        <f>IFERROR(VLOOKUP(VALUE(A55),[2]resumen!$A$5:$Q$191,14,FALSE),0)</f>
        <v>56</v>
      </c>
      <c r="AH55" s="14">
        <f t="shared" si="12"/>
        <v>0.61</v>
      </c>
    </row>
    <row r="56" spans="1:34" x14ac:dyDescent="0.2">
      <c r="A56" s="45">
        <v>4370</v>
      </c>
      <c r="B56" s="2" t="str">
        <f>+VLOOKUP(A56,'[1]eess-mf'!$A$2:$I$188,5,FALSE)</f>
        <v>HOSPITALES</v>
      </c>
      <c r="C56" s="2" t="str">
        <f>+VLOOKUP(A56,'[1]eess-mf'!$A$2:$I$188,6,FALSE)</f>
        <v>HOSPITALES</v>
      </c>
      <c r="D56" s="2" t="str">
        <f>+VLOOKUP(A56,'[1]eess-mf'!$A$2:$I$188,2,FALSE)</f>
        <v>HOSPITAL BELEN - LAMBAYEQUE</v>
      </c>
      <c r="E56" s="41">
        <f>IFERROR(VLOOKUP(A56,'[2]eess-mf'!$A$2:$I$188,7,FALSE),0)</f>
        <v>0</v>
      </c>
      <c r="F56" s="41">
        <f>IFERROR(VLOOKUP(VALUE(A56),[2]resumen!$A$5:$Q$191,5,FALSE),0)</f>
        <v>9</v>
      </c>
      <c r="G56" s="14">
        <f t="shared" si="0"/>
        <v>0</v>
      </c>
      <c r="H56" s="41">
        <f>IFERROR(VLOOKUP(VALUE(A56),[2]resumen!$A$5:$Q$191,7,FALSE),0)</f>
        <v>6</v>
      </c>
      <c r="I56" s="14">
        <f t="shared" si="1"/>
        <v>0.66700000000000004</v>
      </c>
      <c r="J56" s="41">
        <f>IFERROR(VLOOKUP(VALUE(A56),[2]resumen!$A$5:$Q$191,2,FALSE),0)</f>
        <v>0</v>
      </c>
      <c r="K56" s="5">
        <f t="shared" si="2"/>
        <v>0</v>
      </c>
      <c r="L56" s="41">
        <f>IFERROR(VLOOKUP(VALUE(A56),[2]resumen!$A$5:$Q$191,6,FALSE),0)</f>
        <v>0</v>
      </c>
      <c r="M56" s="14">
        <f t="shared" si="3"/>
        <v>0</v>
      </c>
      <c r="N56" s="41">
        <f>IFERROR(VLOOKUP(VALUE(A56),[2]resumen!$A$5:$Q$191,8,FALSE),0)</f>
        <v>0</v>
      </c>
      <c r="O56" s="14">
        <f t="shared" si="4"/>
        <v>0</v>
      </c>
      <c r="P56" s="41">
        <f>IFERROR(VLOOKUP(VALUE(A56),[2]resumen!$A$5:$Q$191,12,FALSE),0)+IFERROR(VLOOKUP(VALUE(A56),[2]resumen!$A$5:$Q$191,13,FALSE),0)</f>
        <v>0</v>
      </c>
      <c r="Q56" s="14">
        <f t="shared" si="5"/>
        <v>0</v>
      </c>
      <c r="R56" s="41">
        <f>IFERROR(VLOOKUP(VALUE(A56),[2]resumen!$A$5:$Q$191,10,FALSE),0)+IFERROR(VLOOKUP(VALUE(A56),[2]resumen!$A$5:$Q$191,11,FALSE),0)</f>
        <v>0</v>
      </c>
      <c r="S56" s="14">
        <f t="shared" si="6"/>
        <v>0</v>
      </c>
      <c r="T56" s="41">
        <f>IFERROR(VLOOKUP(VALUE(A56),[2]resumen!$A$5:$Q$191,15,FALSE),0)</f>
        <v>0</v>
      </c>
      <c r="U56" s="41">
        <f>IFERROR(VLOOKUP(VALUE(A56),[2]resumen!$A$5:$Q$191,16,FALSE),0)</f>
        <v>0</v>
      </c>
      <c r="V56" s="14">
        <f t="shared" si="7"/>
        <v>0</v>
      </c>
      <c r="W56" s="41">
        <f>IFERROR(VLOOKUP(VALUE(A56),[2]resumen!$A$5:$Q$191,4,FALSE),0)</f>
        <v>0</v>
      </c>
      <c r="X56" s="14">
        <f t="shared" si="8"/>
        <v>0</v>
      </c>
      <c r="Y56" s="41">
        <f>IFERROR(VLOOKUP(VALUE(A56),[2]resumen!$A$5:$Q$191,3,FALSE),0)</f>
        <v>0</v>
      </c>
      <c r="Z56" s="14">
        <f t="shared" si="9"/>
        <v>0</v>
      </c>
      <c r="AA56" s="41">
        <f>IFERROR(VLOOKUP(VALUE(A56),[2]resumen!$A$5:$Q$191,9,FALSE),0)</f>
        <v>4</v>
      </c>
      <c r="AB56" s="14">
        <f t="shared" si="10"/>
        <v>0.44</v>
      </c>
      <c r="AC56" s="41">
        <f>IFERROR(VLOOKUP(A56,'[2]eess-mf'!$A$2:$I$188,9,FALSE),0)</f>
        <v>0</v>
      </c>
      <c r="AD56" s="41">
        <f>IFERROR(VLOOKUP(VALUE(A56),[2]resumen!$A$5:$Q$191,17,FALSE),0)</f>
        <v>2898</v>
      </c>
      <c r="AE56" s="14">
        <f t="shared" si="11"/>
        <v>0</v>
      </c>
      <c r="AF56" s="41">
        <f>IFERROR(VLOOKUP(A56,'[2]eess-mf'!$A$2:$I$188,8,FALSE),0)</f>
        <v>0</v>
      </c>
      <c r="AG56" s="41">
        <f>IFERROR(VLOOKUP(VALUE(A56),[2]resumen!$A$5:$Q$191,14,FALSE),0)</f>
        <v>743</v>
      </c>
      <c r="AH56" s="14">
        <f t="shared" si="12"/>
        <v>0</v>
      </c>
    </row>
    <row r="57" spans="1:34" x14ac:dyDescent="0.2">
      <c r="A57" s="45">
        <v>4371</v>
      </c>
      <c r="B57" s="2" t="str">
        <f>+VLOOKUP(A57,'[1]eess-mf'!$A$2:$I$188,5,FALSE)</f>
        <v>LAMBAYEQUE</v>
      </c>
      <c r="C57" s="2" t="str">
        <f>+VLOOKUP(A57,'[1]eess-mf'!$A$2:$I$188,6,FALSE)</f>
        <v>JAYANCA</v>
      </c>
      <c r="D57" s="2" t="str">
        <f>+VLOOKUP(A57,'[1]eess-mf'!$A$2:$I$188,2,FALSE)</f>
        <v>JAYANCA</v>
      </c>
      <c r="E57" s="41">
        <f>IFERROR(VLOOKUP(A57,'[2]eess-mf'!$A$2:$I$188,7,FALSE),0)</f>
        <v>380</v>
      </c>
      <c r="F57" s="41">
        <f>IFERROR(VLOOKUP(VALUE(A57),[2]resumen!$A$5:$Q$191,5,FALSE),0)</f>
        <v>300</v>
      </c>
      <c r="G57" s="14">
        <f t="shared" si="0"/>
        <v>0.78900000000000003</v>
      </c>
      <c r="H57" s="41">
        <f>IFERROR(VLOOKUP(VALUE(A57),[2]resumen!$A$5:$Q$191,7,FALSE),0)</f>
        <v>199</v>
      </c>
      <c r="I57" s="14">
        <f t="shared" si="1"/>
        <v>0.66300000000000003</v>
      </c>
      <c r="J57" s="41">
        <f>IFERROR(VLOOKUP(VALUE(A57),[2]resumen!$A$5:$Q$191,2,FALSE),0)</f>
        <v>40</v>
      </c>
      <c r="K57" s="5">
        <f t="shared" si="2"/>
        <v>0.13300000000000001</v>
      </c>
      <c r="L57" s="41">
        <f>IFERROR(VLOOKUP(VALUE(A57),[2]resumen!$A$5:$Q$191,6,FALSE),0)</f>
        <v>218</v>
      </c>
      <c r="M57" s="14">
        <f t="shared" si="3"/>
        <v>0.57399999999999995</v>
      </c>
      <c r="N57" s="41">
        <f>IFERROR(VLOOKUP(VALUE(A57),[2]resumen!$A$5:$Q$191,8,FALSE),0)</f>
        <v>196</v>
      </c>
      <c r="O57" s="14">
        <f t="shared" si="4"/>
        <v>0.65300000000000002</v>
      </c>
      <c r="P57" s="41">
        <f>IFERROR(VLOOKUP(VALUE(A57),[2]resumen!$A$5:$Q$191,12,FALSE),0)+IFERROR(VLOOKUP(VALUE(A57),[2]resumen!$A$5:$Q$191,13,FALSE),0)</f>
        <v>282</v>
      </c>
      <c r="Q57" s="14">
        <f t="shared" si="5"/>
        <v>0.94</v>
      </c>
      <c r="R57" s="41">
        <f>IFERROR(VLOOKUP(VALUE(A57),[2]resumen!$A$5:$Q$191,10,FALSE),0)+IFERROR(VLOOKUP(VALUE(A57),[2]resumen!$A$5:$Q$191,11,FALSE),0)</f>
        <v>204</v>
      </c>
      <c r="S57" s="14">
        <f t="shared" si="6"/>
        <v>0.68</v>
      </c>
      <c r="T57" s="41">
        <f>IFERROR(VLOOKUP(VALUE(A57),[2]resumen!$A$5:$Q$191,15,FALSE),0)</f>
        <v>252</v>
      </c>
      <c r="U57" s="41">
        <f>IFERROR(VLOOKUP(VALUE(A57),[2]resumen!$A$5:$Q$191,16,FALSE),0)</f>
        <v>227</v>
      </c>
      <c r="V57" s="14">
        <f t="shared" si="7"/>
        <v>0.9</v>
      </c>
      <c r="W57" s="41">
        <f>IFERROR(VLOOKUP(VALUE(A57),[2]resumen!$A$5:$Q$191,4,FALSE),0)</f>
        <v>2</v>
      </c>
      <c r="X57" s="14">
        <f t="shared" si="8"/>
        <v>0.01</v>
      </c>
      <c r="Y57" s="41">
        <f>IFERROR(VLOOKUP(VALUE(A57),[2]resumen!$A$5:$Q$191,3,FALSE),0)</f>
        <v>102</v>
      </c>
      <c r="Z57" s="14">
        <f t="shared" si="9"/>
        <v>0.26800000000000002</v>
      </c>
      <c r="AA57" s="41">
        <f>IFERROR(VLOOKUP(VALUE(A57),[2]resumen!$A$5:$Q$191,9,FALSE),0)</f>
        <v>0</v>
      </c>
      <c r="AB57" s="14">
        <f t="shared" si="10"/>
        <v>0</v>
      </c>
      <c r="AC57" s="41">
        <f>IFERROR(VLOOKUP(A57,'[2]eess-mf'!$A$2:$I$188,9,FALSE),0)</f>
        <v>456</v>
      </c>
      <c r="AD57" s="41">
        <f>IFERROR(VLOOKUP(VALUE(A57),[2]resumen!$A$5:$Q$191,17,FALSE),0)</f>
        <v>239</v>
      </c>
      <c r="AE57" s="14">
        <f t="shared" si="11"/>
        <v>0.52</v>
      </c>
      <c r="AF57" s="41">
        <f>IFERROR(VLOOKUP(A57,'[2]eess-mf'!$A$2:$I$188,8,FALSE),0)</f>
        <v>348</v>
      </c>
      <c r="AG57" s="41">
        <f>IFERROR(VLOOKUP(VALUE(A57),[2]resumen!$A$5:$Q$191,14,FALSE),0)</f>
        <v>417</v>
      </c>
      <c r="AH57" s="14">
        <f t="shared" si="12"/>
        <v>1.2</v>
      </c>
    </row>
    <row r="58" spans="1:34" x14ac:dyDescent="0.2">
      <c r="A58" s="45">
        <v>4372</v>
      </c>
      <c r="B58" s="2" t="str">
        <f>+VLOOKUP(A58,'[1]eess-mf'!$A$2:$I$188,5,FALSE)</f>
        <v>LAMBAYEQUE</v>
      </c>
      <c r="C58" s="2" t="str">
        <f>+VLOOKUP(A58,'[1]eess-mf'!$A$2:$I$188,6,FALSE)</f>
        <v>LAMBAYEQUE</v>
      </c>
      <c r="D58" s="2" t="str">
        <f>+VLOOKUP(A58,'[1]eess-mf'!$A$2:$I$188,2,FALSE)</f>
        <v>SAN MARTIN</v>
      </c>
      <c r="E58" s="41">
        <f>IFERROR(VLOOKUP(A58,'[2]eess-mf'!$A$2:$I$188,7,FALSE),0)</f>
        <v>492</v>
      </c>
      <c r="F58" s="41">
        <f>IFERROR(VLOOKUP(VALUE(A58),[2]resumen!$A$5:$Q$191,5,FALSE),0)</f>
        <v>424</v>
      </c>
      <c r="G58" s="14">
        <f t="shared" si="0"/>
        <v>0.86199999999999999</v>
      </c>
      <c r="H58" s="41">
        <f>IFERROR(VLOOKUP(VALUE(A58),[2]resumen!$A$5:$Q$191,7,FALSE),0)</f>
        <v>224</v>
      </c>
      <c r="I58" s="14">
        <f t="shared" si="1"/>
        <v>0.52800000000000002</v>
      </c>
      <c r="J58" s="41">
        <f>IFERROR(VLOOKUP(VALUE(A58),[2]resumen!$A$5:$Q$191,2,FALSE),0)</f>
        <v>44</v>
      </c>
      <c r="K58" s="5">
        <f t="shared" si="2"/>
        <v>0.104</v>
      </c>
      <c r="L58" s="41">
        <f>IFERROR(VLOOKUP(VALUE(A58),[2]resumen!$A$5:$Q$191,6,FALSE),0)</f>
        <v>278</v>
      </c>
      <c r="M58" s="14">
        <f t="shared" si="3"/>
        <v>0.56499999999999995</v>
      </c>
      <c r="N58" s="41">
        <f>IFERROR(VLOOKUP(VALUE(A58),[2]resumen!$A$5:$Q$191,8,FALSE),0)</f>
        <v>157</v>
      </c>
      <c r="O58" s="14">
        <f t="shared" si="4"/>
        <v>0.37</v>
      </c>
      <c r="P58" s="41">
        <f>IFERROR(VLOOKUP(VALUE(A58),[2]resumen!$A$5:$Q$191,12,FALSE),0)+IFERROR(VLOOKUP(VALUE(A58),[2]resumen!$A$5:$Q$191,13,FALSE),0)</f>
        <v>410</v>
      </c>
      <c r="Q58" s="14">
        <f t="shared" si="5"/>
        <v>0.97</v>
      </c>
      <c r="R58" s="41">
        <f>IFERROR(VLOOKUP(VALUE(A58),[2]resumen!$A$5:$Q$191,10,FALSE),0)+IFERROR(VLOOKUP(VALUE(A58),[2]resumen!$A$5:$Q$191,11,FALSE),0)</f>
        <v>331</v>
      </c>
      <c r="S58" s="14">
        <f t="shared" si="6"/>
        <v>0.78</v>
      </c>
      <c r="T58" s="41">
        <f>IFERROR(VLOOKUP(VALUE(A58),[2]resumen!$A$5:$Q$191,15,FALSE),0)</f>
        <v>306</v>
      </c>
      <c r="U58" s="41">
        <f>IFERROR(VLOOKUP(VALUE(A58),[2]resumen!$A$5:$Q$191,16,FALSE),0)</f>
        <v>161</v>
      </c>
      <c r="V58" s="14">
        <f t="shared" si="7"/>
        <v>0.53</v>
      </c>
      <c r="W58" s="41">
        <f>IFERROR(VLOOKUP(VALUE(A58),[2]resumen!$A$5:$Q$191,4,FALSE),0)</f>
        <v>0</v>
      </c>
      <c r="X58" s="14">
        <f t="shared" si="8"/>
        <v>0</v>
      </c>
      <c r="Y58" s="41">
        <f>IFERROR(VLOOKUP(VALUE(A58),[2]resumen!$A$5:$Q$191,3,FALSE),0)</f>
        <v>80</v>
      </c>
      <c r="Z58" s="14">
        <f t="shared" si="9"/>
        <v>0.16300000000000001</v>
      </c>
      <c r="AA58" s="41">
        <f>IFERROR(VLOOKUP(VALUE(A58),[2]resumen!$A$5:$Q$191,9,FALSE),0)</f>
        <v>0</v>
      </c>
      <c r="AB58" s="14">
        <f t="shared" si="10"/>
        <v>0</v>
      </c>
      <c r="AC58" s="41">
        <f>IFERROR(VLOOKUP(A58,'[2]eess-mf'!$A$2:$I$188,9,FALSE),0)</f>
        <v>0</v>
      </c>
      <c r="AD58" s="41">
        <f>IFERROR(VLOOKUP(VALUE(A58),[2]resumen!$A$5:$Q$191,17,FALSE),0)</f>
        <v>0</v>
      </c>
      <c r="AE58" s="14">
        <f t="shared" si="11"/>
        <v>0</v>
      </c>
      <c r="AF58" s="41">
        <f>IFERROR(VLOOKUP(A58,'[2]eess-mf'!$A$2:$I$188,8,FALSE),0)</f>
        <v>580</v>
      </c>
      <c r="AG58" s="41">
        <f>IFERROR(VLOOKUP(VALUE(A58),[2]resumen!$A$5:$Q$191,14,FALSE),0)</f>
        <v>653</v>
      </c>
      <c r="AH58" s="14">
        <f t="shared" si="12"/>
        <v>1.1299999999999999</v>
      </c>
    </row>
    <row r="59" spans="1:34" x14ac:dyDescent="0.2">
      <c r="A59" s="45">
        <v>4373</v>
      </c>
      <c r="B59" s="2" t="str">
        <f>+VLOOKUP(A59,'[1]eess-mf'!$A$2:$I$188,5,FALSE)</f>
        <v>LAMBAYEQUE</v>
      </c>
      <c r="C59" s="2" t="str">
        <f>+VLOOKUP(A59,'[1]eess-mf'!$A$2:$I$188,6,FALSE)</f>
        <v>LAMBAYEQUE</v>
      </c>
      <c r="D59" s="2" t="str">
        <f>+VLOOKUP(A59,'[1]eess-mf'!$A$2:$I$188,2,FALSE)</f>
        <v>TORIBIA CASTRO CHIRINOS</v>
      </c>
      <c r="E59" s="41">
        <f>IFERROR(VLOOKUP(A59,'[2]eess-mf'!$A$2:$I$188,7,FALSE),0)</f>
        <v>687</v>
      </c>
      <c r="F59" s="41">
        <f>IFERROR(VLOOKUP(VALUE(A59),[2]resumen!$A$5:$Q$191,5,FALSE),0)</f>
        <v>591</v>
      </c>
      <c r="G59" s="14">
        <f t="shared" si="0"/>
        <v>0.86</v>
      </c>
      <c r="H59" s="41">
        <f>IFERROR(VLOOKUP(VALUE(A59),[2]resumen!$A$5:$Q$191,7,FALSE),0)</f>
        <v>370</v>
      </c>
      <c r="I59" s="14">
        <f t="shared" si="1"/>
        <v>0.626</v>
      </c>
      <c r="J59" s="41">
        <f>IFERROR(VLOOKUP(VALUE(A59),[2]resumen!$A$5:$Q$191,2,FALSE),0)</f>
        <v>56</v>
      </c>
      <c r="K59" s="5">
        <f t="shared" si="2"/>
        <v>9.5000000000000001E-2</v>
      </c>
      <c r="L59" s="41">
        <f>IFERROR(VLOOKUP(VALUE(A59),[2]resumen!$A$5:$Q$191,6,FALSE),0)</f>
        <v>395</v>
      </c>
      <c r="M59" s="14">
        <f t="shared" si="3"/>
        <v>0.57499999999999996</v>
      </c>
      <c r="N59" s="41">
        <f>IFERROR(VLOOKUP(VALUE(A59),[2]resumen!$A$5:$Q$191,8,FALSE),0)</f>
        <v>298</v>
      </c>
      <c r="O59" s="14">
        <f t="shared" si="4"/>
        <v>0.504</v>
      </c>
      <c r="P59" s="41">
        <f>IFERROR(VLOOKUP(VALUE(A59),[2]resumen!$A$5:$Q$191,12,FALSE),0)+IFERROR(VLOOKUP(VALUE(A59),[2]resumen!$A$5:$Q$191,13,FALSE),0)</f>
        <v>545</v>
      </c>
      <c r="Q59" s="14">
        <f t="shared" si="5"/>
        <v>0.92</v>
      </c>
      <c r="R59" s="41">
        <f>IFERROR(VLOOKUP(VALUE(A59),[2]resumen!$A$5:$Q$191,10,FALSE),0)+IFERROR(VLOOKUP(VALUE(A59),[2]resumen!$A$5:$Q$191,11,FALSE),0)</f>
        <v>520</v>
      </c>
      <c r="S59" s="14">
        <f t="shared" si="6"/>
        <v>0.88</v>
      </c>
      <c r="T59" s="41">
        <f>IFERROR(VLOOKUP(VALUE(A59),[2]resumen!$A$5:$Q$191,15,FALSE),0)</f>
        <v>463</v>
      </c>
      <c r="U59" s="41">
        <f>IFERROR(VLOOKUP(VALUE(A59),[2]resumen!$A$5:$Q$191,16,FALSE),0)</f>
        <v>332</v>
      </c>
      <c r="V59" s="14">
        <f t="shared" si="7"/>
        <v>0.72</v>
      </c>
      <c r="W59" s="41">
        <f>IFERROR(VLOOKUP(VALUE(A59),[2]resumen!$A$5:$Q$191,4,FALSE),0)</f>
        <v>4</v>
      </c>
      <c r="X59" s="14">
        <f t="shared" si="8"/>
        <v>0.01</v>
      </c>
      <c r="Y59" s="41">
        <f>IFERROR(VLOOKUP(VALUE(A59),[2]resumen!$A$5:$Q$191,3,FALSE),0)</f>
        <v>344</v>
      </c>
      <c r="Z59" s="14">
        <f t="shared" si="9"/>
        <v>0.501</v>
      </c>
      <c r="AA59" s="41">
        <f>IFERROR(VLOOKUP(VALUE(A59),[2]resumen!$A$5:$Q$191,9,FALSE),0)</f>
        <v>4</v>
      </c>
      <c r="AB59" s="14">
        <f t="shared" si="10"/>
        <v>0.01</v>
      </c>
      <c r="AC59" s="41">
        <f>IFERROR(VLOOKUP(A59,'[2]eess-mf'!$A$2:$I$188,9,FALSE),0)</f>
        <v>1248</v>
      </c>
      <c r="AD59" s="41">
        <f>IFERROR(VLOOKUP(VALUE(A59),[2]resumen!$A$5:$Q$191,17,FALSE),0)</f>
        <v>288</v>
      </c>
      <c r="AE59" s="14">
        <f t="shared" si="11"/>
        <v>0.23</v>
      </c>
      <c r="AF59" s="41">
        <f>IFERROR(VLOOKUP(A59,'[2]eess-mf'!$A$2:$I$188,8,FALSE),0)</f>
        <v>1088</v>
      </c>
      <c r="AG59" s="41">
        <f>IFERROR(VLOOKUP(VALUE(A59),[2]resumen!$A$5:$Q$191,14,FALSE),0)</f>
        <v>1023</v>
      </c>
      <c r="AH59" s="14">
        <f t="shared" si="12"/>
        <v>0.94</v>
      </c>
    </row>
    <row r="60" spans="1:34" x14ac:dyDescent="0.2">
      <c r="A60" s="45">
        <v>4374</v>
      </c>
      <c r="B60" s="2" t="str">
        <f>+VLOOKUP(A60,'[1]eess-mf'!$A$2:$I$188,5,FALSE)</f>
        <v>LAMBAYEQUE</v>
      </c>
      <c r="C60" s="2" t="str">
        <f>+VLOOKUP(A60,'[1]eess-mf'!$A$2:$I$188,6,FALSE)</f>
        <v>LAMBAYEQUE</v>
      </c>
      <c r="D60" s="2" t="str">
        <f>+VLOOKUP(A60,'[1]eess-mf'!$A$2:$I$188,2,FALSE)</f>
        <v>SIALUPE HUAMANTANGA</v>
      </c>
      <c r="E60" s="41">
        <f>IFERROR(VLOOKUP(A60,'[2]eess-mf'!$A$2:$I$188,7,FALSE),0)</f>
        <v>40</v>
      </c>
      <c r="F60" s="41">
        <f>IFERROR(VLOOKUP(VALUE(A60),[2]resumen!$A$5:$Q$191,5,FALSE),0)</f>
        <v>31</v>
      </c>
      <c r="G60" s="14">
        <f t="shared" si="0"/>
        <v>0.77500000000000002</v>
      </c>
      <c r="H60" s="41">
        <f>IFERROR(VLOOKUP(VALUE(A60),[2]resumen!$A$5:$Q$191,7,FALSE),0)</f>
        <v>26</v>
      </c>
      <c r="I60" s="14">
        <f t="shared" si="1"/>
        <v>0.83899999999999997</v>
      </c>
      <c r="J60" s="41">
        <f>IFERROR(VLOOKUP(VALUE(A60),[2]resumen!$A$5:$Q$191,2,FALSE),0)</f>
        <v>3</v>
      </c>
      <c r="K60" s="5">
        <f t="shared" si="2"/>
        <v>9.7000000000000003E-2</v>
      </c>
      <c r="L60" s="41">
        <f>IFERROR(VLOOKUP(VALUE(A60),[2]resumen!$A$5:$Q$191,6,FALSE),0)</f>
        <v>26</v>
      </c>
      <c r="M60" s="14">
        <f t="shared" si="3"/>
        <v>0.65</v>
      </c>
      <c r="N60" s="41">
        <f>IFERROR(VLOOKUP(VALUE(A60),[2]resumen!$A$5:$Q$191,8,FALSE),0)</f>
        <v>36</v>
      </c>
      <c r="O60" s="14">
        <f t="shared" si="4"/>
        <v>1.161</v>
      </c>
      <c r="P60" s="41">
        <f>IFERROR(VLOOKUP(VALUE(A60),[2]resumen!$A$5:$Q$191,12,FALSE),0)+IFERROR(VLOOKUP(VALUE(A60),[2]resumen!$A$5:$Q$191,13,FALSE),0)</f>
        <v>29</v>
      </c>
      <c r="Q60" s="14">
        <f t="shared" si="5"/>
        <v>0.94</v>
      </c>
      <c r="R60" s="41">
        <f>IFERROR(VLOOKUP(VALUE(A60),[2]resumen!$A$5:$Q$191,10,FALSE),0)+IFERROR(VLOOKUP(VALUE(A60),[2]resumen!$A$5:$Q$191,11,FALSE),0)</f>
        <v>27</v>
      </c>
      <c r="S60" s="14">
        <f t="shared" si="6"/>
        <v>0.87</v>
      </c>
      <c r="T60" s="41">
        <f>IFERROR(VLOOKUP(VALUE(A60),[2]resumen!$A$5:$Q$191,15,FALSE),0)</f>
        <v>29</v>
      </c>
      <c r="U60" s="41">
        <f>IFERROR(VLOOKUP(VALUE(A60),[2]resumen!$A$5:$Q$191,16,FALSE),0)</f>
        <v>26</v>
      </c>
      <c r="V60" s="14">
        <f t="shared" si="7"/>
        <v>0.9</v>
      </c>
      <c r="W60" s="41">
        <f>IFERROR(VLOOKUP(VALUE(A60),[2]resumen!$A$5:$Q$191,4,FALSE),0)</f>
        <v>0</v>
      </c>
      <c r="X60" s="14">
        <f t="shared" si="8"/>
        <v>0</v>
      </c>
      <c r="Y60" s="41">
        <f>IFERROR(VLOOKUP(VALUE(A60),[2]resumen!$A$5:$Q$191,3,FALSE),0)</f>
        <v>5</v>
      </c>
      <c r="Z60" s="14">
        <f t="shared" si="9"/>
        <v>0.125</v>
      </c>
      <c r="AA60" s="41">
        <f>IFERROR(VLOOKUP(VALUE(A60),[2]resumen!$A$5:$Q$191,9,FALSE),0)</f>
        <v>0</v>
      </c>
      <c r="AB60" s="14">
        <f t="shared" si="10"/>
        <v>0</v>
      </c>
      <c r="AC60" s="41">
        <f>IFERROR(VLOOKUP(A60,'[2]eess-mf'!$A$2:$I$188,9,FALSE),0)</f>
        <v>0</v>
      </c>
      <c r="AD60" s="41">
        <f>IFERROR(VLOOKUP(VALUE(A60),[2]resumen!$A$5:$Q$191,17,FALSE),0)</f>
        <v>0</v>
      </c>
      <c r="AE60" s="14">
        <f t="shared" si="11"/>
        <v>0</v>
      </c>
      <c r="AF60" s="41">
        <f>IFERROR(VLOOKUP(A60,'[2]eess-mf'!$A$2:$I$188,8,FALSE),0)</f>
        <v>69</v>
      </c>
      <c r="AG60" s="41">
        <f>IFERROR(VLOOKUP(VALUE(A60),[2]resumen!$A$5:$Q$191,14,FALSE),0)</f>
        <v>58</v>
      </c>
      <c r="AH60" s="14">
        <f t="shared" si="12"/>
        <v>0.84</v>
      </c>
    </row>
    <row r="61" spans="1:34" x14ac:dyDescent="0.2">
      <c r="A61" s="45">
        <v>4375</v>
      </c>
      <c r="B61" s="2" t="str">
        <f>+VLOOKUP(A61,'[1]eess-mf'!$A$2:$I$188,5,FALSE)</f>
        <v>LAMBAYEQUE</v>
      </c>
      <c r="C61" s="2" t="str">
        <f>+VLOOKUP(A61,'[1]eess-mf'!$A$2:$I$188,6,FALSE)</f>
        <v>LAMBAYEQUE</v>
      </c>
      <c r="D61" s="2" t="str">
        <f>+VLOOKUP(A61,'[1]eess-mf'!$A$2:$I$188,2,FALSE)</f>
        <v>MUYFINCA-PUNTO 09</v>
      </c>
      <c r="E61" s="41">
        <f>IFERROR(VLOOKUP(A61,'[2]eess-mf'!$A$2:$I$188,7,FALSE),0)</f>
        <v>65</v>
      </c>
      <c r="F61" s="41">
        <f>IFERROR(VLOOKUP(VALUE(A61),[2]resumen!$A$5:$Q$191,5,FALSE),0)</f>
        <v>42</v>
      </c>
      <c r="G61" s="14">
        <f t="shared" si="0"/>
        <v>0.64600000000000002</v>
      </c>
      <c r="H61" s="41">
        <f>IFERROR(VLOOKUP(VALUE(A61),[2]resumen!$A$5:$Q$191,7,FALSE),0)</f>
        <v>30</v>
      </c>
      <c r="I61" s="14">
        <f t="shared" si="1"/>
        <v>0.71399999999999997</v>
      </c>
      <c r="J61" s="41">
        <f>IFERROR(VLOOKUP(VALUE(A61),[2]resumen!$A$5:$Q$191,2,FALSE),0)</f>
        <v>4</v>
      </c>
      <c r="K61" s="5">
        <f t="shared" si="2"/>
        <v>9.5000000000000001E-2</v>
      </c>
      <c r="L61" s="41">
        <f>IFERROR(VLOOKUP(VALUE(A61),[2]resumen!$A$5:$Q$191,6,FALSE),0)</f>
        <v>32</v>
      </c>
      <c r="M61" s="14">
        <f t="shared" si="3"/>
        <v>0.49199999999999999</v>
      </c>
      <c r="N61" s="41">
        <f>IFERROR(VLOOKUP(VALUE(A61),[2]resumen!$A$5:$Q$191,8,FALSE),0)</f>
        <v>68</v>
      </c>
      <c r="O61" s="14">
        <f t="shared" si="4"/>
        <v>1.619</v>
      </c>
      <c r="P61" s="41">
        <f>IFERROR(VLOOKUP(VALUE(A61),[2]resumen!$A$5:$Q$191,12,FALSE),0)+IFERROR(VLOOKUP(VALUE(A61),[2]resumen!$A$5:$Q$191,13,FALSE),0)</f>
        <v>39</v>
      </c>
      <c r="Q61" s="14">
        <f t="shared" si="5"/>
        <v>0.93</v>
      </c>
      <c r="R61" s="41">
        <f>IFERROR(VLOOKUP(VALUE(A61),[2]resumen!$A$5:$Q$191,10,FALSE),0)+IFERROR(VLOOKUP(VALUE(A61),[2]resumen!$A$5:$Q$191,11,FALSE),0)</f>
        <v>39</v>
      </c>
      <c r="S61" s="14">
        <f t="shared" si="6"/>
        <v>0.93</v>
      </c>
      <c r="T61" s="41">
        <f>IFERROR(VLOOKUP(VALUE(A61),[2]resumen!$A$5:$Q$191,15,FALSE),0)</f>
        <v>45</v>
      </c>
      <c r="U61" s="41">
        <f>IFERROR(VLOOKUP(VALUE(A61),[2]resumen!$A$5:$Q$191,16,FALSE),0)</f>
        <v>31</v>
      </c>
      <c r="V61" s="14">
        <f t="shared" si="7"/>
        <v>0.69</v>
      </c>
      <c r="W61" s="41">
        <f>IFERROR(VLOOKUP(VALUE(A61),[2]resumen!$A$5:$Q$191,4,FALSE),0)</f>
        <v>0</v>
      </c>
      <c r="X61" s="14">
        <f t="shared" si="8"/>
        <v>0</v>
      </c>
      <c r="Y61" s="41">
        <f>IFERROR(VLOOKUP(VALUE(A61),[2]resumen!$A$5:$Q$191,3,FALSE),0)</f>
        <v>2</v>
      </c>
      <c r="Z61" s="14">
        <f t="shared" si="9"/>
        <v>3.1E-2</v>
      </c>
      <c r="AA61" s="41">
        <f>IFERROR(VLOOKUP(VALUE(A61),[2]resumen!$A$5:$Q$191,9,FALSE),0)</f>
        <v>0</v>
      </c>
      <c r="AB61" s="14">
        <f t="shared" si="10"/>
        <v>0</v>
      </c>
      <c r="AC61" s="41">
        <f>IFERROR(VLOOKUP(A61,'[2]eess-mf'!$A$2:$I$188,9,FALSE),0)</f>
        <v>0</v>
      </c>
      <c r="AD61" s="41">
        <f>IFERROR(VLOOKUP(VALUE(A61),[2]resumen!$A$5:$Q$191,17,FALSE),0)</f>
        <v>0</v>
      </c>
      <c r="AE61" s="14">
        <f t="shared" si="11"/>
        <v>0</v>
      </c>
      <c r="AF61" s="41">
        <f>IFERROR(VLOOKUP(A61,'[2]eess-mf'!$A$2:$I$188,8,FALSE),0)</f>
        <v>85</v>
      </c>
      <c r="AG61" s="41">
        <f>IFERROR(VLOOKUP(VALUE(A61),[2]resumen!$A$5:$Q$191,14,FALSE),0)</f>
        <v>90</v>
      </c>
      <c r="AH61" s="14">
        <f t="shared" si="12"/>
        <v>1.06</v>
      </c>
    </row>
    <row r="62" spans="1:34" x14ac:dyDescent="0.2">
      <c r="A62" s="45">
        <v>4376</v>
      </c>
      <c r="B62" s="2" t="str">
        <f>+VLOOKUP(A62,'[1]eess-mf'!$A$2:$I$188,5,FALSE)</f>
        <v>LAMBAYEQUE</v>
      </c>
      <c r="C62" s="2" t="str">
        <f>+VLOOKUP(A62,'[1]eess-mf'!$A$2:$I$188,6,FALSE)</f>
        <v>ILLIMO</v>
      </c>
      <c r="D62" s="2" t="str">
        <f>+VLOOKUP(A62,'[1]eess-mf'!$A$2:$I$188,2,FALSE)</f>
        <v>ILLIMO</v>
      </c>
      <c r="E62" s="41">
        <f>IFERROR(VLOOKUP(A62,'[2]eess-mf'!$A$2:$I$188,7,FALSE),0)</f>
        <v>183</v>
      </c>
      <c r="F62" s="41">
        <f>IFERROR(VLOOKUP(VALUE(A62),[2]resumen!$A$5:$Q$191,5,FALSE),0)</f>
        <v>120</v>
      </c>
      <c r="G62" s="14">
        <f t="shared" si="0"/>
        <v>0.65600000000000003</v>
      </c>
      <c r="H62" s="41">
        <f>IFERROR(VLOOKUP(VALUE(A62),[2]resumen!$A$5:$Q$191,7,FALSE),0)</f>
        <v>79</v>
      </c>
      <c r="I62" s="14">
        <f t="shared" si="1"/>
        <v>0.65800000000000003</v>
      </c>
      <c r="J62" s="41">
        <f>IFERROR(VLOOKUP(VALUE(A62),[2]resumen!$A$5:$Q$191,2,FALSE),0)</f>
        <v>13</v>
      </c>
      <c r="K62" s="5">
        <f t="shared" si="2"/>
        <v>0.108</v>
      </c>
      <c r="L62" s="41">
        <f>IFERROR(VLOOKUP(VALUE(A62),[2]resumen!$A$5:$Q$191,6,FALSE),0)</f>
        <v>98</v>
      </c>
      <c r="M62" s="14">
        <f t="shared" si="3"/>
        <v>0.53600000000000003</v>
      </c>
      <c r="N62" s="41">
        <f>IFERROR(VLOOKUP(VALUE(A62),[2]resumen!$A$5:$Q$191,8,FALSE),0)</f>
        <v>48</v>
      </c>
      <c r="O62" s="14">
        <f t="shared" si="4"/>
        <v>0.4</v>
      </c>
      <c r="P62" s="41">
        <f>IFERROR(VLOOKUP(VALUE(A62),[2]resumen!$A$5:$Q$191,12,FALSE),0)+IFERROR(VLOOKUP(VALUE(A62),[2]resumen!$A$5:$Q$191,13,FALSE),0)</f>
        <v>96</v>
      </c>
      <c r="Q62" s="14">
        <f t="shared" si="5"/>
        <v>0.8</v>
      </c>
      <c r="R62" s="41">
        <f>IFERROR(VLOOKUP(VALUE(A62),[2]resumen!$A$5:$Q$191,10,FALSE),0)+IFERROR(VLOOKUP(VALUE(A62),[2]resumen!$A$5:$Q$191,11,FALSE),0)</f>
        <v>93</v>
      </c>
      <c r="S62" s="14">
        <f t="shared" si="6"/>
        <v>0.78</v>
      </c>
      <c r="T62" s="41">
        <f>IFERROR(VLOOKUP(VALUE(A62),[2]resumen!$A$5:$Q$191,15,FALSE),0)</f>
        <v>106</v>
      </c>
      <c r="U62" s="41">
        <f>IFERROR(VLOOKUP(VALUE(A62),[2]resumen!$A$5:$Q$191,16,FALSE),0)</f>
        <v>56</v>
      </c>
      <c r="V62" s="14">
        <f t="shared" si="7"/>
        <v>0.53</v>
      </c>
      <c r="W62" s="41">
        <f>IFERROR(VLOOKUP(VALUE(A62),[2]resumen!$A$5:$Q$191,4,FALSE),0)</f>
        <v>0</v>
      </c>
      <c r="X62" s="14">
        <f t="shared" si="8"/>
        <v>0</v>
      </c>
      <c r="Y62" s="41">
        <f>IFERROR(VLOOKUP(VALUE(A62),[2]resumen!$A$5:$Q$191,3,FALSE),0)</f>
        <v>27</v>
      </c>
      <c r="Z62" s="14">
        <f t="shared" si="9"/>
        <v>0.14799999999999999</v>
      </c>
      <c r="AA62" s="41">
        <f>IFERROR(VLOOKUP(VALUE(A62),[2]resumen!$A$5:$Q$191,9,FALSE),0)</f>
        <v>9</v>
      </c>
      <c r="AB62" s="14">
        <f t="shared" si="10"/>
        <v>0.08</v>
      </c>
      <c r="AC62" s="41">
        <f>IFERROR(VLOOKUP(A62,'[2]eess-mf'!$A$2:$I$188,9,FALSE),0)</f>
        <v>720</v>
      </c>
      <c r="AD62" s="41">
        <f>IFERROR(VLOOKUP(VALUE(A62),[2]resumen!$A$5:$Q$191,17,FALSE),0)</f>
        <v>227</v>
      </c>
      <c r="AE62" s="14">
        <f t="shared" si="11"/>
        <v>0.32</v>
      </c>
      <c r="AF62" s="41">
        <f>IFERROR(VLOOKUP(A62,'[2]eess-mf'!$A$2:$I$188,8,FALSE),0)</f>
        <v>215</v>
      </c>
      <c r="AG62" s="41">
        <f>IFERROR(VLOOKUP(VALUE(A62),[2]resumen!$A$5:$Q$191,14,FALSE),0)</f>
        <v>218</v>
      </c>
      <c r="AH62" s="14">
        <f t="shared" si="12"/>
        <v>1.01</v>
      </c>
    </row>
    <row r="63" spans="1:34" x14ac:dyDescent="0.2">
      <c r="A63" s="45">
        <v>4377</v>
      </c>
      <c r="B63" s="2" t="str">
        <f>+VLOOKUP(A63,'[1]eess-mf'!$A$2:$I$188,5,FALSE)</f>
        <v>LAMBAYEQUE</v>
      </c>
      <c r="C63" s="2" t="str">
        <f>+VLOOKUP(A63,'[1]eess-mf'!$A$2:$I$188,6,FALSE)</f>
        <v>ILLIMO</v>
      </c>
      <c r="D63" s="2" t="str">
        <f>+VLOOKUP(A63,'[1]eess-mf'!$A$2:$I$188,2,FALSE)</f>
        <v>CHIRIMOYO</v>
      </c>
      <c r="E63" s="41">
        <f>IFERROR(VLOOKUP(A63,'[2]eess-mf'!$A$2:$I$188,7,FALSE),0)</f>
        <v>35</v>
      </c>
      <c r="F63" s="41">
        <f>IFERROR(VLOOKUP(VALUE(A63),[2]resumen!$A$5:$Q$191,5,FALSE),0)</f>
        <v>25</v>
      </c>
      <c r="G63" s="14">
        <f t="shared" si="0"/>
        <v>0.71399999999999997</v>
      </c>
      <c r="H63" s="41">
        <f>IFERROR(VLOOKUP(VALUE(A63),[2]resumen!$A$5:$Q$191,7,FALSE),0)</f>
        <v>19</v>
      </c>
      <c r="I63" s="14">
        <f t="shared" si="1"/>
        <v>0.76</v>
      </c>
      <c r="J63" s="41">
        <f>IFERROR(VLOOKUP(VALUE(A63),[2]resumen!$A$5:$Q$191,2,FALSE),0)</f>
        <v>4</v>
      </c>
      <c r="K63" s="5">
        <f t="shared" si="2"/>
        <v>0.16</v>
      </c>
      <c r="L63" s="41">
        <f>IFERROR(VLOOKUP(VALUE(A63),[2]resumen!$A$5:$Q$191,6,FALSE),0)</f>
        <v>27</v>
      </c>
      <c r="M63" s="14">
        <f t="shared" si="3"/>
        <v>0.77100000000000002</v>
      </c>
      <c r="N63" s="41">
        <f>IFERROR(VLOOKUP(VALUE(A63),[2]resumen!$A$5:$Q$191,8,FALSE),0)</f>
        <v>15</v>
      </c>
      <c r="O63" s="14">
        <f t="shared" si="4"/>
        <v>0.6</v>
      </c>
      <c r="P63" s="41">
        <f>IFERROR(VLOOKUP(VALUE(A63),[2]resumen!$A$5:$Q$191,12,FALSE),0)+IFERROR(VLOOKUP(VALUE(A63),[2]resumen!$A$5:$Q$191,13,FALSE),0)</f>
        <v>24</v>
      </c>
      <c r="Q63" s="14">
        <f t="shared" si="5"/>
        <v>0.96</v>
      </c>
      <c r="R63" s="41">
        <f>IFERROR(VLOOKUP(VALUE(A63),[2]resumen!$A$5:$Q$191,10,FALSE),0)+IFERROR(VLOOKUP(VALUE(A63),[2]resumen!$A$5:$Q$191,11,FALSE),0)</f>
        <v>20</v>
      </c>
      <c r="S63" s="14">
        <f t="shared" si="6"/>
        <v>0.8</v>
      </c>
      <c r="T63" s="41">
        <f>IFERROR(VLOOKUP(VALUE(A63),[2]resumen!$A$5:$Q$191,15,FALSE),0)</f>
        <v>28</v>
      </c>
      <c r="U63" s="41">
        <f>IFERROR(VLOOKUP(VALUE(A63),[2]resumen!$A$5:$Q$191,16,FALSE),0)</f>
        <v>30</v>
      </c>
      <c r="V63" s="14">
        <f t="shared" si="7"/>
        <v>1.07</v>
      </c>
      <c r="W63" s="41">
        <f>IFERROR(VLOOKUP(VALUE(A63),[2]resumen!$A$5:$Q$191,4,FALSE),0)</f>
        <v>0</v>
      </c>
      <c r="X63" s="14">
        <f t="shared" si="8"/>
        <v>0</v>
      </c>
      <c r="Y63" s="41">
        <f>IFERROR(VLOOKUP(VALUE(A63),[2]resumen!$A$5:$Q$191,3,FALSE),0)</f>
        <v>13</v>
      </c>
      <c r="Z63" s="14">
        <f t="shared" si="9"/>
        <v>0.371</v>
      </c>
      <c r="AA63" s="41">
        <f>IFERROR(VLOOKUP(VALUE(A63),[2]resumen!$A$5:$Q$191,9,FALSE),0)</f>
        <v>0</v>
      </c>
      <c r="AB63" s="14">
        <f t="shared" si="10"/>
        <v>0</v>
      </c>
      <c r="AC63" s="41">
        <f>IFERROR(VLOOKUP(A63,'[2]eess-mf'!$A$2:$I$188,9,FALSE),0)</f>
        <v>0</v>
      </c>
      <c r="AD63" s="41">
        <f>IFERROR(VLOOKUP(VALUE(A63),[2]resumen!$A$5:$Q$191,17,FALSE),0)</f>
        <v>0</v>
      </c>
      <c r="AE63" s="14">
        <f t="shared" si="11"/>
        <v>0</v>
      </c>
      <c r="AF63" s="41">
        <f>IFERROR(VLOOKUP(A63,'[2]eess-mf'!$A$2:$I$188,8,FALSE),0)</f>
        <v>36</v>
      </c>
      <c r="AG63" s="41">
        <f>IFERROR(VLOOKUP(VALUE(A63),[2]resumen!$A$5:$Q$191,14,FALSE),0)</f>
        <v>33</v>
      </c>
      <c r="AH63" s="14">
        <f t="shared" si="12"/>
        <v>0.92</v>
      </c>
    </row>
    <row r="64" spans="1:34" x14ac:dyDescent="0.2">
      <c r="A64" s="45">
        <v>4378</v>
      </c>
      <c r="B64" s="2" t="str">
        <f>+VLOOKUP(A64,'[1]eess-mf'!$A$2:$I$188,5,FALSE)</f>
        <v>LAMBAYEQUE</v>
      </c>
      <c r="C64" s="2" t="str">
        <f>+VLOOKUP(A64,'[1]eess-mf'!$A$2:$I$188,6,FALSE)</f>
        <v>ILLIMO</v>
      </c>
      <c r="D64" s="2" t="str">
        <f>+VLOOKUP(A64,'[1]eess-mf'!$A$2:$I$188,2,FALSE)</f>
        <v>SAN PEDRO SASAPE</v>
      </c>
      <c r="E64" s="41">
        <f>IFERROR(VLOOKUP(A64,'[2]eess-mf'!$A$2:$I$188,7,FALSE),0)</f>
        <v>38</v>
      </c>
      <c r="F64" s="41">
        <f>IFERROR(VLOOKUP(VALUE(A64),[2]resumen!$A$5:$Q$191,5,FALSE),0)</f>
        <v>24</v>
      </c>
      <c r="G64" s="14">
        <f t="shared" si="0"/>
        <v>0.63200000000000001</v>
      </c>
      <c r="H64" s="41">
        <f>IFERROR(VLOOKUP(VALUE(A64),[2]resumen!$A$5:$Q$191,7,FALSE),0)</f>
        <v>16</v>
      </c>
      <c r="I64" s="14">
        <f t="shared" si="1"/>
        <v>0.66700000000000004</v>
      </c>
      <c r="J64" s="41">
        <f>IFERROR(VLOOKUP(VALUE(A64),[2]resumen!$A$5:$Q$191,2,FALSE),0)</f>
        <v>0</v>
      </c>
      <c r="K64" s="5">
        <f t="shared" si="2"/>
        <v>0</v>
      </c>
      <c r="L64" s="41">
        <f>IFERROR(VLOOKUP(VALUE(A64),[2]resumen!$A$5:$Q$191,6,FALSE),0)</f>
        <v>26</v>
      </c>
      <c r="M64" s="14">
        <f t="shared" si="3"/>
        <v>0.68400000000000005</v>
      </c>
      <c r="N64" s="41">
        <f>IFERROR(VLOOKUP(VALUE(A64),[2]resumen!$A$5:$Q$191,8,FALSE),0)</f>
        <v>20</v>
      </c>
      <c r="O64" s="14">
        <f t="shared" si="4"/>
        <v>0.83299999999999996</v>
      </c>
      <c r="P64" s="41">
        <f>IFERROR(VLOOKUP(VALUE(A64),[2]resumen!$A$5:$Q$191,12,FALSE),0)+IFERROR(VLOOKUP(VALUE(A64),[2]resumen!$A$5:$Q$191,13,FALSE),0)</f>
        <v>22</v>
      </c>
      <c r="Q64" s="14">
        <f t="shared" si="5"/>
        <v>0.92</v>
      </c>
      <c r="R64" s="41">
        <f>IFERROR(VLOOKUP(VALUE(A64),[2]resumen!$A$5:$Q$191,10,FALSE),0)+IFERROR(VLOOKUP(VALUE(A64),[2]resumen!$A$5:$Q$191,11,FALSE),0)</f>
        <v>23</v>
      </c>
      <c r="S64" s="14">
        <f t="shared" si="6"/>
        <v>0.96</v>
      </c>
      <c r="T64" s="41">
        <f>IFERROR(VLOOKUP(VALUE(A64),[2]resumen!$A$5:$Q$191,15,FALSE),0)</f>
        <v>30</v>
      </c>
      <c r="U64" s="41">
        <f>IFERROR(VLOOKUP(VALUE(A64),[2]resumen!$A$5:$Q$191,16,FALSE),0)</f>
        <v>32</v>
      </c>
      <c r="V64" s="14">
        <f t="shared" si="7"/>
        <v>1.07</v>
      </c>
      <c r="W64" s="41">
        <f>IFERROR(VLOOKUP(VALUE(A64),[2]resumen!$A$5:$Q$191,4,FALSE),0)</f>
        <v>1</v>
      </c>
      <c r="X64" s="14">
        <f t="shared" si="8"/>
        <v>0.03</v>
      </c>
      <c r="Y64" s="41">
        <f>IFERROR(VLOOKUP(VALUE(A64),[2]resumen!$A$5:$Q$191,3,FALSE),0)</f>
        <v>7</v>
      </c>
      <c r="Z64" s="14">
        <f t="shared" si="9"/>
        <v>0.184</v>
      </c>
      <c r="AA64" s="41">
        <f>IFERROR(VLOOKUP(VALUE(A64),[2]resumen!$A$5:$Q$191,9,FALSE),0)</f>
        <v>0</v>
      </c>
      <c r="AB64" s="14">
        <f t="shared" si="10"/>
        <v>0</v>
      </c>
      <c r="AC64" s="41">
        <f>IFERROR(VLOOKUP(A64,'[2]eess-mf'!$A$2:$I$188,9,FALSE),0)</f>
        <v>0</v>
      </c>
      <c r="AD64" s="41">
        <f>IFERROR(VLOOKUP(VALUE(A64),[2]resumen!$A$5:$Q$191,17,FALSE),0)</f>
        <v>0</v>
      </c>
      <c r="AE64" s="14">
        <f t="shared" si="11"/>
        <v>0</v>
      </c>
      <c r="AF64" s="41">
        <f>IFERROR(VLOOKUP(A64,'[2]eess-mf'!$A$2:$I$188,8,FALSE),0)</f>
        <v>39</v>
      </c>
      <c r="AG64" s="41">
        <f>IFERROR(VLOOKUP(VALUE(A64),[2]resumen!$A$5:$Q$191,14,FALSE),0)</f>
        <v>37</v>
      </c>
      <c r="AH64" s="14">
        <f t="shared" si="12"/>
        <v>0.95</v>
      </c>
    </row>
    <row r="65" spans="1:34" x14ac:dyDescent="0.2">
      <c r="A65" s="45">
        <v>4379</v>
      </c>
      <c r="B65" s="2" t="str">
        <f>+VLOOKUP(A65,'[1]eess-mf'!$A$2:$I$188,5,FALSE)</f>
        <v>LAMBAYEQUE</v>
      </c>
      <c r="C65" s="2" t="str">
        <f>+VLOOKUP(A65,'[1]eess-mf'!$A$2:$I$188,6,FALSE)</f>
        <v>JAYANCA</v>
      </c>
      <c r="D65" s="2" t="str">
        <f>+VLOOKUP(A65,'[1]eess-mf'!$A$2:$I$188,2,FALSE)</f>
        <v>LA VIÑA (JAYANCA)</v>
      </c>
      <c r="E65" s="41">
        <f>IFERROR(VLOOKUP(A65,'[2]eess-mf'!$A$2:$I$188,7,FALSE),0)</f>
        <v>31</v>
      </c>
      <c r="F65" s="41">
        <f>IFERROR(VLOOKUP(VALUE(A65),[2]resumen!$A$5:$Q$191,5,FALSE),0)</f>
        <v>17</v>
      </c>
      <c r="G65" s="14">
        <f t="shared" si="0"/>
        <v>0.54800000000000004</v>
      </c>
      <c r="H65" s="41">
        <f>IFERROR(VLOOKUP(VALUE(A65),[2]resumen!$A$5:$Q$191,7,FALSE),0)</f>
        <v>9</v>
      </c>
      <c r="I65" s="14">
        <f t="shared" si="1"/>
        <v>0.52900000000000003</v>
      </c>
      <c r="J65" s="41">
        <f>IFERROR(VLOOKUP(VALUE(A65),[2]resumen!$A$5:$Q$191,2,FALSE),0)</f>
        <v>0</v>
      </c>
      <c r="K65" s="5">
        <f t="shared" si="2"/>
        <v>0</v>
      </c>
      <c r="L65" s="41">
        <f>IFERROR(VLOOKUP(VALUE(A65),[2]resumen!$A$5:$Q$191,6,FALSE),0)</f>
        <v>20</v>
      </c>
      <c r="M65" s="14">
        <f t="shared" si="3"/>
        <v>0.64500000000000002</v>
      </c>
      <c r="N65" s="41">
        <f>IFERROR(VLOOKUP(VALUE(A65),[2]resumen!$A$5:$Q$191,8,FALSE),0)</f>
        <v>13</v>
      </c>
      <c r="O65" s="14">
        <f t="shared" si="4"/>
        <v>0.76500000000000001</v>
      </c>
      <c r="P65" s="41">
        <f>IFERROR(VLOOKUP(VALUE(A65),[2]resumen!$A$5:$Q$191,12,FALSE),0)+IFERROR(VLOOKUP(VALUE(A65),[2]resumen!$A$5:$Q$191,13,FALSE),0)</f>
        <v>7</v>
      </c>
      <c r="Q65" s="14">
        <f t="shared" si="5"/>
        <v>0.41</v>
      </c>
      <c r="R65" s="41">
        <f>IFERROR(VLOOKUP(VALUE(A65),[2]resumen!$A$5:$Q$191,10,FALSE),0)+IFERROR(VLOOKUP(VALUE(A65),[2]resumen!$A$5:$Q$191,11,FALSE),0)</f>
        <v>4</v>
      </c>
      <c r="S65" s="14">
        <f t="shared" si="6"/>
        <v>0.24</v>
      </c>
      <c r="T65" s="41">
        <f>IFERROR(VLOOKUP(VALUE(A65),[2]resumen!$A$5:$Q$191,15,FALSE),0)</f>
        <v>29</v>
      </c>
      <c r="U65" s="41">
        <f>IFERROR(VLOOKUP(VALUE(A65),[2]resumen!$A$5:$Q$191,16,FALSE),0)</f>
        <v>23</v>
      </c>
      <c r="V65" s="14">
        <f t="shared" si="7"/>
        <v>0.79</v>
      </c>
      <c r="W65" s="41">
        <f>IFERROR(VLOOKUP(VALUE(A65),[2]resumen!$A$5:$Q$191,4,FALSE),0)</f>
        <v>5</v>
      </c>
      <c r="X65" s="14">
        <f t="shared" si="8"/>
        <v>0.16</v>
      </c>
      <c r="Y65" s="41">
        <f>IFERROR(VLOOKUP(VALUE(A65),[2]resumen!$A$5:$Q$191,3,FALSE),0)</f>
        <v>0</v>
      </c>
      <c r="Z65" s="14">
        <f t="shared" si="9"/>
        <v>0</v>
      </c>
      <c r="AA65" s="41">
        <f>IFERROR(VLOOKUP(VALUE(A65),[2]resumen!$A$5:$Q$191,9,FALSE),0)</f>
        <v>0</v>
      </c>
      <c r="AB65" s="14">
        <f t="shared" si="10"/>
        <v>0</v>
      </c>
      <c r="AC65" s="41">
        <f>IFERROR(VLOOKUP(A65,'[2]eess-mf'!$A$2:$I$188,9,FALSE),0)</f>
        <v>0</v>
      </c>
      <c r="AD65" s="41">
        <f>IFERROR(VLOOKUP(VALUE(A65),[2]resumen!$A$5:$Q$191,17,FALSE),0)</f>
        <v>0</v>
      </c>
      <c r="AE65" s="14">
        <f t="shared" si="11"/>
        <v>0</v>
      </c>
      <c r="AF65" s="41">
        <f>IFERROR(VLOOKUP(A65,'[2]eess-mf'!$A$2:$I$188,8,FALSE),0)</f>
        <v>109</v>
      </c>
      <c r="AG65" s="41">
        <f>IFERROR(VLOOKUP(VALUE(A65),[2]resumen!$A$5:$Q$191,14,FALSE),0)</f>
        <v>55</v>
      </c>
      <c r="AH65" s="14">
        <f t="shared" si="12"/>
        <v>0.5</v>
      </c>
    </row>
    <row r="66" spans="1:34" x14ac:dyDescent="0.2">
      <c r="A66" s="45">
        <v>4380</v>
      </c>
      <c r="B66" s="2" t="str">
        <f>+VLOOKUP(A66,'[1]eess-mf'!$A$2:$I$188,5,FALSE)</f>
        <v>LAMBAYEQUE</v>
      </c>
      <c r="C66" s="2" t="str">
        <f>+VLOOKUP(A66,'[1]eess-mf'!$A$2:$I$188,6,FALSE)</f>
        <v>MOCHUMI</v>
      </c>
      <c r="D66" s="2" t="str">
        <f>+VLOOKUP(A66,'[1]eess-mf'!$A$2:$I$188,2,FALSE)</f>
        <v>MOCHUMI</v>
      </c>
      <c r="E66" s="41">
        <f>IFERROR(VLOOKUP(A66,'[2]eess-mf'!$A$2:$I$188,7,FALSE),0)</f>
        <v>286</v>
      </c>
      <c r="F66" s="41">
        <f>IFERROR(VLOOKUP(VALUE(A66),[2]resumen!$A$5:$Q$191,5,FALSE),0)</f>
        <v>178</v>
      </c>
      <c r="G66" s="14">
        <f t="shared" si="0"/>
        <v>0.622</v>
      </c>
      <c r="H66" s="41">
        <f>IFERROR(VLOOKUP(VALUE(A66),[2]resumen!$A$5:$Q$191,7,FALSE),0)</f>
        <v>126</v>
      </c>
      <c r="I66" s="14">
        <f t="shared" si="1"/>
        <v>0.70799999999999996</v>
      </c>
      <c r="J66" s="41">
        <f>IFERROR(VLOOKUP(VALUE(A66),[2]resumen!$A$5:$Q$191,2,FALSE),0)</f>
        <v>17</v>
      </c>
      <c r="K66" s="5">
        <f t="shared" si="2"/>
        <v>9.6000000000000002E-2</v>
      </c>
      <c r="L66" s="41">
        <f>IFERROR(VLOOKUP(VALUE(A66),[2]resumen!$A$5:$Q$191,6,FALSE),0)</f>
        <v>170</v>
      </c>
      <c r="M66" s="14">
        <f t="shared" si="3"/>
        <v>0.59399999999999997</v>
      </c>
      <c r="N66" s="41">
        <f>IFERROR(VLOOKUP(VALUE(A66),[2]resumen!$A$5:$Q$191,8,FALSE),0)</f>
        <v>166</v>
      </c>
      <c r="O66" s="14">
        <f t="shared" si="4"/>
        <v>0.93300000000000005</v>
      </c>
      <c r="P66" s="41">
        <f>IFERROR(VLOOKUP(VALUE(A66),[2]resumen!$A$5:$Q$191,12,FALSE),0)+IFERROR(VLOOKUP(VALUE(A66),[2]resumen!$A$5:$Q$191,13,FALSE),0)</f>
        <v>145</v>
      </c>
      <c r="Q66" s="14">
        <f t="shared" si="5"/>
        <v>0.81</v>
      </c>
      <c r="R66" s="41">
        <f>IFERROR(VLOOKUP(VALUE(A66),[2]resumen!$A$5:$Q$191,10,FALSE),0)+IFERROR(VLOOKUP(VALUE(A66),[2]resumen!$A$5:$Q$191,11,FALSE),0)</f>
        <v>168</v>
      </c>
      <c r="S66" s="14">
        <f t="shared" si="6"/>
        <v>0.94</v>
      </c>
      <c r="T66" s="41">
        <f>IFERROR(VLOOKUP(VALUE(A66),[2]resumen!$A$5:$Q$191,15,FALSE),0)</f>
        <v>123</v>
      </c>
      <c r="U66" s="41">
        <f>IFERROR(VLOOKUP(VALUE(A66),[2]resumen!$A$5:$Q$191,16,FALSE),0)</f>
        <v>127</v>
      </c>
      <c r="V66" s="14">
        <f t="shared" si="7"/>
        <v>1.03</v>
      </c>
      <c r="W66" s="41">
        <f>IFERROR(VLOOKUP(VALUE(A66),[2]resumen!$A$5:$Q$191,4,FALSE),0)</f>
        <v>76</v>
      </c>
      <c r="X66" s="14">
        <f t="shared" si="8"/>
        <v>0.27</v>
      </c>
      <c r="Y66" s="41">
        <f>IFERROR(VLOOKUP(VALUE(A66),[2]resumen!$A$5:$Q$191,3,FALSE),0)</f>
        <v>7</v>
      </c>
      <c r="Z66" s="14">
        <f t="shared" si="9"/>
        <v>2.4E-2</v>
      </c>
      <c r="AA66" s="41">
        <f>IFERROR(VLOOKUP(VALUE(A66),[2]resumen!$A$5:$Q$191,9,FALSE),0)</f>
        <v>1</v>
      </c>
      <c r="AB66" s="14">
        <f t="shared" si="10"/>
        <v>0.01</v>
      </c>
      <c r="AC66" s="41">
        <f>IFERROR(VLOOKUP(A66,'[2]eess-mf'!$A$2:$I$188,9,FALSE),0)</f>
        <v>0</v>
      </c>
      <c r="AD66" s="41">
        <f>IFERROR(VLOOKUP(VALUE(A66),[2]resumen!$A$5:$Q$191,17,FALSE),0)</f>
        <v>0</v>
      </c>
      <c r="AE66" s="14">
        <f t="shared" si="11"/>
        <v>0</v>
      </c>
      <c r="AF66" s="41">
        <f>IFERROR(VLOOKUP(A66,'[2]eess-mf'!$A$2:$I$188,8,FALSE),0)</f>
        <v>438</v>
      </c>
      <c r="AG66" s="41">
        <f>IFERROR(VLOOKUP(VALUE(A66),[2]resumen!$A$5:$Q$191,14,FALSE),0)</f>
        <v>442</v>
      </c>
      <c r="AH66" s="14">
        <f t="shared" si="12"/>
        <v>1.01</v>
      </c>
    </row>
    <row r="67" spans="1:34" x14ac:dyDescent="0.2">
      <c r="A67" s="45">
        <v>4381</v>
      </c>
      <c r="B67" s="2" t="str">
        <f>+VLOOKUP(A67,'[1]eess-mf'!$A$2:$I$188,5,FALSE)</f>
        <v>LAMBAYEQUE</v>
      </c>
      <c r="C67" s="2" t="str">
        <f>+VLOOKUP(A67,'[1]eess-mf'!$A$2:$I$188,6,FALSE)</f>
        <v>MOCHUMI</v>
      </c>
      <c r="D67" s="2" t="str">
        <f>+VLOOKUP(A67,'[1]eess-mf'!$A$2:$I$188,2,FALSE)</f>
        <v>MARAVILLAS</v>
      </c>
      <c r="E67" s="41">
        <f>IFERROR(VLOOKUP(A67,'[2]eess-mf'!$A$2:$I$188,7,FALSE),0)</f>
        <v>55</v>
      </c>
      <c r="F67" s="41">
        <f>IFERROR(VLOOKUP(VALUE(A67),[2]resumen!$A$5:$Q$191,5,FALSE),0)</f>
        <v>25</v>
      </c>
      <c r="G67" s="14">
        <f t="shared" si="0"/>
        <v>0.45500000000000002</v>
      </c>
      <c r="H67" s="41">
        <f>IFERROR(VLOOKUP(VALUE(A67),[2]resumen!$A$5:$Q$191,7,FALSE),0)</f>
        <v>21</v>
      </c>
      <c r="I67" s="14">
        <f t="shared" si="1"/>
        <v>0.84</v>
      </c>
      <c r="J67" s="41">
        <f>IFERROR(VLOOKUP(VALUE(A67),[2]resumen!$A$5:$Q$191,2,FALSE),0)</f>
        <v>3</v>
      </c>
      <c r="K67" s="5">
        <f t="shared" si="2"/>
        <v>0.12</v>
      </c>
      <c r="L67" s="41">
        <f>IFERROR(VLOOKUP(VALUE(A67),[2]resumen!$A$5:$Q$191,6,FALSE),0)</f>
        <v>19</v>
      </c>
      <c r="M67" s="14">
        <f t="shared" si="3"/>
        <v>0.34499999999999997</v>
      </c>
      <c r="N67" s="41">
        <f>IFERROR(VLOOKUP(VALUE(A67),[2]resumen!$A$5:$Q$191,8,FALSE),0)</f>
        <v>17</v>
      </c>
      <c r="O67" s="14">
        <f t="shared" si="4"/>
        <v>0.68</v>
      </c>
      <c r="P67" s="41">
        <f>IFERROR(VLOOKUP(VALUE(A67),[2]resumen!$A$5:$Q$191,12,FALSE),0)+IFERROR(VLOOKUP(VALUE(A67),[2]resumen!$A$5:$Q$191,13,FALSE),0)</f>
        <v>23</v>
      </c>
      <c r="Q67" s="14">
        <f t="shared" si="5"/>
        <v>0.92</v>
      </c>
      <c r="R67" s="41">
        <f>IFERROR(VLOOKUP(VALUE(A67),[2]resumen!$A$5:$Q$191,10,FALSE),0)+IFERROR(VLOOKUP(VALUE(A67),[2]resumen!$A$5:$Q$191,11,FALSE),0)</f>
        <v>26</v>
      </c>
      <c r="S67" s="14">
        <f t="shared" si="6"/>
        <v>1.04</v>
      </c>
      <c r="T67" s="41">
        <f>IFERROR(VLOOKUP(VALUE(A67),[2]resumen!$A$5:$Q$191,15,FALSE),0)</f>
        <v>27</v>
      </c>
      <c r="U67" s="41">
        <f>IFERROR(VLOOKUP(VALUE(A67),[2]resumen!$A$5:$Q$191,16,FALSE),0)</f>
        <v>21</v>
      </c>
      <c r="V67" s="14">
        <f t="shared" si="7"/>
        <v>0.78</v>
      </c>
      <c r="W67" s="41">
        <f>IFERROR(VLOOKUP(VALUE(A67),[2]resumen!$A$5:$Q$191,4,FALSE),0)</f>
        <v>0</v>
      </c>
      <c r="X67" s="14">
        <f t="shared" si="8"/>
        <v>0</v>
      </c>
      <c r="Y67" s="41">
        <f>IFERROR(VLOOKUP(VALUE(A67),[2]resumen!$A$5:$Q$191,3,FALSE),0)</f>
        <v>15</v>
      </c>
      <c r="Z67" s="14">
        <f t="shared" si="9"/>
        <v>0.27300000000000002</v>
      </c>
      <c r="AA67" s="41">
        <f>IFERROR(VLOOKUP(VALUE(A67),[2]resumen!$A$5:$Q$191,9,FALSE),0)</f>
        <v>1</v>
      </c>
      <c r="AB67" s="14">
        <f t="shared" si="10"/>
        <v>0.04</v>
      </c>
      <c r="AC67" s="41">
        <f>IFERROR(VLOOKUP(A67,'[2]eess-mf'!$A$2:$I$188,9,FALSE),0)</f>
        <v>0</v>
      </c>
      <c r="AD67" s="41">
        <f>IFERROR(VLOOKUP(VALUE(A67),[2]resumen!$A$5:$Q$191,17,FALSE),0)</f>
        <v>0</v>
      </c>
      <c r="AE67" s="14">
        <f t="shared" si="11"/>
        <v>0</v>
      </c>
      <c r="AF67" s="41">
        <f>IFERROR(VLOOKUP(A67,'[2]eess-mf'!$A$2:$I$188,8,FALSE),0)</f>
        <v>61</v>
      </c>
      <c r="AG67" s="41">
        <f>IFERROR(VLOOKUP(VALUE(A67),[2]resumen!$A$5:$Q$191,14,FALSE),0)</f>
        <v>57</v>
      </c>
      <c r="AH67" s="14">
        <f t="shared" si="12"/>
        <v>0.93</v>
      </c>
    </row>
    <row r="68" spans="1:34" x14ac:dyDescent="0.2">
      <c r="A68" s="45">
        <v>4382</v>
      </c>
      <c r="B68" s="2" t="str">
        <f>+VLOOKUP(A68,'[1]eess-mf'!$A$2:$I$188,5,FALSE)</f>
        <v>LAMBAYEQUE</v>
      </c>
      <c r="C68" s="2" t="str">
        <f>+VLOOKUP(A68,'[1]eess-mf'!$A$2:$I$188,6,FALSE)</f>
        <v>MOCHUMI</v>
      </c>
      <c r="D68" s="2" t="str">
        <f>+VLOOKUP(A68,'[1]eess-mf'!$A$2:$I$188,2,FALSE)</f>
        <v>PUNTO CUATRO</v>
      </c>
      <c r="E68" s="41">
        <f>IFERROR(VLOOKUP(A68,'[2]eess-mf'!$A$2:$I$188,7,FALSE),0)</f>
        <v>53</v>
      </c>
      <c r="F68" s="41">
        <f>IFERROR(VLOOKUP(VALUE(A68),[2]resumen!$A$5:$Q$191,5,FALSE),0)</f>
        <v>38</v>
      </c>
      <c r="G68" s="14">
        <f t="shared" si="0"/>
        <v>0.71699999999999997</v>
      </c>
      <c r="H68" s="41">
        <f>IFERROR(VLOOKUP(VALUE(A68),[2]resumen!$A$5:$Q$191,7,FALSE),0)</f>
        <v>32</v>
      </c>
      <c r="I68" s="14">
        <f t="shared" si="1"/>
        <v>0.84199999999999997</v>
      </c>
      <c r="J68" s="41">
        <f>IFERROR(VLOOKUP(VALUE(A68),[2]resumen!$A$5:$Q$191,2,FALSE),0)</f>
        <v>5</v>
      </c>
      <c r="K68" s="5">
        <f t="shared" si="2"/>
        <v>0.13200000000000001</v>
      </c>
      <c r="L68" s="41">
        <f>IFERROR(VLOOKUP(VALUE(A68),[2]resumen!$A$5:$Q$191,6,FALSE),0)</f>
        <v>48</v>
      </c>
      <c r="M68" s="14">
        <f t="shared" si="3"/>
        <v>0.90600000000000003</v>
      </c>
      <c r="N68" s="41">
        <f>IFERROR(VLOOKUP(VALUE(A68),[2]resumen!$A$5:$Q$191,8,FALSE),0)</f>
        <v>38</v>
      </c>
      <c r="O68" s="14">
        <f t="shared" si="4"/>
        <v>1</v>
      </c>
      <c r="P68" s="41">
        <f>IFERROR(VLOOKUP(VALUE(A68),[2]resumen!$A$5:$Q$191,12,FALSE),0)+IFERROR(VLOOKUP(VALUE(A68),[2]resumen!$A$5:$Q$191,13,FALSE),0)</f>
        <v>34</v>
      </c>
      <c r="Q68" s="14">
        <f t="shared" si="5"/>
        <v>0.89</v>
      </c>
      <c r="R68" s="41">
        <f>IFERROR(VLOOKUP(VALUE(A68),[2]resumen!$A$5:$Q$191,10,FALSE),0)+IFERROR(VLOOKUP(VALUE(A68),[2]resumen!$A$5:$Q$191,11,FALSE),0)</f>
        <v>33</v>
      </c>
      <c r="S68" s="14">
        <f t="shared" si="6"/>
        <v>0.87</v>
      </c>
      <c r="T68" s="41">
        <f>IFERROR(VLOOKUP(VALUE(A68),[2]resumen!$A$5:$Q$191,15,FALSE),0)</f>
        <v>77</v>
      </c>
      <c r="U68" s="41">
        <f>IFERROR(VLOOKUP(VALUE(A68),[2]resumen!$A$5:$Q$191,16,FALSE),0)</f>
        <v>87</v>
      </c>
      <c r="V68" s="14">
        <f t="shared" si="7"/>
        <v>1.1299999999999999</v>
      </c>
      <c r="W68" s="41">
        <f>IFERROR(VLOOKUP(VALUE(A68),[2]resumen!$A$5:$Q$191,4,FALSE),0)</f>
        <v>28</v>
      </c>
      <c r="X68" s="14">
        <f t="shared" si="8"/>
        <v>0.53</v>
      </c>
      <c r="Y68" s="41">
        <f>IFERROR(VLOOKUP(VALUE(A68),[2]resumen!$A$5:$Q$191,3,FALSE),0)</f>
        <v>5</v>
      </c>
      <c r="Z68" s="14">
        <f t="shared" si="9"/>
        <v>9.4E-2</v>
      </c>
      <c r="AA68" s="41">
        <f>IFERROR(VLOOKUP(VALUE(A68),[2]resumen!$A$5:$Q$191,9,FALSE),0)</f>
        <v>0</v>
      </c>
      <c r="AB68" s="14">
        <f t="shared" si="10"/>
        <v>0</v>
      </c>
      <c r="AC68" s="41">
        <f>IFERROR(VLOOKUP(A68,'[2]eess-mf'!$A$2:$I$188,9,FALSE),0)</f>
        <v>0</v>
      </c>
      <c r="AD68" s="41">
        <f>IFERROR(VLOOKUP(VALUE(A68),[2]resumen!$A$5:$Q$191,17,FALSE),0)</f>
        <v>0</v>
      </c>
      <c r="AE68" s="14">
        <f t="shared" si="11"/>
        <v>0</v>
      </c>
      <c r="AF68" s="41">
        <f>IFERROR(VLOOKUP(A68,'[2]eess-mf'!$A$2:$I$188,8,FALSE),0)</f>
        <v>166</v>
      </c>
      <c r="AG68" s="41">
        <f>IFERROR(VLOOKUP(VALUE(A68),[2]resumen!$A$5:$Q$191,14,FALSE),0)</f>
        <v>196</v>
      </c>
      <c r="AH68" s="14">
        <f t="shared" si="12"/>
        <v>1.18</v>
      </c>
    </row>
    <row r="69" spans="1:34" x14ac:dyDescent="0.2">
      <c r="A69" s="45">
        <v>4383</v>
      </c>
      <c r="B69" s="2" t="str">
        <f>+VLOOKUP(A69,'[1]eess-mf'!$A$2:$I$188,5,FALSE)</f>
        <v>LAMBAYEQUE</v>
      </c>
      <c r="C69" s="2" t="str">
        <f>+VLOOKUP(A69,'[1]eess-mf'!$A$2:$I$188,6,FALSE)</f>
        <v>MOCHUMI</v>
      </c>
      <c r="D69" s="2" t="str">
        <f>+VLOOKUP(A69,'[1]eess-mf'!$A$2:$I$188,2,FALSE)</f>
        <v>PAREDONES MUY FINCA</v>
      </c>
      <c r="E69" s="41">
        <f>IFERROR(VLOOKUP(A69,'[2]eess-mf'!$A$2:$I$188,7,FALSE),0)</f>
        <v>35</v>
      </c>
      <c r="F69" s="41">
        <f>IFERROR(VLOOKUP(VALUE(A69),[2]resumen!$A$5:$Q$191,5,FALSE),0)</f>
        <v>38</v>
      </c>
      <c r="G69" s="14">
        <f t="shared" ref="G69:G132" si="13">IF(E69=0,0,ROUND(F69/E69,3))</f>
        <v>1.0860000000000001</v>
      </c>
      <c r="H69" s="41">
        <f>IFERROR(VLOOKUP(VALUE(A69),[2]resumen!$A$5:$Q$191,7,FALSE),0)</f>
        <v>33</v>
      </c>
      <c r="I69" s="14">
        <f t="shared" ref="I69:I132" si="14">+IF(F69=0,0,ROUND(H69/F69,3))</f>
        <v>0.86799999999999999</v>
      </c>
      <c r="J69" s="41">
        <f>IFERROR(VLOOKUP(VALUE(A69),[2]resumen!$A$5:$Q$191,2,FALSE),0)</f>
        <v>2</v>
      </c>
      <c r="K69" s="5">
        <f t="shared" ref="K69:K132" si="15">IF(F69=0,0,ROUND(J69/F69,3))</f>
        <v>5.2999999999999999E-2</v>
      </c>
      <c r="L69" s="41">
        <f>IFERROR(VLOOKUP(VALUE(A69),[2]resumen!$A$5:$Q$191,6,FALSE),0)</f>
        <v>38</v>
      </c>
      <c r="M69" s="14">
        <f t="shared" ref="M69:M132" si="16">IF(E69=0,0,ROUND(L69/E69,3))</f>
        <v>1.0860000000000001</v>
      </c>
      <c r="N69" s="41">
        <f>IFERROR(VLOOKUP(VALUE(A69),[2]resumen!$A$5:$Q$191,8,FALSE),0)</f>
        <v>35</v>
      </c>
      <c r="O69" s="14">
        <f t="shared" ref="O69:O132" si="17">IF(F69=0,0,ROUND(N69/F69,3))</f>
        <v>0.92100000000000004</v>
      </c>
      <c r="P69" s="41">
        <f>IFERROR(VLOOKUP(VALUE(A69),[2]resumen!$A$5:$Q$191,12,FALSE),0)+IFERROR(VLOOKUP(VALUE(A69),[2]resumen!$A$5:$Q$191,13,FALSE),0)</f>
        <v>23</v>
      </c>
      <c r="Q69" s="14">
        <f t="shared" ref="Q69:Q132" si="18">IF(F69=0,0,ROUND(P69/F69,2))</f>
        <v>0.61</v>
      </c>
      <c r="R69" s="41">
        <f>IFERROR(VLOOKUP(VALUE(A69),[2]resumen!$A$5:$Q$191,10,FALSE),0)+IFERROR(VLOOKUP(VALUE(A69),[2]resumen!$A$5:$Q$191,11,FALSE),0)</f>
        <v>31</v>
      </c>
      <c r="S69" s="14">
        <f t="shared" ref="S69:S132" si="19">IF(F69=0,0,ROUND(R69/F69,2))</f>
        <v>0.82</v>
      </c>
      <c r="T69" s="41">
        <f>IFERROR(VLOOKUP(VALUE(A69),[2]resumen!$A$5:$Q$191,15,FALSE),0)</f>
        <v>42</v>
      </c>
      <c r="U69" s="41">
        <f>IFERROR(VLOOKUP(VALUE(A69),[2]resumen!$A$5:$Q$191,16,FALSE),0)</f>
        <v>35</v>
      </c>
      <c r="V69" s="14">
        <f t="shared" ref="V69:V132" si="20">IF(T69=0,0,ROUND(U69/T69,2))</f>
        <v>0.83</v>
      </c>
      <c r="W69" s="41">
        <f>IFERROR(VLOOKUP(VALUE(A69),[2]resumen!$A$5:$Q$191,4,FALSE),0)</f>
        <v>7</v>
      </c>
      <c r="X69" s="14">
        <f t="shared" ref="X69:X132" si="21">IF(E69=0,0,ROUND(W69/E69,2))</f>
        <v>0.2</v>
      </c>
      <c r="Y69" s="41">
        <f>IFERROR(VLOOKUP(VALUE(A69),[2]resumen!$A$5:$Q$191,3,FALSE),0)</f>
        <v>3</v>
      </c>
      <c r="Z69" s="14">
        <f t="shared" ref="Z69:Z132" si="22">IF(E69=0,0,ROUND(Y69/E69,3))</f>
        <v>8.5999999999999993E-2</v>
      </c>
      <c r="AA69" s="41">
        <f>IFERROR(VLOOKUP(VALUE(A69),[2]resumen!$A$5:$Q$191,9,FALSE),0)</f>
        <v>0</v>
      </c>
      <c r="AB69" s="14">
        <f t="shared" ref="AB69:AB132" si="23">IF(F69=0,0,ROUND(AA69/F69,2))</f>
        <v>0</v>
      </c>
      <c r="AC69" s="41">
        <f>IFERROR(VLOOKUP(A69,'[2]eess-mf'!$A$2:$I$188,9,FALSE),0)</f>
        <v>0</v>
      </c>
      <c r="AD69" s="41">
        <f>IFERROR(VLOOKUP(VALUE(A69),[2]resumen!$A$5:$Q$191,17,FALSE),0)</f>
        <v>0</v>
      </c>
      <c r="AE69" s="14">
        <f t="shared" ref="AE69:AE132" si="24">IF(AC69=0,0,ROUND(AD69/AC69,2))</f>
        <v>0</v>
      </c>
      <c r="AF69" s="41">
        <f>IFERROR(VLOOKUP(A69,'[2]eess-mf'!$A$2:$I$188,8,FALSE),0)</f>
        <v>87</v>
      </c>
      <c r="AG69" s="41">
        <f>IFERROR(VLOOKUP(VALUE(A69),[2]resumen!$A$5:$Q$191,14,FALSE),0)</f>
        <v>82</v>
      </c>
      <c r="AH69" s="14">
        <f t="shared" ref="AH69:AH132" si="25">IF(AF69=0,0,ROUND(AG69/AF69,2))</f>
        <v>0.94</v>
      </c>
    </row>
    <row r="70" spans="1:34" x14ac:dyDescent="0.2">
      <c r="A70" s="45">
        <v>4384</v>
      </c>
      <c r="B70" s="2" t="str">
        <f>+VLOOKUP(A70,'[1]eess-mf'!$A$2:$I$188,5,FALSE)</f>
        <v>LAMBAYEQUE</v>
      </c>
      <c r="C70" s="2" t="str">
        <f>+VLOOKUP(A70,'[1]eess-mf'!$A$2:$I$188,6,FALSE)</f>
        <v>ILLIMO</v>
      </c>
      <c r="D70" s="2" t="str">
        <f>+VLOOKUP(A70,'[1]eess-mf'!$A$2:$I$188,2,FALSE)</f>
        <v>PACORA</v>
      </c>
      <c r="E70" s="41">
        <f>IFERROR(VLOOKUP(A70,'[2]eess-mf'!$A$2:$I$188,7,FALSE),0)</f>
        <v>165</v>
      </c>
      <c r="F70" s="41">
        <f>IFERROR(VLOOKUP(VALUE(A70),[2]resumen!$A$5:$Q$191,5,FALSE),0)</f>
        <v>134</v>
      </c>
      <c r="G70" s="14">
        <f t="shared" si="13"/>
        <v>0.81200000000000006</v>
      </c>
      <c r="H70" s="41">
        <f>IFERROR(VLOOKUP(VALUE(A70),[2]resumen!$A$5:$Q$191,7,FALSE),0)</f>
        <v>79</v>
      </c>
      <c r="I70" s="14">
        <f t="shared" si="14"/>
        <v>0.59</v>
      </c>
      <c r="J70" s="41">
        <f>IFERROR(VLOOKUP(VALUE(A70),[2]resumen!$A$5:$Q$191,2,FALSE),0)</f>
        <v>5</v>
      </c>
      <c r="K70" s="5">
        <f t="shared" si="15"/>
        <v>3.6999999999999998E-2</v>
      </c>
      <c r="L70" s="41">
        <f>IFERROR(VLOOKUP(VALUE(A70),[2]resumen!$A$5:$Q$191,6,FALSE),0)</f>
        <v>94</v>
      </c>
      <c r="M70" s="14">
        <f t="shared" si="16"/>
        <v>0.56999999999999995</v>
      </c>
      <c r="N70" s="41">
        <f>IFERROR(VLOOKUP(VALUE(A70),[2]resumen!$A$5:$Q$191,8,FALSE),0)</f>
        <v>74</v>
      </c>
      <c r="O70" s="14">
        <f t="shared" si="17"/>
        <v>0.55200000000000005</v>
      </c>
      <c r="P70" s="41">
        <f>IFERROR(VLOOKUP(VALUE(A70),[2]resumen!$A$5:$Q$191,12,FALSE),0)+IFERROR(VLOOKUP(VALUE(A70),[2]resumen!$A$5:$Q$191,13,FALSE),0)</f>
        <v>128</v>
      </c>
      <c r="Q70" s="14">
        <f t="shared" si="18"/>
        <v>0.96</v>
      </c>
      <c r="R70" s="41">
        <f>IFERROR(VLOOKUP(VALUE(A70),[2]resumen!$A$5:$Q$191,10,FALSE),0)+IFERROR(VLOOKUP(VALUE(A70),[2]resumen!$A$5:$Q$191,11,FALSE),0)</f>
        <v>129</v>
      </c>
      <c r="S70" s="14">
        <f t="shared" si="19"/>
        <v>0.96</v>
      </c>
      <c r="T70" s="41">
        <f>IFERROR(VLOOKUP(VALUE(A70),[2]resumen!$A$5:$Q$191,15,FALSE),0)</f>
        <v>126</v>
      </c>
      <c r="U70" s="41">
        <f>IFERROR(VLOOKUP(VALUE(A70),[2]resumen!$A$5:$Q$191,16,FALSE),0)</f>
        <v>128</v>
      </c>
      <c r="V70" s="14">
        <f t="shared" si="20"/>
        <v>1.02</v>
      </c>
      <c r="W70" s="41">
        <f>IFERROR(VLOOKUP(VALUE(A70),[2]resumen!$A$5:$Q$191,4,FALSE),0)</f>
        <v>0</v>
      </c>
      <c r="X70" s="14">
        <f t="shared" si="21"/>
        <v>0</v>
      </c>
      <c r="Y70" s="41">
        <f>IFERROR(VLOOKUP(VALUE(A70),[2]resumen!$A$5:$Q$191,3,FALSE),0)</f>
        <v>20</v>
      </c>
      <c r="Z70" s="14">
        <f t="shared" si="22"/>
        <v>0.121</v>
      </c>
      <c r="AA70" s="41">
        <f>IFERROR(VLOOKUP(VALUE(A70),[2]resumen!$A$5:$Q$191,9,FALSE),0)</f>
        <v>0</v>
      </c>
      <c r="AB70" s="14">
        <f t="shared" si="23"/>
        <v>0</v>
      </c>
      <c r="AC70" s="41">
        <f>IFERROR(VLOOKUP(A70,'[2]eess-mf'!$A$2:$I$188,9,FALSE),0)</f>
        <v>0</v>
      </c>
      <c r="AD70" s="41">
        <f>IFERROR(VLOOKUP(VALUE(A70),[2]resumen!$A$5:$Q$191,17,FALSE),0)</f>
        <v>0</v>
      </c>
      <c r="AE70" s="14">
        <f t="shared" si="24"/>
        <v>0</v>
      </c>
      <c r="AF70" s="41">
        <f>IFERROR(VLOOKUP(A70,'[2]eess-mf'!$A$2:$I$188,8,FALSE),0)</f>
        <v>173</v>
      </c>
      <c r="AG70" s="41">
        <f>IFERROR(VLOOKUP(VALUE(A70),[2]resumen!$A$5:$Q$191,14,FALSE),0)</f>
        <v>208</v>
      </c>
      <c r="AH70" s="14">
        <f t="shared" si="25"/>
        <v>1.2</v>
      </c>
    </row>
    <row r="71" spans="1:34" x14ac:dyDescent="0.2">
      <c r="A71" s="45">
        <v>4385</v>
      </c>
      <c r="B71" s="2" t="str">
        <f>+VLOOKUP(A71,'[1]eess-mf'!$A$2:$I$188,5,FALSE)</f>
        <v>LAMBAYEQUE</v>
      </c>
      <c r="C71" s="2" t="str">
        <f>+VLOOKUP(A71,'[1]eess-mf'!$A$2:$I$188,6,FALSE)</f>
        <v>ILLIMO</v>
      </c>
      <c r="D71" s="2" t="str">
        <f>+VLOOKUP(A71,'[1]eess-mf'!$A$2:$I$188,2,FALSE)</f>
        <v>HUACA RIVERA</v>
      </c>
      <c r="E71" s="41">
        <f>IFERROR(VLOOKUP(A71,'[2]eess-mf'!$A$2:$I$188,7,FALSE),0)</f>
        <v>25</v>
      </c>
      <c r="F71" s="41">
        <f>IFERROR(VLOOKUP(VALUE(A71),[2]resumen!$A$5:$Q$191,5,FALSE),0)</f>
        <v>20</v>
      </c>
      <c r="G71" s="14">
        <f t="shared" si="13"/>
        <v>0.8</v>
      </c>
      <c r="H71" s="41">
        <f>IFERROR(VLOOKUP(VALUE(A71),[2]resumen!$A$5:$Q$191,7,FALSE),0)</f>
        <v>16</v>
      </c>
      <c r="I71" s="14">
        <f t="shared" si="14"/>
        <v>0.8</v>
      </c>
      <c r="J71" s="41">
        <f>IFERROR(VLOOKUP(VALUE(A71),[2]resumen!$A$5:$Q$191,2,FALSE),0)</f>
        <v>0</v>
      </c>
      <c r="K71" s="5">
        <f t="shared" si="15"/>
        <v>0</v>
      </c>
      <c r="L71" s="41">
        <f>IFERROR(VLOOKUP(VALUE(A71),[2]resumen!$A$5:$Q$191,6,FALSE),0)</f>
        <v>11</v>
      </c>
      <c r="M71" s="14">
        <f t="shared" si="16"/>
        <v>0.44</v>
      </c>
      <c r="N71" s="41">
        <f>IFERROR(VLOOKUP(VALUE(A71),[2]resumen!$A$5:$Q$191,8,FALSE),0)</f>
        <v>15</v>
      </c>
      <c r="O71" s="14">
        <f t="shared" si="17"/>
        <v>0.75</v>
      </c>
      <c r="P71" s="41">
        <f>IFERROR(VLOOKUP(VALUE(A71),[2]resumen!$A$5:$Q$191,12,FALSE),0)+IFERROR(VLOOKUP(VALUE(A71),[2]resumen!$A$5:$Q$191,13,FALSE),0)</f>
        <v>19</v>
      </c>
      <c r="Q71" s="14">
        <f t="shared" si="18"/>
        <v>0.95</v>
      </c>
      <c r="R71" s="41">
        <f>IFERROR(VLOOKUP(VALUE(A71),[2]resumen!$A$5:$Q$191,10,FALSE),0)+IFERROR(VLOOKUP(VALUE(A71),[2]resumen!$A$5:$Q$191,11,FALSE),0)</f>
        <v>18</v>
      </c>
      <c r="S71" s="14">
        <f t="shared" si="19"/>
        <v>0.9</v>
      </c>
      <c r="T71" s="41">
        <f>IFERROR(VLOOKUP(VALUE(A71),[2]resumen!$A$5:$Q$191,15,FALSE),0)</f>
        <v>14</v>
      </c>
      <c r="U71" s="41">
        <f>IFERROR(VLOOKUP(VALUE(A71),[2]resumen!$A$5:$Q$191,16,FALSE),0)</f>
        <v>16</v>
      </c>
      <c r="V71" s="14">
        <f t="shared" si="20"/>
        <v>1.1399999999999999</v>
      </c>
      <c r="W71" s="41">
        <f>IFERROR(VLOOKUP(VALUE(A71),[2]resumen!$A$5:$Q$191,4,FALSE),0)</f>
        <v>0</v>
      </c>
      <c r="X71" s="14">
        <f t="shared" si="21"/>
        <v>0</v>
      </c>
      <c r="Y71" s="41">
        <f>IFERROR(VLOOKUP(VALUE(A71),[2]resumen!$A$5:$Q$191,3,FALSE),0)</f>
        <v>1</v>
      </c>
      <c r="Z71" s="14">
        <f t="shared" si="22"/>
        <v>0.04</v>
      </c>
      <c r="AA71" s="41">
        <f>IFERROR(VLOOKUP(VALUE(A71),[2]resumen!$A$5:$Q$191,9,FALSE),0)</f>
        <v>0</v>
      </c>
      <c r="AB71" s="14">
        <f t="shared" si="23"/>
        <v>0</v>
      </c>
      <c r="AC71" s="41">
        <f>IFERROR(VLOOKUP(A71,'[2]eess-mf'!$A$2:$I$188,9,FALSE),0)</f>
        <v>0</v>
      </c>
      <c r="AD71" s="41">
        <f>IFERROR(VLOOKUP(VALUE(A71),[2]resumen!$A$5:$Q$191,17,FALSE),0)</f>
        <v>0</v>
      </c>
      <c r="AE71" s="14">
        <f t="shared" si="24"/>
        <v>0</v>
      </c>
      <c r="AF71" s="41">
        <f>IFERROR(VLOOKUP(A71,'[2]eess-mf'!$A$2:$I$188,8,FALSE),0)</f>
        <v>55</v>
      </c>
      <c r="AG71" s="41">
        <f>IFERROR(VLOOKUP(VALUE(A71),[2]resumen!$A$5:$Q$191,14,FALSE),0)</f>
        <v>44</v>
      </c>
      <c r="AH71" s="14">
        <f t="shared" si="25"/>
        <v>0.8</v>
      </c>
    </row>
    <row r="72" spans="1:34" x14ac:dyDescent="0.2">
      <c r="A72" s="45">
        <v>4386</v>
      </c>
      <c r="B72" s="2" t="str">
        <f>+VLOOKUP(A72,'[1]eess-mf'!$A$2:$I$188,5,FALSE)</f>
        <v>LAMBAYEQUE</v>
      </c>
      <c r="C72" s="2" t="str">
        <f>+VLOOKUP(A72,'[1]eess-mf'!$A$2:$I$188,6,FALSE)</f>
        <v>SALAS</v>
      </c>
      <c r="D72" s="2" t="str">
        <f>+VLOOKUP(A72,'[1]eess-mf'!$A$2:$I$188,2,FALSE)</f>
        <v>SALAS</v>
      </c>
      <c r="E72" s="41">
        <f>IFERROR(VLOOKUP(A72,'[2]eess-mf'!$A$2:$I$188,7,FALSE),0)</f>
        <v>115</v>
      </c>
      <c r="F72" s="41">
        <f>IFERROR(VLOOKUP(VALUE(A72),[2]resumen!$A$5:$Q$191,5,FALSE),0)</f>
        <v>100</v>
      </c>
      <c r="G72" s="14">
        <f t="shared" si="13"/>
        <v>0.87</v>
      </c>
      <c r="H72" s="41">
        <f>IFERROR(VLOOKUP(VALUE(A72),[2]resumen!$A$5:$Q$191,7,FALSE),0)</f>
        <v>65</v>
      </c>
      <c r="I72" s="14">
        <f t="shared" si="14"/>
        <v>0.65</v>
      </c>
      <c r="J72" s="41">
        <f>IFERROR(VLOOKUP(VALUE(A72),[2]resumen!$A$5:$Q$191,2,FALSE),0)</f>
        <v>19</v>
      </c>
      <c r="K72" s="5">
        <f t="shared" si="15"/>
        <v>0.19</v>
      </c>
      <c r="L72" s="41">
        <f>IFERROR(VLOOKUP(VALUE(A72),[2]resumen!$A$5:$Q$191,6,FALSE),0)</f>
        <v>61</v>
      </c>
      <c r="M72" s="14">
        <f t="shared" si="16"/>
        <v>0.53</v>
      </c>
      <c r="N72" s="41">
        <f>IFERROR(VLOOKUP(VALUE(A72),[2]resumen!$A$5:$Q$191,8,FALSE),0)</f>
        <v>100</v>
      </c>
      <c r="O72" s="14">
        <f t="shared" si="17"/>
        <v>1</v>
      </c>
      <c r="P72" s="41">
        <f>IFERROR(VLOOKUP(VALUE(A72),[2]resumen!$A$5:$Q$191,12,FALSE),0)+IFERROR(VLOOKUP(VALUE(A72),[2]resumen!$A$5:$Q$191,13,FALSE),0)</f>
        <v>89</v>
      </c>
      <c r="Q72" s="14">
        <f t="shared" si="18"/>
        <v>0.89</v>
      </c>
      <c r="R72" s="41">
        <f>IFERROR(VLOOKUP(VALUE(A72),[2]resumen!$A$5:$Q$191,10,FALSE),0)+IFERROR(VLOOKUP(VALUE(A72),[2]resumen!$A$5:$Q$191,11,FALSE),0)</f>
        <v>83</v>
      </c>
      <c r="S72" s="14">
        <f t="shared" si="19"/>
        <v>0.83</v>
      </c>
      <c r="T72" s="41">
        <f>IFERROR(VLOOKUP(VALUE(A72),[2]resumen!$A$5:$Q$191,15,FALSE),0)</f>
        <v>89</v>
      </c>
      <c r="U72" s="41">
        <f>IFERROR(VLOOKUP(VALUE(A72),[2]resumen!$A$5:$Q$191,16,FALSE),0)</f>
        <v>76</v>
      </c>
      <c r="V72" s="14">
        <f t="shared" si="20"/>
        <v>0.85</v>
      </c>
      <c r="W72" s="41">
        <f>IFERROR(VLOOKUP(VALUE(A72),[2]resumen!$A$5:$Q$191,4,FALSE),0)</f>
        <v>6</v>
      </c>
      <c r="X72" s="14">
        <f t="shared" si="21"/>
        <v>0.05</v>
      </c>
      <c r="Y72" s="41">
        <f>IFERROR(VLOOKUP(VALUE(A72),[2]resumen!$A$5:$Q$191,3,FALSE),0)</f>
        <v>15</v>
      </c>
      <c r="Z72" s="14">
        <f t="shared" si="22"/>
        <v>0.13</v>
      </c>
      <c r="AA72" s="41">
        <f>IFERROR(VLOOKUP(VALUE(A72),[2]resumen!$A$5:$Q$191,9,FALSE),0)</f>
        <v>0</v>
      </c>
      <c r="AB72" s="14">
        <f t="shared" si="23"/>
        <v>0</v>
      </c>
      <c r="AC72" s="41">
        <f>IFERROR(VLOOKUP(A72,'[2]eess-mf'!$A$2:$I$188,9,FALSE),0)</f>
        <v>174</v>
      </c>
      <c r="AD72" s="41">
        <f>IFERROR(VLOOKUP(VALUE(A72),[2]resumen!$A$5:$Q$191,17,FALSE),0)</f>
        <v>52</v>
      </c>
      <c r="AE72" s="14">
        <f t="shared" si="24"/>
        <v>0.3</v>
      </c>
      <c r="AF72" s="41">
        <f>IFERROR(VLOOKUP(A72,'[2]eess-mf'!$A$2:$I$188,8,FALSE),0)</f>
        <v>226</v>
      </c>
      <c r="AG72" s="41">
        <f>IFERROR(VLOOKUP(VALUE(A72),[2]resumen!$A$5:$Q$191,14,FALSE),0)</f>
        <v>244</v>
      </c>
      <c r="AH72" s="14">
        <f t="shared" si="25"/>
        <v>1.08</v>
      </c>
    </row>
    <row r="73" spans="1:34" x14ac:dyDescent="0.2">
      <c r="A73" s="45">
        <v>4387</v>
      </c>
      <c r="B73" s="2" t="str">
        <f>+VLOOKUP(A73,'[1]eess-mf'!$A$2:$I$188,5,FALSE)</f>
        <v>LAMBAYEQUE</v>
      </c>
      <c r="C73" s="2" t="str">
        <f>+VLOOKUP(A73,'[1]eess-mf'!$A$2:$I$188,6,FALSE)</f>
        <v>SALAS</v>
      </c>
      <c r="D73" s="2" t="str">
        <f>+VLOOKUP(A73,'[1]eess-mf'!$A$2:$I$188,2,FALSE)</f>
        <v>PENACHI</v>
      </c>
      <c r="E73" s="41">
        <f>IFERROR(VLOOKUP(A73,'[2]eess-mf'!$A$2:$I$188,7,FALSE),0)</f>
        <v>26</v>
      </c>
      <c r="F73" s="41">
        <f>IFERROR(VLOOKUP(VALUE(A73),[2]resumen!$A$5:$Q$191,5,FALSE),0)</f>
        <v>22</v>
      </c>
      <c r="G73" s="14">
        <f t="shared" si="13"/>
        <v>0.84599999999999997</v>
      </c>
      <c r="H73" s="41">
        <f>IFERROR(VLOOKUP(VALUE(A73),[2]resumen!$A$5:$Q$191,7,FALSE),0)</f>
        <v>15</v>
      </c>
      <c r="I73" s="14">
        <f t="shared" si="14"/>
        <v>0.68200000000000005</v>
      </c>
      <c r="J73" s="41">
        <f>IFERROR(VLOOKUP(VALUE(A73),[2]resumen!$A$5:$Q$191,2,FALSE),0)</f>
        <v>3</v>
      </c>
      <c r="K73" s="5">
        <f t="shared" si="15"/>
        <v>0.13600000000000001</v>
      </c>
      <c r="L73" s="41">
        <f>IFERROR(VLOOKUP(VALUE(A73),[2]resumen!$A$5:$Q$191,6,FALSE),0)</f>
        <v>11</v>
      </c>
      <c r="M73" s="14">
        <f t="shared" si="16"/>
        <v>0.42299999999999999</v>
      </c>
      <c r="N73" s="41">
        <f>IFERROR(VLOOKUP(VALUE(A73),[2]resumen!$A$5:$Q$191,8,FALSE),0)</f>
        <v>3</v>
      </c>
      <c r="O73" s="14">
        <f t="shared" si="17"/>
        <v>0.13600000000000001</v>
      </c>
      <c r="P73" s="41">
        <f>IFERROR(VLOOKUP(VALUE(A73),[2]resumen!$A$5:$Q$191,12,FALSE),0)+IFERROR(VLOOKUP(VALUE(A73),[2]resumen!$A$5:$Q$191,13,FALSE),0)</f>
        <v>19</v>
      </c>
      <c r="Q73" s="14">
        <f t="shared" si="18"/>
        <v>0.86</v>
      </c>
      <c r="R73" s="41">
        <f>IFERROR(VLOOKUP(VALUE(A73),[2]resumen!$A$5:$Q$191,10,FALSE),0)+IFERROR(VLOOKUP(VALUE(A73),[2]resumen!$A$5:$Q$191,11,FALSE),0)</f>
        <v>16</v>
      </c>
      <c r="S73" s="14">
        <f t="shared" si="19"/>
        <v>0.73</v>
      </c>
      <c r="T73" s="41">
        <f>IFERROR(VLOOKUP(VALUE(A73),[2]resumen!$A$5:$Q$191,15,FALSE),0)</f>
        <v>14</v>
      </c>
      <c r="U73" s="41">
        <f>IFERROR(VLOOKUP(VALUE(A73),[2]resumen!$A$5:$Q$191,16,FALSE),0)</f>
        <v>8</v>
      </c>
      <c r="V73" s="14">
        <f t="shared" si="20"/>
        <v>0.56999999999999995</v>
      </c>
      <c r="W73" s="41">
        <f>IFERROR(VLOOKUP(VALUE(A73),[2]resumen!$A$5:$Q$191,4,FALSE),0)</f>
        <v>1</v>
      </c>
      <c r="X73" s="14">
        <f t="shared" si="21"/>
        <v>0.04</v>
      </c>
      <c r="Y73" s="41">
        <f>IFERROR(VLOOKUP(VALUE(A73),[2]resumen!$A$5:$Q$191,3,FALSE),0)</f>
        <v>0</v>
      </c>
      <c r="Z73" s="14">
        <f t="shared" si="22"/>
        <v>0</v>
      </c>
      <c r="AA73" s="41">
        <f>IFERROR(VLOOKUP(VALUE(A73),[2]resumen!$A$5:$Q$191,9,FALSE),0)</f>
        <v>0</v>
      </c>
      <c r="AB73" s="14">
        <f t="shared" si="23"/>
        <v>0</v>
      </c>
      <c r="AC73" s="41">
        <f>IFERROR(VLOOKUP(A73,'[2]eess-mf'!$A$2:$I$188,9,FALSE),0)</f>
        <v>0</v>
      </c>
      <c r="AD73" s="41">
        <f>IFERROR(VLOOKUP(VALUE(A73),[2]resumen!$A$5:$Q$191,17,FALSE),0)</f>
        <v>0</v>
      </c>
      <c r="AE73" s="14">
        <f t="shared" si="24"/>
        <v>0</v>
      </c>
      <c r="AF73" s="41">
        <f>IFERROR(VLOOKUP(A73,'[2]eess-mf'!$A$2:$I$188,8,FALSE),0)</f>
        <v>37</v>
      </c>
      <c r="AG73" s="41">
        <f>IFERROR(VLOOKUP(VALUE(A73),[2]resumen!$A$5:$Q$191,14,FALSE),0)</f>
        <v>27</v>
      </c>
      <c r="AH73" s="14">
        <f t="shared" si="25"/>
        <v>0.73</v>
      </c>
    </row>
    <row r="74" spans="1:34" x14ac:dyDescent="0.2">
      <c r="A74" s="45">
        <v>4388</v>
      </c>
      <c r="B74" s="2" t="str">
        <f>+VLOOKUP(A74,'[1]eess-mf'!$A$2:$I$188,5,FALSE)</f>
        <v>LAMBAYEQUE</v>
      </c>
      <c r="C74" s="2" t="str">
        <f>+VLOOKUP(A74,'[1]eess-mf'!$A$2:$I$188,6,FALSE)</f>
        <v>SALAS</v>
      </c>
      <c r="D74" s="2" t="str">
        <f>+VLOOKUP(A74,'[1]eess-mf'!$A$2:$I$188,2,FALSE)</f>
        <v>KERGUER</v>
      </c>
      <c r="E74" s="41">
        <f>IFERROR(VLOOKUP(A74,'[2]eess-mf'!$A$2:$I$188,7,FALSE),0)</f>
        <v>11</v>
      </c>
      <c r="F74" s="41">
        <f>IFERROR(VLOOKUP(VALUE(A74),[2]resumen!$A$5:$Q$191,5,FALSE),0)</f>
        <v>5</v>
      </c>
      <c r="G74" s="14">
        <f t="shared" si="13"/>
        <v>0.45500000000000002</v>
      </c>
      <c r="H74" s="41">
        <f>IFERROR(VLOOKUP(VALUE(A74),[2]resumen!$A$5:$Q$191,7,FALSE),0)</f>
        <v>1</v>
      </c>
      <c r="I74" s="14">
        <f t="shared" si="14"/>
        <v>0.2</v>
      </c>
      <c r="J74" s="41">
        <f>IFERROR(VLOOKUP(VALUE(A74),[2]resumen!$A$5:$Q$191,2,FALSE),0)</f>
        <v>0</v>
      </c>
      <c r="K74" s="5">
        <f t="shared" si="15"/>
        <v>0</v>
      </c>
      <c r="L74" s="41">
        <f>IFERROR(VLOOKUP(VALUE(A74),[2]resumen!$A$5:$Q$191,6,FALSE),0)</f>
        <v>4</v>
      </c>
      <c r="M74" s="14">
        <f t="shared" si="16"/>
        <v>0.36399999999999999</v>
      </c>
      <c r="N74" s="41">
        <f>IFERROR(VLOOKUP(VALUE(A74),[2]resumen!$A$5:$Q$191,8,FALSE),0)</f>
        <v>3</v>
      </c>
      <c r="O74" s="14">
        <f t="shared" si="17"/>
        <v>0.6</v>
      </c>
      <c r="P74" s="41">
        <f>IFERROR(VLOOKUP(VALUE(A74),[2]resumen!$A$5:$Q$191,12,FALSE),0)+IFERROR(VLOOKUP(VALUE(A74),[2]resumen!$A$5:$Q$191,13,FALSE),0)</f>
        <v>2</v>
      </c>
      <c r="Q74" s="14">
        <f t="shared" si="18"/>
        <v>0.4</v>
      </c>
      <c r="R74" s="41">
        <f>IFERROR(VLOOKUP(VALUE(A74),[2]resumen!$A$5:$Q$191,10,FALSE),0)+IFERROR(VLOOKUP(VALUE(A74),[2]resumen!$A$5:$Q$191,11,FALSE),0)</f>
        <v>0</v>
      </c>
      <c r="S74" s="14">
        <f t="shared" si="19"/>
        <v>0</v>
      </c>
      <c r="T74" s="41">
        <f>IFERROR(VLOOKUP(VALUE(A74),[2]resumen!$A$5:$Q$191,15,FALSE),0)</f>
        <v>6</v>
      </c>
      <c r="U74" s="41">
        <f>IFERROR(VLOOKUP(VALUE(A74),[2]resumen!$A$5:$Q$191,16,FALSE),0)</f>
        <v>6</v>
      </c>
      <c r="V74" s="14">
        <f t="shared" si="20"/>
        <v>1</v>
      </c>
      <c r="W74" s="41">
        <f>IFERROR(VLOOKUP(VALUE(A74),[2]resumen!$A$5:$Q$191,4,FALSE),0)</f>
        <v>0</v>
      </c>
      <c r="X74" s="14">
        <f t="shared" si="21"/>
        <v>0</v>
      </c>
      <c r="Y74" s="41">
        <f>IFERROR(VLOOKUP(VALUE(A74),[2]resumen!$A$5:$Q$191,3,FALSE),0)</f>
        <v>0</v>
      </c>
      <c r="Z74" s="14">
        <f t="shared" si="22"/>
        <v>0</v>
      </c>
      <c r="AA74" s="41">
        <f>IFERROR(VLOOKUP(VALUE(A74),[2]resumen!$A$5:$Q$191,9,FALSE),0)</f>
        <v>0</v>
      </c>
      <c r="AB74" s="14">
        <f t="shared" si="23"/>
        <v>0</v>
      </c>
      <c r="AC74" s="41">
        <f>IFERROR(VLOOKUP(A74,'[2]eess-mf'!$A$2:$I$188,9,FALSE),0)</f>
        <v>0</v>
      </c>
      <c r="AD74" s="41">
        <f>IFERROR(VLOOKUP(VALUE(A74),[2]resumen!$A$5:$Q$191,17,FALSE),0)</f>
        <v>0</v>
      </c>
      <c r="AE74" s="14">
        <f t="shared" si="24"/>
        <v>0</v>
      </c>
      <c r="AF74" s="41">
        <f>IFERROR(VLOOKUP(A74,'[2]eess-mf'!$A$2:$I$188,8,FALSE),0)</f>
        <v>19</v>
      </c>
      <c r="AG74" s="41">
        <f>IFERROR(VLOOKUP(VALUE(A74),[2]resumen!$A$5:$Q$191,14,FALSE),0)</f>
        <v>20</v>
      </c>
      <c r="AH74" s="14">
        <f t="shared" si="25"/>
        <v>1.05</v>
      </c>
    </row>
    <row r="75" spans="1:34" x14ac:dyDescent="0.2">
      <c r="A75" s="45">
        <v>4389</v>
      </c>
      <c r="B75" s="2" t="str">
        <f>+VLOOKUP(A75,'[1]eess-mf'!$A$2:$I$188,5,FALSE)</f>
        <v>LAMBAYEQUE</v>
      </c>
      <c r="C75" s="2" t="str">
        <f>+VLOOKUP(A75,'[1]eess-mf'!$A$2:$I$188,6,FALSE)</f>
        <v>TUCUME</v>
      </c>
      <c r="D75" s="2" t="str">
        <f>+VLOOKUP(A75,'[1]eess-mf'!$A$2:$I$188,2,FALSE)</f>
        <v>TUCUME</v>
      </c>
      <c r="E75" s="41">
        <f>IFERROR(VLOOKUP(A75,'[2]eess-mf'!$A$2:$I$188,7,FALSE),0)</f>
        <v>265</v>
      </c>
      <c r="F75" s="41">
        <f>IFERROR(VLOOKUP(VALUE(A75),[2]resumen!$A$5:$Q$191,5,FALSE),0)</f>
        <v>236</v>
      </c>
      <c r="G75" s="14">
        <f t="shared" si="13"/>
        <v>0.89100000000000001</v>
      </c>
      <c r="H75" s="41">
        <f>IFERROR(VLOOKUP(VALUE(A75),[2]resumen!$A$5:$Q$191,7,FALSE),0)</f>
        <v>148</v>
      </c>
      <c r="I75" s="14">
        <f t="shared" si="14"/>
        <v>0.627</v>
      </c>
      <c r="J75" s="41">
        <f>IFERROR(VLOOKUP(VALUE(A75),[2]resumen!$A$5:$Q$191,2,FALSE),0)</f>
        <v>19</v>
      </c>
      <c r="K75" s="5">
        <f t="shared" si="15"/>
        <v>8.1000000000000003E-2</v>
      </c>
      <c r="L75" s="41">
        <f>IFERROR(VLOOKUP(VALUE(A75),[2]resumen!$A$5:$Q$191,6,FALSE),0)</f>
        <v>187</v>
      </c>
      <c r="M75" s="14">
        <f t="shared" si="16"/>
        <v>0.70599999999999996</v>
      </c>
      <c r="N75" s="41">
        <f>IFERROR(VLOOKUP(VALUE(A75),[2]resumen!$A$5:$Q$191,8,FALSE),0)</f>
        <v>186</v>
      </c>
      <c r="O75" s="14">
        <f t="shared" si="17"/>
        <v>0.78800000000000003</v>
      </c>
      <c r="P75" s="41">
        <f>IFERROR(VLOOKUP(VALUE(A75),[2]resumen!$A$5:$Q$191,12,FALSE),0)+IFERROR(VLOOKUP(VALUE(A75),[2]resumen!$A$5:$Q$191,13,FALSE),0)</f>
        <v>233</v>
      </c>
      <c r="Q75" s="14">
        <f t="shared" si="18"/>
        <v>0.99</v>
      </c>
      <c r="R75" s="41">
        <f>IFERROR(VLOOKUP(VALUE(A75),[2]resumen!$A$5:$Q$191,10,FALSE),0)+IFERROR(VLOOKUP(VALUE(A75),[2]resumen!$A$5:$Q$191,11,FALSE),0)</f>
        <v>230</v>
      </c>
      <c r="S75" s="14">
        <f t="shared" si="19"/>
        <v>0.97</v>
      </c>
      <c r="T75" s="41">
        <f>IFERROR(VLOOKUP(VALUE(A75),[2]resumen!$A$5:$Q$191,15,FALSE),0)</f>
        <v>214</v>
      </c>
      <c r="U75" s="41">
        <f>IFERROR(VLOOKUP(VALUE(A75),[2]resumen!$A$5:$Q$191,16,FALSE),0)</f>
        <v>201</v>
      </c>
      <c r="V75" s="14">
        <f t="shared" si="20"/>
        <v>0.94</v>
      </c>
      <c r="W75" s="41">
        <f>IFERROR(VLOOKUP(VALUE(A75),[2]resumen!$A$5:$Q$191,4,FALSE),0)</f>
        <v>140</v>
      </c>
      <c r="X75" s="14">
        <f t="shared" si="21"/>
        <v>0.53</v>
      </c>
      <c r="Y75" s="41">
        <f>IFERROR(VLOOKUP(VALUE(A75),[2]resumen!$A$5:$Q$191,3,FALSE),0)</f>
        <v>3</v>
      </c>
      <c r="Z75" s="14">
        <f t="shared" si="22"/>
        <v>1.0999999999999999E-2</v>
      </c>
      <c r="AA75" s="41">
        <f>IFERROR(VLOOKUP(VALUE(A75),[2]resumen!$A$5:$Q$191,9,FALSE),0)</f>
        <v>0</v>
      </c>
      <c r="AB75" s="14">
        <f t="shared" si="23"/>
        <v>0</v>
      </c>
      <c r="AC75" s="41">
        <f>IFERROR(VLOOKUP(A75,'[2]eess-mf'!$A$2:$I$188,9,FALSE),0)</f>
        <v>0</v>
      </c>
      <c r="AD75" s="41">
        <f>IFERROR(VLOOKUP(VALUE(A75),[2]resumen!$A$5:$Q$191,17,FALSE),0)</f>
        <v>23</v>
      </c>
      <c r="AE75" s="14">
        <f t="shared" si="24"/>
        <v>0</v>
      </c>
      <c r="AF75" s="41">
        <f>IFERROR(VLOOKUP(A75,'[2]eess-mf'!$A$2:$I$188,8,FALSE),0)</f>
        <v>242</v>
      </c>
      <c r="AG75" s="41">
        <f>IFERROR(VLOOKUP(VALUE(A75),[2]resumen!$A$5:$Q$191,14,FALSE),0)</f>
        <v>255</v>
      </c>
      <c r="AH75" s="14">
        <f t="shared" si="25"/>
        <v>1.05</v>
      </c>
    </row>
    <row r="76" spans="1:34" x14ac:dyDescent="0.2">
      <c r="A76" s="45">
        <v>4390</v>
      </c>
      <c r="B76" s="2" t="str">
        <f>+VLOOKUP(A76,'[1]eess-mf'!$A$2:$I$188,5,FALSE)</f>
        <v>LAMBAYEQUE</v>
      </c>
      <c r="C76" s="2" t="str">
        <f>+VLOOKUP(A76,'[1]eess-mf'!$A$2:$I$188,6,FALSE)</f>
        <v>TUCUME</v>
      </c>
      <c r="D76" s="2" t="str">
        <f>+VLOOKUP(A76,'[1]eess-mf'!$A$2:$I$188,2,FALSE)</f>
        <v>TUCUME VIEJO</v>
      </c>
      <c r="E76" s="41">
        <f>IFERROR(VLOOKUP(A76,'[2]eess-mf'!$A$2:$I$188,7,FALSE),0)</f>
        <v>22</v>
      </c>
      <c r="F76" s="41">
        <f>IFERROR(VLOOKUP(VALUE(A76),[2]resumen!$A$5:$Q$191,5,FALSE),0)</f>
        <v>19</v>
      </c>
      <c r="G76" s="14">
        <f t="shared" si="13"/>
        <v>0.86399999999999999</v>
      </c>
      <c r="H76" s="41">
        <f>IFERROR(VLOOKUP(VALUE(A76),[2]resumen!$A$5:$Q$191,7,FALSE),0)</f>
        <v>14</v>
      </c>
      <c r="I76" s="14">
        <f t="shared" si="14"/>
        <v>0.73699999999999999</v>
      </c>
      <c r="J76" s="41">
        <f>IFERROR(VLOOKUP(VALUE(A76),[2]resumen!$A$5:$Q$191,2,FALSE),0)</f>
        <v>3</v>
      </c>
      <c r="K76" s="5">
        <f t="shared" si="15"/>
        <v>0.158</v>
      </c>
      <c r="L76" s="41">
        <f>IFERROR(VLOOKUP(VALUE(A76),[2]resumen!$A$5:$Q$191,6,FALSE),0)</f>
        <v>18</v>
      </c>
      <c r="M76" s="14">
        <f t="shared" si="16"/>
        <v>0.81799999999999995</v>
      </c>
      <c r="N76" s="41">
        <f>IFERROR(VLOOKUP(VALUE(A76),[2]resumen!$A$5:$Q$191,8,FALSE),0)</f>
        <v>14</v>
      </c>
      <c r="O76" s="14">
        <f t="shared" si="17"/>
        <v>0.73699999999999999</v>
      </c>
      <c r="P76" s="41">
        <f>IFERROR(VLOOKUP(VALUE(A76),[2]resumen!$A$5:$Q$191,12,FALSE),0)+IFERROR(VLOOKUP(VALUE(A76),[2]resumen!$A$5:$Q$191,13,FALSE),0)</f>
        <v>18</v>
      </c>
      <c r="Q76" s="14">
        <f t="shared" si="18"/>
        <v>0.95</v>
      </c>
      <c r="R76" s="41">
        <f>IFERROR(VLOOKUP(VALUE(A76),[2]resumen!$A$5:$Q$191,10,FALSE),0)+IFERROR(VLOOKUP(VALUE(A76),[2]resumen!$A$5:$Q$191,11,FALSE),0)</f>
        <v>19</v>
      </c>
      <c r="S76" s="14">
        <f t="shared" si="19"/>
        <v>1</v>
      </c>
      <c r="T76" s="41">
        <f>IFERROR(VLOOKUP(VALUE(A76),[2]resumen!$A$5:$Q$191,15,FALSE),0)</f>
        <v>14</v>
      </c>
      <c r="U76" s="41">
        <f>IFERROR(VLOOKUP(VALUE(A76),[2]resumen!$A$5:$Q$191,16,FALSE),0)</f>
        <v>12</v>
      </c>
      <c r="V76" s="14">
        <f t="shared" si="20"/>
        <v>0.86</v>
      </c>
      <c r="W76" s="41">
        <f>IFERROR(VLOOKUP(VALUE(A76),[2]resumen!$A$5:$Q$191,4,FALSE),0)</f>
        <v>3</v>
      </c>
      <c r="X76" s="14">
        <f t="shared" si="21"/>
        <v>0.14000000000000001</v>
      </c>
      <c r="Y76" s="41">
        <f>IFERROR(VLOOKUP(VALUE(A76),[2]resumen!$A$5:$Q$191,3,FALSE),0)</f>
        <v>0</v>
      </c>
      <c r="Z76" s="14">
        <f t="shared" si="22"/>
        <v>0</v>
      </c>
      <c r="AA76" s="41">
        <f>IFERROR(VLOOKUP(VALUE(A76),[2]resumen!$A$5:$Q$191,9,FALSE),0)</f>
        <v>0</v>
      </c>
      <c r="AB76" s="14">
        <f t="shared" si="23"/>
        <v>0</v>
      </c>
      <c r="AC76" s="41">
        <f>IFERROR(VLOOKUP(A76,'[2]eess-mf'!$A$2:$I$188,9,FALSE),0)</f>
        <v>0</v>
      </c>
      <c r="AD76" s="41">
        <f>IFERROR(VLOOKUP(VALUE(A76),[2]resumen!$A$5:$Q$191,17,FALSE),0)</f>
        <v>0</v>
      </c>
      <c r="AE76" s="14">
        <f t="shared" si="24"/>
        <v>0</v>
      </c>
      <c r="AF76" s="41">
        <f>IFERROR(VLOOKUP(A76,'[2]eess-mf'!$A$2:$I$188,8,FALSE),0)</f>
        <v>82</v>
      </c>
      <c r="AG76" s="41">
        <f>IFERROR(VLOOKUP(VALUE(A76),[2]resumen!$A$5:$Q$191,14,FALSE),0)</f>
        <v>79</v>
      </c>
      <c r="AH76" s="14">
        <f t="shared" si="25"/>
        <v>0.96</v>
      </c>
    </row>
    <row r="77" spans="1:34" x14ac:dyDescent="0.2">
      <c r="A77" s="45">
        <v>4391</v>
      </c>
      <c r="B77" s="2" t="str">
        <f>+VLOOKUP(A77,'[1]eess-mf'!$A$2:$I$188,5,FALSE)</f>
        <v>LAMBAYEQUE</v>
      </c>
      <c r="C77" s="2" t="str">
        <f>+VLOOKUP(A77,'[1]eess-mf'!$A$2:$I$188,6,FALSE)</f>
        <v>TUCUME</v>
      </c>
      <c r="D77" s="2" t="str">
        <f>+VLOOKUP(A77,'[1]eess-mf'!$A$2:$I$188,2,FALSE)</f>
        <v>GRANJA SASAPE</v>
      </c>
      <c r="E77" s="41">
        <f>IFERROR(VLOOKUP(A77,'[2]eess-mf'!$A$2:$I$188,7,FALSE),0)</f>
        <v>67</v>
      </c>
      <c r="F77" s="41">
        <f>IFERROR(VLOOKUP(VALUE(A77),[2]resumen!$A$5:$Q$191,5,FALSE),0)</f>
        <v>45</v>
      </c>
      <c r="G77" s="14">
        <f t="shared" si="13"/>
        <v>0.67200000000000004</v>
      </c>
      <c r="H77" s="41">
        <f>IFERROR(VLOOKUP(VALUE(A77),[2]resumen!$A$5:$Q$191,7,FALSE),0)</f>
        <v>33</v>
      </c>
      <c r="I77" s="14">
        <f t="shared" si="14"/>
        <v>0.73299999999999998</v>
      </c>
      <c r="J77" s="41">
        <f>IFERROR(VLOOKUP(VALUE(A77),[2]resumen!$A$5:$Q$191,2,FALSE),0)</f>
        <v>1</v>
      </c>
      <c r="K77" s="5">
        <f t="shared" si="15"/>
        <v>2.1999999999999999E-2</v>
      </c>
      <c r="L77" s="41">
        <f>IFERROR(VLOOKUP(VALUE(A77),[2]resumen!$A$5:$Q$191,6,FALSE),0)</f>
        <v>49</v>
      </c>
      <c r="M77" s="14">
        <f t="shared" si="16"/>
        <v>0.73099999999999998</v>
      </c>
      <c r="N77" s="41">
        <f>IFERROR(VLOOKUP(VALUE(A77),[2]resumen!$A$5:$Q$191,8,FALSE),0)</f>
        <v>43</v>
      </c>
      <c r="O77" s="14">
        <f t="shared" si="17"/>
        <v>0.95599999999999996</v>
      </c>
      <c r="P77" s="41">
        <f>IFERROR(VLOOKUP(VALUE(A77),[2]resumen!$A$5:$Q$191,12,FALSE),0)+IFERROR(VLOOKUP(VALUE(A77),[2]resumen!$A$5:$Q$191,13,FALSE),0)</f>
        <v>42</v>
      </c>
      <c r="Q77" s="14">
        <f t="shared" si="18"/>
        <v>0.93</v>
      </c>
      <c r="R77" s="41">
        <f>IFERROR(VLOOKUP(VALUE(A77),[2]resumen!$A$5:$Q$191,10,FALSE),0)+IFERROR(VLOOKUP(VALUE(A77),[2]resumen!$A$5:$Q$191,11,FALSE),0)</f>
        <v>40</v>
      </c>
      <c r="S77" s="14">
        <f t="shared" si="19"/>
        <v>0.89</v>
      </c>
      <c r="T77" s="41">
        <f>IFERROR(VLOOKUP(VALUE(A77),[2]resumen!$A$5:$Q$191,15,FALSE),0)</f>
        <v>48</v>
      </c>
      <c r="U77" s="41">
        <f>IFERROR(VLOOKUP(VALUE(A77),[2]resumen!$A$5:$Q$191,16,FALSE),0)</f>
        <v>47</v>
      </c>
      <c r="V77" s="14">
        <f t="shared" si="20"/>
        <v>0.98</v>
      </c>
      <c r="W77" s="41">
        <f>IFERROR(VLOOKUP(VALUE(A77),[2]resumen!$A$5:$Q$191,4,FALSE),0)</f>
        <v>0</v>
      </c>
      <c r="X77" s="14">
        <f t="shared" si="21"/>
        <v>0</v>
      </c>
      <c r="Y77" s="41">
        <f>IFERROR(VLOOKUP(VALUE(A77),[2]resumen!$A$5:$Q$191,3,FALSE),0)</f>
        <v>0</v>
      </c>
      <c r="Z77" s="14">
        <f t="shared" si="22"/>
        <v>0</v>
      </c>
      <c r="AA77" s="41">
        <f>IFERROR(VLOOKUP(VALUE(A77),[2]resumen!$A$5:$Q$191,9,FALSE),0)</f>
        <v>0</v>
      </c>
      <c r="AB77" s="14">
        <f t="shared" si="23"/>
        <v>0</v>
      </c>
      <c r="AC77" s="41">
        <f>IFERROR(VLOOKUP(A77,'[2]eess-mf'!$A$2:$I$188,9,FALSE),0)</f>
        <v>0</v>
      </c>
      <c r="AD77" s="41">
        <f>IFERROR(VLOOKUP(VALUE(A77),[2]resumen!$A$5:$Q$191,17,FALSE),0)</f>
        <v>0</v>
      </c>
      <c r="AE77" s="14">
        <f t="shared" si="24"/>
        <v>0</v>
      </c>
      <c r="AF77" s="41">
        <f>IFERROR(VLOOKUP(A77,'[2]eess-mf'!$A$2:$I$188,8,FALSE),0)</f>
        <v>144</v>
      </c>
      <c r="AG77" s="41">
        <f>IFERROR(VLOOKUP(VALUE(A77),[2]resumen!$A$5:$Q$191,14,FALSE),0)</f>
        <v>134</v>
      </c>
      <c r="AH77" s="14">
        <f t="shared" si="25"/>
        <v>0.93</v>
      </c>
    </row>
    <row r="78" spans="1:34" x14ac:dyDescent="0.2">
      <c r="A78" s="45">
        <v>4392</v>
      </c>
      <c r="B78" s="2" t="str">
        <f>+VLOOKUP(A78,'[1]eess-mf'!$A$2:$I$188,5,FALSE)</f>
        <v>LAMBAYEQUE</v>
      </c>
      <c r="C78" s="2" t="str">
        <f>+VLOOKUP(A78,'[1]eess-mf'!$A$2:$I$188,6,FALSE)</f>
        <v>TUCUME</v>
      </c>
      <c r="D78" s="2" t="str">
        <f>+VLOOKUP(A78,'[1]eess-mf'!$A$2:$I$188,2,FALSE)</f>
        <v>LOS BANCES</v>
      </c>
      <c r="E78" s="41">
        <f>IFERROR(VLOOKUP(A78,'[2]eess-mf'!$A$2:$I$188,7,FALSE),0)</f>
        <v>84</v>
      </c>
      <c r="F78" s="41">
        <f>IFERROR(VLOOKUP(VALUE(A78),[2]resumen!$A$5:$Q$191,5,FALSE),0)</f>
        <v>74</v>
      </c>
      <c r="G78" s="14">
        <f t="shared" si="13"/>
        <v>0.88100000000000001</v>
      </c>
      <c r="H78" s="41">
        <f>IFERROR(VLOOKUP(VALUE(A78),[2]resumen!$A$5:$Q$191,7,FALSE),0)</f>
        <v>56</v>
      </c>
      <c r="I78" s="14">
        <f t="shared" si="14"/>
        <v>0.75700000000000001</v>
      </c>
      <c r="J78" s="41">
        <f>IFERROR(VLOOKUP(VALUE(A78),[2]resumen!$A$5:$Q$191,2,FALSE),0)</f>
        <v>9</v>
      </c>
      <c r="K78" s="5">
        <f t="shared" si="15"/>
        <v>0.122</v>
      </c>
      <c r="L78" s="41">
        <f>IFERROR(VLOOKUP(VALUE(A78),[2]resumen!$A$5:$Q$191,6,FALSE),0)</f>
        <v>77</v>
      </c>
      <c r="M78" s="14">
        <f t="shared" si="16"/>
        <v>0.91700000000000004</v>
      </c>
      <c r="N78" s="41">
        <f>IFERROR(VLOOKUP(VALUE(A78),[2]resumen!$A$5:$Q$191,8,FALSE),0)</f>
        <v>78</v>
      </c>
      <c r="O78" s="14">
        <f t="shared" si="17"/>
        <v>1.054</v>
      </c>
      <c r="P78" s="41">
        <f>IFERROR(VLOOKUP(VALUE(A78),[2]resumen!$A$5:$Q$191,12,FALSE),0)+IFERROR(VLOOKUP(VALUE(A78),[2]resumen!$A$5:$Q$191,13,FALSE),0)</f>
        <v>62</v>
      </c>
      <c r="Q78" s="14">
        <f t="shared" si="18"/>
        <v>0.84</v>
      </c>
      <c r="R78" s="41">
        <f>IFERROR(VLOOKUP(VALUE(A78),[2]resumen!$A$5:$Q$191,10,FALSE),0)+IFERROR(VLOOKUP(VALUE(A78),[2]resumen!$A$5:$Q$191,11,FALSE),0)</f>
        <v>70</v>
      </c>
      <c r="S78" s="14">
        <f t="shared" si="19"/>
        <v>0.95</v>
      </c>
      <c r="T78" s="41">
        <f>IFERROR(VLOOKUP(VALUE(A78),[2]resumen!$A$5:$Q$191,15,FALSE),0)</f>
        <v>88</v>
      </c>
      <c r="U78" s="41">
        <f>IFERROR(VLOOKUP(VALUE(A78),[2]resumen!$A$5:$Q$191,16,FALSE),0)</f>
        <v>84</v>
      </c>
      <c r="V78" s="14">
        <f t="shared" si="20"/>
        <v>0.95</v>
      </c>
      <c r="W78" s="41">
        <f>IFERROR(VLOOKUP(VALUE(A78),[2]resumen!$A$5:$Q$191,4,FALSE),0)</f>
        <v>3</v>
      </c>
      <c r="X78" s="14">
        <f t="shared" si="21"/>
        <v>0.04</v>
      </c>
      <c r="Y78" s="41">
        <f>IFERROR(VLOOKUP(VALUE(A78),[2]resumen!$A$5:$Q$191,3,FALSE),0)</f>
        <v>10</v>
      </c>
      <c r="Z78" s="14">
        <f t="shared" si="22"/>
        <v>0.11899999999999999</v>
      </c>
      <c r="AA78" s="41">
        <f>IFERROR(VLOOKUP(VALUE(A78),[2]resumen!$A$5:$Q$191,9,FALSE),0)</f>
        <v>2</v>
      </c>
      <c r="AB78" s="14">
        <f t="shared" si="23"/>
        <v>0.03</v>
      </c>
      <c r="AC78" s="41">
        <f>IFERROR(VLOOKUP(A78,'[2]eess-mf'!$A$2:$I$188,9,FALSE),0)</f>
        <v>0</v>
      </c>
      <c r="AD78" s="41">
        <f>IFERROR(VLOOKUP(VALUE(A78),[2]resumen!$A$5:$Q$191,17,FALSE),0)</f>
        <v>0</v>
      </c>
      <c r="AE78" s="14">
        <f t="shared" si="24"/>
        <v>0</v>
      </c>
      <c r="AF78" s="41">
        <f>IFERROR(VLOOKUP(A78,'[2]eess-mf'!$A$2:$I$188,8,FALSE),0)</f>
        <v>138</v>
      </c>
      <c r="AG78" s="41">
        <f>IFERROR(VLOOKUP(VALUE(A78),[2]resumen!$A$5:$Q$191,14,FALSE),0)</f>
        <v>112</v>
      </c>
      <c r="AH78" s="14">
        <f t="shared" si="25"/>
        <v>0.81</v>
      </c>
    </row>
    <row r="79" spans="1:34" x14ac:dyDescent="0.2">
      <c r="A79" s="45">
        <v>4393</v>
      </c>
      <c r="B79" s="2" t="str">
        <f>+VLOOKUP(A79,'[1]eess-mf'!$A$2:$I$188,5,FALSE)</f>
        <v>LAMBAYEQUE</v>
      </c>
      <c r="C79" s="2" t="str">
        <f>+VLOOKUP(A79,'[1]eess-mf'!$A$2:$I$188,6,FALSE)</f>
        <v>TUCUME</v>
      </c>
      <c r="D79" s="2" t="str">
        <f>+VLOOKUP(A79,'[1]eess-mf'!$A$2:$I$188,2,FALSE)</f>
        <v>LA RAYA</v>
      </c>
      <c r="E79" s="41">
        <f>IFERROR(VLOOKUP(A79,'[2]eess-mf'!$A$2:$I$188,7,FALSE),0)</f>
        <v>48</v>
      </c>
      <c r="F79" s="41">
        <f>IFERROR(VLOOKUP(VALUE(A79),[2]resumen!$A$5:$Q$191,5,FALSE),0)</f>
        <v>37</v>
      </c>
      <c r="G79" s="14">
        <f t="shared" si="13"/>
        <v>0.77100000000000002</v>
      </c>
      <c r="H79" s="41">
        <f>IFERROR(VLOOKUP(VALUE(A79),[2]resumen!$A$5:$Q$191,7,FALSE),0)</f>
        <v>28</v>
      </c>
      <c r="I79" s="14">
        <f t="shared" si="14"/>
        <v>0.75700000000000001</v>
      </c>
      <c r="J79" s="41">
        <f>IFERROR(VLOOKUP(VALUE(A79),[2]resumen!$A$5:$Q$191,2,FALSE),0)</f>
        <v>2</v>
      </c>
      <c r="K79" s="5">
        <f t="shared" si="15"/>
        <v>5.3999999999999999E-2</v>
      </c>
      <c r="L79" s="41">
        <f>IFERROR(VLOOKUP(VALUE(A79),[2]resumen!$A$5:$Q$191,6,FALSE),0)</f>
        <v>21</v>
      </c>
      <c r="M79" s="14">
        <f t="shared" si="16"/>
        <v>0.438</v>
      </c>
      <c r="N79" s="41">
        <f>IFERROR(VLOOKUP(VALUE(A79),[2]resumen!$A$5:$Q$191,8,FALSE),0)</f>
        <v>32</v>
      </c>
      <c r="O79" s="14">
        <f t="shared" si="17"/>
        <v>0.86499999999999999</v>
      </c>
      <c r="P79" s="41">
        <f>IFERROR(VLOOKUP(VALUE(A79),[2]resumen!$A$5:$Q$191,12,FALSE),0)+IFERROR(VLOOKUP(VALUE(A79),[2]resumen!$A$5:$Q$191,13,FALSE),0)</f>
        <v>42</v>
      </c>
      <c r="Q79" s="14">
        <f t="shared" si="18"/>
        <v>1.1399999999999999</v>
      </c>
      <c r="R79" s="41">
        <f>IFERROR(VLOOKUP(VALUE(A79),[2]resumen!$A$5:$Q$191,10,FALSE),0)+IFERROR(VLOOKUP(VALUE(A79),[2]resumen!$A$5:$Q$191,11,FALSE),0)</f>
        <v>38</v>
      </c>
      <c r="S79" s="14">
        <f t="shared" si="19"/>
        <v>1.03</v>
      </c>
      <c r="T79" s="41">
        <f>IFERROR(VLOOKUP(VALUE(A79),[2]resumen!$A$5:$Q$191,15,FALSE),0)</f>
        <v>38</v>
      </c>
      <c r="U79" s="41">
        <f>IFERROR(VLOOKUP(VALUE(A79),[2]resumen!$A$5:$Q$191,16,FALSE),0)</f>
        <v>19</v>
      </c>
      <c r="V79" s="14">
        <f t="shared" si="20"/>
        <v>0.5</v>
      </c>
      <c r="W79" s="41">
        <f>IFERROR(VLOOKUP(VALUE(A79),[2]resumen!$A$5:$Q$191,4,FALSE),0)</f>
        <v>2</v>
      </c>
      <c r="X79" s="14">
        <f t="shared" si="21"/>
        <v>0.04</v>
      </c>
      <c r="Y79" s="41">
        <f>IFERROR(VLOOKUP(VALUE(A79),[2]resumen!$A$5:$Q$191,3,FALSE),0)</f>
        <v>4</v>
      </c>
      <c r="Z79" s="14">
        <f t="shared" si="22"/>
        <v>8.3000000000000004E-2</v>
      </c>
      <c r="AA79" s="41">
        <f>IFERROR(VLOOKUP(VALUE(A79),[2]resumen!$A$5:$Q$191,9,FALSE),0)</f>
        <v>0</v>
      </c>
      <c r="AB79" s="14">
        <f t="shared" si="23"/>
        <v>0</v>
      </c>
      <c r="AC79" s="41">
        <f>IFERROR(VLOOKUP(A79,'[2]eess-mf'!$A$2:$I$188,9,FALSE),0)</f>
        <v>0</v>
      </c>
      <c r="AD79" s="41">
        <f>IFERROR(VLOOKUP(VALUE(A79),[2]resumen!$A$5:$Q$191,17,FALSE),0)</f>
        <v>0</v>
      </c>
      <c r="AE79" s="14">
        <f t="shared" si="24"/>
        <v>0</v>
      </c>
      <c r="AF79" s="41">
        <f>IFERROR(VLOOKUP(A79,'[2]eess-mf'!$A$2:$I$188,8,FALSE),0)</f>
        <v>74</v>
      </c>
      <c r="AG79" s="41">
        <f>IFERROR(VLOOKUP(VALUE(A79),[2]resumen!$A$5:$Q$191,14,FALSE),0)</f>
        <v>53</v>
      </c>
      <c r="AH79" s="14">
        <f t="shared" si="25"/>
        <v>0.72</v>
      </c>
    </row>
    <row r="80" spans="1:34" x14ac:dyDescent="0.2">
      <c r="A80" s="45">
        <v>4394</v>
      </c>
      <c r="B80" s="2" t="str">
        <f>+VLOOKUP(A80,'[1]eess-mf'!$A$2:$I$188,5,FALSE)</f>
        <v>LAMBAYEQUE</v>
      </c>
      <c r="C80" s="2" t="str">
        <f>+VLOOKUP(A80,'[1]eess-mf'!$A$2:$I$188,6,FALSE)</f>
        <v>TUCUME</v>
      </c>
      <c r="D80" s="2" t="str">
        <f>+VLOOKUP(A80,'[1]eess-mf'!$A$2:$I$188,2,FALSE)</f>
        <v>LOS SANCHEZ</v>
      </c>
      <c r="E80" s="41">
        <f>IFERROR(VLOOKUP(A80,'[2]eess-mf'!$A$2:$I$188,7,FALSE),0)</f>
        <v>59</v>
      </c>
      <c r="F80" s="41">
        <f>IFERROR(VLOOKUP(VALUE(A80),[2]resumen!$A$5:$Q$191,5,FALSE),0)</f>
        <v>38</v>
      </c>
      <c r="G80" s="14">
        <f t="shared" si="13"/>
        <v>0.64400000000000002</v>
      </c>
      <c r="H80" s="41">
        <f>IFERROR(VLOOKUP(VALUE(A80),[2]resumen!$A$5:$Q$191,7,FALSE),0)</f>
        <v>22</v>
      </c>
      <c r="I80" s="14">
        <f t="shared" si="14"/>
        <v>0.57899999999999996</v>
      </c>
      <c r="J80" s="41">
        <f>IFERROR(VLOOKUP(VALUE(A80),[2]resumen!$A$5:$Q$191,2,FALSE),0)</f>
        <v>7</v>
      </c>
      <c r="K80" s="5">
        <f t="shared" si="15"/>
        <v>0.184</v>
      </c>
      <c r="L80" s="41">
        <f>IFERROR(VLOOKUP(VALUE(A80),[2]resumen!$A$5:$Q$191,6,FALSE),0)</f>
        <v>35</v>
      </c>
      <c r="M80" s="14">
        <f t="shared" si="16"/>
        <v>0.59299999999999997</v>
      </c>
      <c r="N80" s="41">
        <f>IFERROR(VLOOKUP(VALUE(A80),[2]resumen!$A$5:$Q$191,8,FALSE),0)</f>
        <v>35</v>
      </c>
      <c r="O80" s="14">
        <f t="shared" si="17"/>
        <v>0.92100000000000004</v>
      </c>
      <c r="P80" s="41">
        <f>IFERROR(VLOOKUP(VALUE(A80),[2]resumen!$A$5:$Q$191,12,FALSE),0)+IFERROR(VLOOKUP(VALUE(A80),[2]resumen!$A$5:$Q$191,13,FALSE),0)</f>
        <v>37</v>
      </c>
      <c r="Q80" s="14">
        <f t="shared" si="18"/>
        <v>0.97</v>
      </c>
      <c r="R80" s="41">
        <f>IFERROR(VLOOKUP(VALUE(A80),[2]resumen!$A$5:$Q$191,10,FALSE),0)+IFERROR(VLOOKUP(VALUE(A80),[2]resumen!$A$5:$Q$191,11,FALSE),0)</f>
        <v>39</v>
      </c>
      <c r="S80" s="14">
        <f t="shared" si="19"/>
        <v>1.03</v>
      </c>
      <c r="T80" s="41">
        <f>IFERROR(VLOOKUP(VALUE(A80),[2]resumen!$A$5:$Q$191,15,FALSE),0)</f>
        <v>33</v>
      </c>
      <c r="U80" s="41">
        <f>IFERROR(VLOOKUP(VALUE(A80),[2]resumen!$A$5:$Q$191,16,FALSE),0)</f>
        <v>31</v>
      </c>
      <c r="V80" s="14">
        <f t="shared" si="20"/>
        <v>0.94</v>
      </c>
      <c r="W80" s="41">
        <f>IFERROR(VLOOKUP(VALUE(A80),[2]resumen!$A$5:$Q$191,4,FALSE),0)</f>
        <v>29</v>
      </c>
      <c r="X80" s="14">
        <f t="shared" si="21"/>
        <v>0.49</v>
      </c>
      <c r="Y80" s="41">
        <f>IFERROR(VLOOKUP(VALUE(A80),[2]resumen!$A$5:$Q$191,3,FALSE),0)</f>
        <v>17</v>
      </c>
      <c r="Z80" s="14">
        <f t="shared" si="22"/>
        <v>0.28799999999999998</v>
      </c>
      <c r="AA80" s="41">
        <f>IFERROR(VLOOKUP(VALUE(A80),[2]resumen!$A$5:$Q$191,9,FALSE),0)</f>
        <v>0</v>
      </c>
      <c r="AB80" s="14">
        <f t="shared" si="23"/>
        <v>0</v>
      </c>
      <c r="AC80" s="41">
        <f>IFERROR(VLOOKUP(A80,'[2]eess-mf'!$A$2:$I$188,9,FALSE),0)</f>
        <v>0</v>
      </c>
      <c r="AD80" s="41">
        <f>IFERROR(VLOOKUP(VALUE(A80),[2]resumen!$A$5:$Q$191,17,FALSE),0)</f>
        <v>0</v>
      </c>
      <c r="AE80" s="14">
        <f t="shared" si="24"/>
        <v>0</v>
      </c>
      <c r="AF80" s="41">
        <f>IFERROR(VLOOKUP(A80,'[2]eess-mf'!$A$2:$I$188,8,FALSE),0)</f>
        <v>55</v>
      </c>
      <c r="AG80" s="41">
        <f>IFERROR(VLOOKUP(VALUE(A80),[2]resumen!$A$5:$Q$191,14,FALSE),0)</f>
        <v>66</v>
      </c>
      <c r="AH80" s="14">
        <f t="shared" si="25"/>
        <v>1.2</v>
      </c>
    </row>
    <row r="81" spans="1:34" x14ac:dyDescent="0.2">
      <c r="A81" s="45">
        <v>4395</v>
      </c>
      <c r="B81" s="2" t="str">
        <f>+VLOOKUP(A81,'[1]eess-mf'!$A$2:$I$188,5,FALSE)</f>
        <v>LAMBAYEQUE</v>
      </c>
      <c r="C81" s="2" t="str">
        <f>+VLOOKUP(A81,'[1]eess-mf'!$A$2:$I$188,6,FALSE)</f>
        <v>MOTUPE</v>
      </c>
      <c r="D81" s="2" t="str">
        <f>+VLOOKUP(A81,'[1]eess-mf'!$A$2:$I$188,2,FALSE)</f>
        <v>MOTUPE</v>
      </c>
      <c r="E81" s="41">
        <f>IFERROR(VLOOKUP(A81,'[2]eess-mf'!$A$2:$I$188,7,FALSE),0)</f>
        <v>434</v>
      </c>
      <c r="F81" s="41">
        <f>IFERROR(VLOOKUP(VALUE(A81),[2]resumen!$A$5:$Q$191,5,FALSE),0)</f>
        <v>495</v>
      </c>
      <c r="G81" s="14">
        <f t="shared" si="13"/>
        <v>1.141</v>
      </c>
      <c r="H81" s="41">
        <f>IFERROR(VLOOKUP(VALUE(A81),[2]resumen!$A$5:$Q$191,7,FALSE),0)</f>
        <v>289</v>
      </c>
      <c r="I81" s="14">
        <f t="shared" si="14"/>
        <v>0.58399999999999996</v>
      </c>
      <c r="J81" s="41">
        <f>IFERROR(VLOOKUP(VALUE(A81),[2]resumen!$A$5:$Q$191,2,FALSE),0)</f>
        <v>49</v>
      </c>
      <c r="K81" s="5">
        <f t="shared" si="15"/>
        <v>9.9000000000000005E-2</v>
      </c>
      <c r="L81" s="41">
        <f>IFERROR(VLOOKUP(VALUE(A81),[2]resumen!$A$5:$Q$191,6,FALSE),0)</f>
        <v>335</v>
      </c>
      <c r="M81" s="14">
        <f t="shared" si="16"/>
        <v>0.77200000000000002</v>
      </c>
      <c r="N81" s="41">
        <f>IFERROR(VLOOKUP(VALUE(A81),[2]resumen!$A$5:$Q$191,8,FALSE),0)</f>
        <v>394</v>
      </c>
      <c r="O81" s="14">
        <f t="shared" si="17"/>
        <v>0.79600000000000004</v>
      </c>
      <c r="P81" s="41">
        <f>IFERROR(VLOOKUP(VALUE(A81),[2]resumen!$A$5:$Q$191,12,FALSE),0)+IFERROR(VLOOKUP(VALUE(A81),[2]resumen!$A$5:$Q$191,13,FALSE),0)</f>
        <v>483</v>
      </c>
      <c r="Q81" s="14">
        <f t="shared" si="18"/>
        <v>0.98</v>
      </c>
      <c r="R81" s="41">
        <f>IFERROR(VLOOKUP(VALUE(A81),[2]resumen!$A$5:$Q$191,10,FALSE),0)+IFERROR(VLOOKUP(VALUE(A81),[2]resumen!$A$5:$Q$191,11,FALSE),0)</f>
        <v>496</v>
      </c>
      <c r="S81" s="14">
        <f t="shared" si="19"/>
        <v>1</v>
      </c>
      <c r="T81" s="41">
        <f>IFERROR(VLOOKUP(VALUE(A81),[2]resumen!$A$5:$Q$191,15,FALSE),0)</f>
        <v>250</v>
      </c>
      <c r="U81" s="41">
        <f>IFERROR(VLOOKUP(VALUE(A81),[2]resumen!$A$5:$Q$191,16,FALSE),0)</f>
        <v>141</v>
      </c>
      <c r="V81" s="14">
        <f t="shared" si="20"/>
        <v>0.56000000000000005</v>
      </c>
      <c r="W81" s="41">
        <f>IFERROR(VLOOKUP(VALUE(A81),[2]resumen!$A$5:$Q$191,4,FALSE),0)</f>
        <v>0</v>
      </c>
      <c r="X81" s="14">
        <f t="shared" si="21"/>
        <v>0</v>
      </c>
      <c r="Y81" s="41">
        <f>IFERROR(VLOOKUP(VALUE(A81),[2]resumen!$A$5:$Q$191,3,FALSE),0)</f>
        <v>8</v>
      </c>
      <c r="Z81" s="14">
        <f t="shared" si="22"/>
        <v>1.7999999999999999E-2</v>
      </c>
      <c r="AA81" s="41">
        <f>IFERROR(VLOOKUP(VALUE(A81),[2]resumen!$A$5:$Q$191,9,FALSE),0)</f>
        <v>0</v>
      </c>
      <c r="AB81" s="14">
        <f t="shared" si="23"/>
        <v>0</v>
      </c>
      <c r="AC81" s="41">
        <f>IFERROR(VLOOKUP(A81,'[2]eess-mf'!$A$2:$I$188,9,FALSE),0)</f>
        <v>563</v>
      </c>
      <c r="AD81" s="41">
        <f>IFERROR(VLOOKUP(VALUE(A81),[2]resumen!$A$5:$Q$191,17,FALSE),0)</f>
        <v>303</v>
      </c>
      <c r="AE81" s="14">
        <f t="shared" si="24"/>
        <v>0.54</v>
      </c>
      <c r="AF81" s="41">
        <f>IFERROR(VLOOKUP(A81,'[2]eess-mf'!$A$2:$I$188,8,FALSE),0)</f>
        <v>477</v>
      </c>
      <c r="AG81" s="41">
        <f>IFERROR(VLOOKUP(VALUE(A81),[2]resumen!$A$5:$Q$191,14,FALSE),0)</f>
        <v>476</v>
      </c>
      <c r="AH81" s="14">
        <f t="shared" si="25"/>
        <v>1</v>
      </c>
    </row>
    <row r="82" spans="1:34" x14ac:dyDescent="0.2">
      <c r="A82" s="45">
        <v>4396</v>
      </c>
      <c r="B82" s="2" t="str">
        <f>+VLOOKUP(A82,'[1]eess-mf'!$A$2:$I$188,5,FALSE)</f>
        <v>LAMBAYEQUE</v>
      </c>
      <c r="C82" s="2" t="str">
        <f>+VLOOKUP(A82,'[1]eess-mf'!$A$2:$I$188,6,FALSE)</f>
        <v>MOTUPE</v>
      </c>
      <c r="D82" s="2" t="str">
        <f>+VLOOKUP(A82,'[1]eess-mf'!$A$2:$I$188,2,FALSE)</f>
        <v>CHOCHOPE</v>
      </c>
      <c r="E82" s="41">
        <f>IFERROR(VLOOKUP(A82,'[2]eess-mf'!$A$2:$I$188,7,FALSE),0)</f>
        <v>31</v>
      </c>
      <c r="F82" s="41">
        <f>IFERROR(VLOOKUP(VALUE(A82),[2]resumen!$A$5:$Q$191,5,FALSE),0)</f>
        <v>34</v>
      </c>
      <c r="G82" s="14">
        <f t="shared" si="13"/>
        <v>1.097</v>
      </c>
      <c r="H82" s="41">
        <f>IFERROR(VLOOKUP(VALUE(A82),[2]resumen!$A$5:$Q$191,7,FALSE),0)</f>
        <v>28</v>
      </c>
      <c r="I82" s="14">
        <f t="shared" si="14"/>
        <v>0.82399999999999995</v>
      </c>
      <c r="J82" s="41">
        <f>IFERROR(VLOOKUP(VALUE(A82),[2]resumen!$A$5:$Q$191,2,FALSE),0)</f>
        <v>2</v>
      </c>
      <c r="K82" s="5">
        <f t="shared" si="15"/>
        <v>5.8999999999999997E-2</v>
      </c>
      <c r="L82" s="41">
        <f>IFERROR(VLOOKUP(VALUE(A82),[2]resumen!$A$5:$Q$191,6,FALSE),0)</f>
        <v>26</v>
      </c>
      <c r="M82" s="14">
        <f t="shared" si="16"/>
        <v>0.83899999999999997</v>
      </c>
      <c r="N82" s="41">
        <f>IFERROR(VLOOKUP(VALUE(A82),[2]resumen!$A$5:$Q$191,8,FALSE),0)</f>
        <v>10</v>
      </c>
      <c r="O82" s="14">
        <f t="shared" si="17"/>
        <v>0.29399999999999998</v>
      </c>
      <c r="P82" s="41">
        <f>IFERROR(VLOOKUP(VALUE(A82),[2]resumen!$A$5:$Q$191,12,FALSE),0)+IFERROR(VLOOKUP(VALUE(A82),[2]resumen!$A$5:$Q$191,13,FALSE),0)</f>
        <v>31</v>
      </c>
      <c r="Q82" s="14">
        <f t="shared" si="18"/>
        <v>0.91</v>
      </c>
      <c r="R82" s="41">
        <f>IFERROR(VLOOKUP(VALUE(A82),[2]resumen!$A$5:$Q$191,10,FALSE),0)+IFERROR(VLOOKUP(VALUE(A82),[2]resumen!$A$5:$Q$191,11,FALSE),0)</f>
        <v>33</v>
      </c>
      <c r="S82" s="14">
        <f t="shared" si="19"/>
        <v>0.97</v>
      </c>
      <c r="T82" s="41">
        <f>IFERROR(VLOOKUP(VALUE(A82),[2]resumen!$A$5:$Q$191,15,FALSE),0)</f>
        <v>31</v>
      </c>
      <c r="U82" s="41">
        <f>IFERROR(VLOOKUP(VALUE(A82),[2]resumen!$A$5:$Q$191,16,FALSE),0)</f>
        <v>24</v>
      </c>
      <c r="V82" s="14">
        <f t="shared" si="20"/>
        <v>0.77</v>
      </c>
      <c r="W82" s="41">
        <f>IFERROR(VLOOKUP(VALUE(A82),[2]resumen!$A$5:$Q$191,4,FALSE),0)</f>
        <v>0</v>
      </c>
      <c r="X82" s="14">
        <f t="shared" si="21"/>
        <v>0</v>
      </c>
      <c r="Y82" s="41">
        <f>IFERROR(VLOOKUP(VALUE(A82),[2]resumen!$A$5:$Q$191,3,FALSE),0)</f>
        <v>7</v>
      </c>
      <c r="Z82" s="14">
        <f t="shared" si="22"/>
        <v>0.22600000000000001</v>
      </c>
      <c r="AA82" s="41">
        <f>IFERROR(VLOOKUP(VALUE(A82),[2]resumen!$A$5:$Q$191,9,FALSE),0)</f>
        <v>0</v>
      </c>
      <c r="AB82" s="14">
        <f t="shared" si="23"/>
        <v>0</v>
      </c>
      <c r="AC82" s="41">
        <f>IFERROR(VLOOKUP(A82,'[2]eess-mf'!$A$2:$I$188,9,FALSE),0)</f>
        <v>0</v>
      </c>
      <c r="AD82" s="41">
        <f>IFERROR(VLOOKUP(VALUE(A82),[2]resumen!$A$5:$Q$191,17,FALSE),0)</f>
        <v>0</v>
      </c>
      <c r="AE82" s="14">
        <f t="shared" si="24"/>
        <v>0</v>
      </c>
      <c r="AF82" s="41">
        <f>IFERROR(VLOOKUP(A82,'[2]eess-mf'!$A$2:$I$188,8,FALSE),0)</f>
        <v>69</v>
      </c>
      <c r="AG82" s="41">
        <f>IFERROR(VLOOKUP(VALUE(A82),[2]resumen!$A$5:$Q$191,14,FALSE),0)</f>
        <v>74</v>
      </c>
      <c r="AH82" s="14">
        <f t="shared" si="25"/>
        <v>1.07</v>
      </c>
    </row>
    <row r="83" spans="1:34" x14ac:dyDescent="0.2">
      <c r="A83" s="45">
        <v>4397</v>
      </c>
      <c r="B83" s="2" t="str">
        <f>+VLOOKUP(A83,'[1]eess-mf'!$A$2:$I$188,5,FALSE)</f>
        <v>LAMBAYEQUE</v>
      </c>
      <c r="C83" s="2" t="str">
        <f>+VLOOKUP(A83,'[1]eess-mf'!$A$2:$I$188,6,FALSE)</f>
        <v>KAÑARIS</v>
      </c>
      <c r="D83" s="2" t="str">
        <f>+VLOOKUP(A83,'[1]eess-mf'!$A$2:$I$188,2,FALSE)</f>
        <v>KAÑARIS</v>
      </c>
      <c r="E83" s="41">
        <f>IFERROR(VLOOKUP(A83,'[2]eess-mf'!$A$2:$I$188,7,FALSE),0)</f>
        <v>116</v>
      </c>
      <c r="F83" s="41">
        <f>IFERROR(VLOOKUP(VALUE(A83),[2]resumen!$A$5:$Q$191,5,FALSE),0)</f>
        <v>88</v>
      </c>
      <c r="G83" s="14">
        <f t="shared" si="13"/>
        <v>0.75900000000000001</v>
      </c>
      <c r="H83" s="41">
        <f>IFERROR(VLOOKUP(VALUE(A83),[2]resumen!$A$5:$Q$191,7,FALSE),0)</f>
        <v>48</v>
      </c>
      <c r="I83" s="14">
        <f t="shared" si="14"/>
        <v>0.54500000000000004</v>
      </c>
      <c r="J83" s="41">
        <f>IFERROR(VLOOKUP(VALUE(A83),[2]resumen!$A$5:$Q$191,2,FALSE),0)</f>
        <v>12</v>
      </c>
      <c r="K83" s="5">
        <f t="shared" si="15"/>
        <v>0.13600000000000001</v>
      </c>
      <c r="L83" s="41">
        <f>IFERROR(VLOOKUP(VALUE(A83),[2]resumen!$A$5:$Q$191,6,FALSE),0)</f>
        <v>34</v>
      </c>
      <c r="M83" s="14">
        <f t="shared" si="16"/>
        <v>0.29299999999999998</v>
      </c>
      <c r="N83" s="41">
        <f>IFERROR(VLOOKUP(VALUE(A83),[2]resumen!$A$5:$Q$191,8,FALSE),0)</f>
        <v>41</v>
      </c>
      <c r="O83" s="14">
        <f t="shared" si="17"/>
        <v>0.46600000000000003</v>
      </c>
      <c r="P83" s="41">
        <f>IFERROR(VLOOKUP(VALUE(A83),[2]resumen!$A$5:$Q$191,12,FALSE),0)+IFERROR(VLOOKUP(VALUE(A83),[2]resumen!$A$5:$Q$191,13,FALSE),0)</f>
        <v>62</v>
      </c>
      <c r="Q83" s="14">
        <f t="shared" si="18"/>
        <v>0.7</v>
      </c>
      <c r="R83" s="41">
        <f>IFERROR(VLOOKUP(VALUE(A83),[2]resumen!$A$5:$Q$191,10,FALSE),0)+IFERROR(VLOOKUP(VALUE(A83),[2]resumen!$A$5:$Q$191,11,FALSE),0)</f>
        <v>60</v>
      </c>
      <c r="S83" s="14">
        <f t="shared" si="19"/>
        <v>0.68</v>
      </c>
      <c r="T83" s="41">
        <f>IFERROR(VLOOKUP(VALUE(A83),[2]resumen!$A$5:$Q$191,15,FALSE),0)</f>
        <v>77</v>
      </c>
      <c r="U83" s="41">
        <f>IFERROR(VLOOKUP(VALUE(A83),[2]resumen!$A$5:$Q$191,16,FALSE),0)</f>
        <v>49</v>
      </c>
      <c r="V83" s="14">
        <f t="shared" si="20"/>
        <v>0.64</v>
      </c>
      <c r="W83" s="41">
        <f>IFERROR(VLOOKUP(VALUE(A83),[2]resumen!$A$5:$Q$191,4,FALSE),0)</f>
        <v>13</v>
      </c>
      <c r="X83" s="14">
        <f t="shared" si="21"/>
        <v>0.11</v>
      </c>
      <c r="Y83" s="41">
        <f>IFERROR(VLOOKUP(VALUE(A83),[2]resumen!$A$5:$Q$191,3,FALSE),0)</f>
        <v>30</v>
      </c>
      <c r="Z83" s="14">
        <f t="shared" si="22"/>
        <v>0.25900000000000001</v>
      </c>
      <c r="AA83" s="41">
        <f>IFERROR(VLOOKUP(VALUE(A83),[2]resumen!$A$5:$Q$191,9,FALSE),0)</f>
        <v>2</v>
      </c>
      <c r="AB83" s="14">
        <f t="shared" si="23"/>
        <v>0.02</v>
      </c>
      <c r="AC83" s="41">
        <f>IFERROR(VLOOKUP(A83,'[2]eess-mf'!$A$2:$I$188,9,FALSE),0)</f>
        <v>0</v>
      </c>
      <c r="AD83" s="41">
        <f>IFERROR(VLOOKUP(VALUE(A83),[2]resumen!$A$5:$Q$191,17,FALSE),0)</f>
        <v>0</v>
      </c>
      <c r="AE83" s="14">
        <f t="shared" si="24"/>
        <v>0</v>
      </c>
      <c r="AF83" s="41">
        <f>IFERROR(VLOOKUP(A83,'[2]eess-mf'!$A$2:$I$188,8,FALSE),0)</f>
        <v>146</v>
      </c>
      <c r="AG83" s="41">
        <f>IFERROR(VLOOKUP(VALUE(A83),[2]resumen!$A$5:$Q$191,14,FALSE),0)</f>
        <v>150</v>
      </c>
      <c r="AH83" s="14">
        <f t="shared" si="25"/>
        <v>1.03</v>
      </c>
    </row>
    <row r="84" spans="1:34" x14ac:dyDescent="0.2">
      <c r="A84" s="45">
        <v>4398</v>
      </c>
      <c r="B84" s="2" t="str">
        <f>+VLOOKUP(A84,'[1]eess-mf'!$A$2:$I$188,5,FALSE)</f>
        <v>LAMBAYEQUE</v>
      </c>
      <c r="C84" s="2" t="str">
        <f>+VLOOKUP(A84,'[1]eess-mf'!$A$2:$I$188,6,FALSE)</f>
        <v>KAÑARIS</v>
      </c>
      <c r="D84" s="2" t="str">
        <f>+VLOOKUP(A84,'[1]eess-mf'!$A$2:$I$188,2,FALSE)</f>
        <v>PANDACHI</v>
      </c>
      <c r="E84" s="41">
        <f>IFERROR(VLOOKUP(A84,'[2]eess-mf'!$A$2:$I$188,7,FALSE),0)</f>
        <v>20</v>
      </c>
      <c r="F84" s="41">
        <f>IFERROR(VLOOKUP(VALUE(A84),[2]resumen!$A$5:$Q$191,5,FALSE),0)</f>
        <v>9</v>
      </c>
      <c r="G84" s="14">
        <f t="shared" si="13"/>
        <v>0.45</v>
      </c>
      <c r="H84" s="41">
        <f>IFERROR(VLOOKUP(VALUE(A84),[2]resumen!$A$5:$Q$191,7,FALSE),0)</f>
        <v>2</v>
      </c>
      <c r="I84" s="14">
        <f t="shared" si="14"/>
        <v>0.222</v>
      </c>
      <c r="J84" s="41">
        <f>IFERROR(VLOOKUP(VALUE(A84),[2]resumen!$A$5:$Q$191,2,FALSE),0)</f>
        <v>3</v>
      </c>
      <c r="K84" s="5">
        <f t="shared" si="15"/>
        <v>0.33300000000000002</v>
      </c>
      <c r="L84" s="41">
        <f>IFERROR(VLOOKUP(VALUE(A84),[2]resumen!$A$5:$Q$191,6,FALSE),0)</f>
        <v>9</v>
      </c>
      <c r="M84" s="14">
        <f t="shared" si="16"/>
        <v>0.45</v>
      </c>
      <c r="N84" s="41">
        <f>IFERROR(VLOOKUP(VALUE(A84),[2]resumen!$A$5:$Q$191,8,FALSE),0)</f>
        <v>5</v>
      </c>
      <c r="O84" s="14">
        <f t="shared" si="17"/>
        <v>0.55600000000000005</v>
      </c>
      <c r="P84" s="41">
        <f>IFERROR(VLOOKUP(VALUE(A84),[2]resumen!$A$5:$Q$191,12,FALSE),0)+IFERROR(VLOOKUP(VALUE(A84),[2]resumen!$A$5:$Q$191,13,FALSE),0)</f>
        <v>9</v>
      </c>
      <c r="Q84" s="14">
        <f t="shared" si="18"/>
        <v>1</v>
      </c>
      <c r="R84" s="41">
        <f>IFERROR(VLOOKUP(VALUE(A84),[2]resumen!$A$5:$Q$191,10,FALSE),0)+IFERROR(VLOOKUP(VALUE(A84),[2]resumen!$A$5:$Q$191,11,FALSE),0)</f>
        <v>5</v>
      </c>
      <c r="S84" s="14">
        <f t="shared" si="19"/>
        <v>0.56000000000000005</v>
      </c>
      <c r="T84" s="41">
        <f>IFERROR(VLOOKUP(VALUE(A84),[2]resumen!$A$5:$Q$191,15,FALSE),0)</f>
        <v>14</v>
      </c>
      <c r="U84" s="41">
        <f>IFERROR(VLOOKUP(VALUE(A84),[2]resumen!$A$5:$Q$191,16,FALSE),0)</f>
        <v>8</v>
      </c>
      <c r="V84" s="14">
        <f t="shared" si="20"/>
        <v>0.56999999999999995</v>
      </c>
      <c r="W84" s="41">
        <f>IFERROR(VLOOKUP(VALUE(A84),[2]resumen!$A$5:$Q$191,4,FALSE),0)</f>
        <v>0</v>
      </c>
      <c r="X84" s="14">
        <f t="shared" si="21"/>
        <v>0</v>
      </c>
      <c r="Y84" s="41">
        <f>IFERROR(VLOOKUP(VALUE(A84),[2]resumen!$A$5:$Q$191,3,FALSE),0)</f>
        <v>7</v>
      </c>
      <c r="Z84" s="14">
        <f t="shared" si="22"/>
        <v>0.35</v>
      </c>
      <c r="AA84" s="41">
        <f>IFERROR(VLOOKUP(VALUE(A84),[2]resumen!$A$5:$Q$191,9,FALSE),0)</f>
        <v>0</v>
      </c>
      <c r="AB84" s="14">
        <f t="shared" si="23"/>
        <v>0</v>
      </c>
      <c r="AC84" s="41">
        <f>IFERROR(VLOOKUP(A84,'[2]eess-mf'!$A$2:$I$188,9,FALSE),0)</f>
        <v>0</v>
      </c>
      <c r="AD84" s="41">
        <f>IFERROR(VLOOKUP(VALUE(A84),[2]resumen!$A$5:$Q$191,17,FALSE),0)</f>
        <v>0</v>
      </c>
      <c r="AE84" s="14">
        <f t="shared" si="24"/>
        <v>0</v>
      </c>
      <c r="AF84" s="41">
        <f>IFERROR(VLOOKUP(A84,'[2]eess-mf'!$A$2:$I$188,8,FALSE),0)</f>
        <v>59</v>
      </c>
      <c r="AG84" s="41">
        <f>IFERROR(VLOOKUP(VALUE(A84),[2]resumen!$A$5:$Q$191,14,FALSE),0)</f>
        <v>41</v>
      </c>
      <c r="AH84" s="14">
        <f t="shared" si="25"/>
        <v>0.69</v>
      </c>
    </row>
    <row r="85" spans="1:34" x14ac:dyDescent="0.2">
      <c r="A85" s="45">
        <v>4399</v>
      </c>
      <c r="B85" s="2" t="str">
        <f>+VLOOKUP(A85,'[1]eess-mf'!$A$2:$I$188,5,FALSE)</f>
        <v>LAMBAYEQUE</v>
      </c>
      <c r="C85" s="2" t="str">
        <f>+VLOOKUP(A85,'[1]eess-mf'!$A$2:$I$188,6,FALSE)</f>
        <v>KAÑARIS</v>
      </c>
      <c r="D85" s="2" t="str">
        <f>+VLOOKUP(A85,'[1]eess-mf'!$A$2:$I$188,2,FALSE)</f>
        <v>HUACAPAMPA</v>
      </c>
      <c r="E85" s="41">
        <f>IFERROR(VLOOKUP(A85,'[2]eess-mf'!$A$2:$I$188,7,FALSE),0)</f>
        <v>54</v>
      </c>
      <c r="F85" s="41">
        <f>IFERROR(VLOOKUP(VALUE(A85),[2]resumen!$A$5:$Q$191,5,FALSE),0)</f>
        <v>38</v>
      </c>
      <c r="G85" s="14">
        <f t="shared" si="13"/>
        <v>0.70399999999999996</v>
      </c>
      <c r="H85" s="41">
        <f>IFERROR(VLOOKUP(VALUE(A85),[2]resumen!$A$5:$Q$191,7,FALSE),0)</f>
        <v>31</v>
      </c>
      <c r="I85" s="14">
        <f t="shared" si="14"/>
        <v>0.81599999999999995</v>
      </c>
      <c r="J85" s="41">
        <f>IFERROR(VLOOKUP(VALUE(A85),[2]resumen!$A$5:$Q$191,2,FALSE),0)</f>
        <v>7</v>
      </c>
      <c r="K85" s="5">
        <f t="shared" si="15"/>
        <v>0.184</v>
      </c>
      <c r="L85" s="41">
        <f>IFERROR(VLOOKUP(VALUE(A85),[2]resumen!$A$5:$Q$191,6,FALSE),0)</f>
        <v>24</v>
      </c>
      <c r="M85" s="14">
        <f t="shared" si="16"/>
        <v>0.44400000000000001</v>
      </c>
      <c r="N85" s="41">
        <f>IFERROR(VLOOKUP(VALUE(A85),[2]resumen!$A$5:$Q$191,8,FALSE),0)</f>
        <v>20</v>
      </c>
      <c r="O85" s="14">
        <f t="shared" si="17"/>
        <v>0.52600000000000002</v>
      </c>
      <c r="P85" s="41">
        <f>IFERROR(VLOOKUP(VALUE(A85),[2]resumen!$A$5:$Q$191,12,FALSE),0)+IFERROR(VLOOKUP(VALUE(A85),[2]resumen!$A$5:$Q$191,13,FALSE),0)</f>
        <v>33</v>
      </c>
      <c r="Q85" s="14">
        <f t="shared" si="18"/>
        <v>0.87</v>
      </c>
      <c r="R85" s="41">
        <f>IFERROR(VLOOKUP(VALUE(A85),[2]resumen!$A$5:$Q$191,10,FALSE),0)+IFERROR(VLOOKUP(VALUE(A85),[2]resumen!$A$5:$Q$191,11,FALSE),0)</f>
        <v>30</v>
      </c>
      <c r="S85" s="14">
        <f t="shared" si="19"/>
        <v>0.79</v>
      </c>
      <c r="T85" s="41">
        <f>IFERROR(VLOOKUP(VALUE(A85),[2]resumen!$A$5:$Q$191,15,FALSE),0)</f>
        <v>30</v>
      </c>
      <c r="U85" s="41">
        <f>IFERROR(VLOOKUP(VALUE(A85),[2]resumen!$A$5:$Q$191,16,FALSE),0)</f>
        <v>20</v>
      </c>
      <c r="V85" s="14">
        <f t="shared" si="20"/>
        <v>0.67</v>
      </c>
      <c r="W85" s="41">
        <f>IFERROR(VLOOKUP(VALUE(A85),[2]resumen!$A$5:$Q$191,4,FALSE),0)</f>
        <v>1</v>
      </c>
      <c r="X85" s="14">
        <f t="shared" si="21"/>
        <v>0.02</v>
      </c>
      <c r="Y85" s="41">
        <f>IFERROR(VLOOKUP(VALUE(A85),[2]resumen!$A$5:$Q$191,3,FALSE),0)</f>
        <v>6</v>
      </c>
      <c r="Z85" s="14">
        <f t="shared" si="22"/>
        <v>0.111</v>
      </c>
      <c r="AA85" s="41">
        <f>IFERROR(VLOOKUP(VALUE(A85),[2]resumen!$A$5:$Q$191,9,FALSE),0)</f>
        <v>0</v>
      </c>
      <c r="AB85" s="14">
        <f t="shared" si="23"/>
        <v>0</v>
      </c>
      <c r="AC85" s="41">
        <f>IFERROR(VLOOKUP(A85,'[2]eess-mf'!$A$2:$I$188,9,FALSE),0)</f>
        <v>0</v>
      </c>
      <c r="AD85" s="41">
        <f>IFERROR(VLOOKUP(VALUE(A85),[2]resumen!$A$5:$Q$191,17,FALSE),0)</f>
        <v>0</v>
      </c>
      <c r="AE85" s="14">
        <f t="shared" si="24"/>
        <v>0</v>
      </c>
      <c r="AF85" s="41">
        <f>IFERROR(VLOOKUP(A85,'[2]eess-mf'!$A$2:$I$188,8,FALSE),0)</f>
        <v>141</v>
      </c>
      <c r="AG85" s="41">
        <f>IFERROR(VLOOKUP(VALUE(A85),[2]resumen!$A$5:$Q$191,14,FALSE),0)</f>
        <v>177</v>
      </c>
      <c r="AH85" s="14">
        <f t="shared" si="25"/>
        <v>1.26</v>
      </c>
    </row>
    <row r="86" spans="1:34" x14ac:dyDescent="0.2">
      <c r="A86" s="45">
        <v>4400</v>
      </c>
      <c r="B86" s="2" t="str">
        <f>+VLOOKUP(A86,'[1]eess-mf'!$A$2:$I$188,5,FALSE)</f>
        <v>LAMBAYEQUE</v>
      </c>
      <c r="C86" s="2" t="str">
        <f>+VLOOKUP(A86,'[1]eess-mf'!$A$2:$I$188,6,FALSE)</f>
        <v>KAÑARIS</v>
      </c>
      <c r="D86" s="2" t="str">
        <f>+VLOOKUP(A86,'[1]eess-mf'!$A$2:$I$188,2,FALSE)</f>
        <v>CHILASQUE</v>
      </c>
      <c r="E86" s="41">
        <f>IFERROR(VLOOKUP(A86,'[2]eess-mf'!$A$2:$I$188,7,FALSE),0)</f>
        <v>27</v>
      </c>
      <c r="F86" s="41">
        <f>IFERROR(VLOOKUP(VALUE(A86),[2]resumen!$A$5:$Q$191,5,FALSE),0)</f>
        <v>20</v>
      </c>
      <c r="G86" s="14">
        <f t="shared" si="13"/>
        <v>0.74099999999999999</v>
      </c>
      <c r="H86" s="41">
        <f>IFERROR(VLOOKUP(VALUE(A86),[2]resumen!$A$5:$Q$191,7,FALSE),0)</f>
        <v>16</v>
      </c>
      <c r="I86" s="14">
        <f t="shared" si="14"/>
        <v>0.8</v>
      </c>
      <c r="J86" s="41">
        <f>IFERROR(VLOOKUP(VALUE(A86),[2]resumen!$A$5:$Q$191,2,FALSE),0)</f>
        <v>1</v>
      </c>
      <c r="K86" s="5">
        <f t="shared" si="15"/>
        <v>0.05</v>
      </c>
      <c r="L86" s="41">
        <f>IFERROR(VLOOKUP(VALUE(A86),[2]resumen!$A$5:$Q$191,6,FALSE),0)</f>
        <v>13</v>
      </c>
      <c r="M86" s="14">
        <f t="shared" si="16"/>
        <v>0.48099999999999998</v>
      </c>
      <c r="N86" s="41">
        <f>IFERROR(VLOOKUP(VALUE(A86),[2]resumen!$A$5:$Q$191,8,FALSE),0)</f>
        <v>12</v>
      </c>
      <c r="O86" s="14">
        <f t="shared" si="17"/>
        <v>0.6</v>
      </c>
      <c r="P86" s="41">
        <f>IFERROR(VLOOKUP(VALUE(A86),[2]resumen!$A$5:$Q$191,12,FALSE),0)+IFERROR(VLOOKUP(VALUE(A86),[2]resumen!$A$5:$Q$191,13,FALSE),0)</f>
        <v>17</v>
      </c>
      <c r="Q86" s="14">
        <f t="shared" si="18"/>
        <v>0.85</v>
      </c>
      <c r="R86" s="41">
        <f>IFERROR(VLOOKUP(VALUE(A86),[2]resumen!$A$5:$Q$191,10,FALSE),0)+IFERROR(VLOOKUP(VALUE(A86),[2]resumen!$A$5:$Q$191,11,FALSE),0)</f>
        <v>14</v>
      </c>
      <c r="S86" s="14">
        <f t="shared" si="19"/>
        <v>0.7</v>
      </c>
      <c r="T86" s="41">
        <f>IFERROR(VLOOKUP(VALUE(A86),[2]resumen!$A$5:$Q$191,15,FALSE),0)</f>
        <v>21</v>
      </c>
      <c r="U86" s="41">
        <f>IFERROR(VLOOKUP(VALUE(A86),[2]resumen!$A$5:$Q$191,16,FALSE),0)</f>
        <v>10</v>
      </c>
      <c r="V86" s="14">
        <f t="shared" si="20"/>
        <v>0.48</v>
      </c>
      <c r="W86" s="41">
        <f>IFERROR(VLOOKUP(VALUE(A86),[2]resumen!$A$5:$Q$191,4,FALSE),0)</f>
        <v>6</v>
      </c>
      <c r="X86" s="14">
        <f t="shared" si="21"/>
        <v>0.22</v>
      </c>
      <c r="Y86" s="41">
        <f>IFERROR(VLOOKUP(VALUE(A86),[2]resumen!$A$5:$Q$191,3,FALSE),0)</f>
        <v>0</v>
      </c>
      <c r="Z86" s="14">
        <f t="shared" si="22"/>
        <v>0</v>
      </c>
      <c r="AA86" s="41">
        <f>IFERROR(VLOOKUP(VALUE(A86),[2]resumen!$A$5:$Q$191,9,FALSE),0)</f>
        <v>0</v>
      </c>
      <c r="AB86" s="14">
        <f t="shared" si="23"/>
        <v>0</v>
      </c>
      <c r="AC86" s="41">
        <f>IFERROR(VLOOKUP(A86,'[2]eess-mf'!$A$2:$I$188,9,FALSE),0)</f>
        <v>0</v>
      </c>
      <c r="AD86" s="41">
        <f>IFERROR(VLOOKUP(VALUE(A86),[2]resumen!$A$5:$Q$191,17,FALSE),0)</f>
        <v>0</v>
      </c>
      <c r="AE86" s="14">
        <f t="shared" si="24"/>
        <v>0</v>
      </c>
      <c r="AF86" s="41">
        <f>IFERROR(VLOOKUP(A86,'[2]eess-mf'!$A$2:$I$188,8,FALSE),0)</f>
        <v>65</v>
      </c>
      <c r="AG86" s="41">
        <f>IFERROR(VLOOKUP(VALUE(A86),[2]resumen!$A$5:$Q$191,14,FALSE),0)</f>
        <v>86</v>
      </c>
      <c r="AH86" s="14">
        <f t="shared" si="25"/>
        <v>1.32</v>
      </c>
    </row>
    <row r="87" spans="1:34" x14ac:dyDescent="0.2">
      <c r="A87" s="45">
        <v>4402</v>
      </c>
      <c r="B87" s="2" t="str">
        <f>+VLOOKUP(A87,'[1]eess-mf'!$A$2:$I$188,5,FALSE)</f>
        <v>LAMBAYEQUE</v>
      </c>
      <c r="C87" s="2" t="str">
        <f>+VLOOKUP(A87,'[1]eess-mf'!$A$2:$I$188,6,FALSE)</f>
        <v>KAÑARIS</v>
      </c>
      <c r="D87" s="2" t="str">
        <f>+VLOOKUP(A87,'[1]eess-mf'!$A$2:$I$188,2,FALSE)</f>
        <v>QUIRICHIMA</v>
      </c>
      <c r="E87" s="41">
        <f>IFERROR(VLOOKUP(A87,'[2]eess-mf'!$A$2:$I$188,7,FALSE),0)</f>
        <v>9</v>
      </c>
      <c r="F87" s="41">
        <f>IFERROR(VLOOKUP(VALUE(A87),[2]resumen!$A$5:$Q$191,5,FALSE),0)</f>
        <v>19</v>
      </c>
      <c r="G87" s="14">
        <f t="shared" si="13"/>
        <v>2.1110000000000002</v>
      </c>
      <c r="H87" s="41">
        <f>IFERROR(VLOOKUP(VALUE(A87),[2]resumen!$A$5:$Q$191,7,FALSE),0)</f>
        <v>10</v>
      </c>
      <c r="I87" s="14">
        <f t="shared" si="14"/>
        <v>0.52600000000000002</v>
      </c>
      <c r="J87" s="41">
        <f>IFERROR(VLOOKUP(VALUE(A87),[2]resumen!$A$5:$Q$191,2,FALSE),0)</f>
        <v>2</v>
      </c>
      <c r="K87" s="5">
        <f t="shared" si="15"/>
        <v>0.105</v>
      </c>
      <c r="L87" s="41">
        <f>IFERROR(VLOOKUP(VALUE(A87),[2]resumen!$A$5:$Q$191,6,FALSE),0)</f>
        <v>7</v>
      </c>
      <c r="M87" s="14">
        <f t="shared" si="16"/>
        <v>0.77800000000000002</v>
      </c>
      <c r="N87" s="41">
        <f>IFERROR(VLOOKUP(VALUE(A87),[2]resumen!$A$5:$Q$191,8,FALSE),0)</f>
        <v>7</v>
      </c>
      <c r="O87" s="14">
        <f t="shared" si="17"/>
        <v>0.36799999999999999</v>
      </c>
      <c r="P87" s="41">
        <f>IFERROR(VLOOKUP(VALUE(A87),[2]resumen!$A$5:$Q$191,12,FALSE),0)+IFERROR(VLOOKUP(VALUE(A87),[2]resumen!$A$5:$Q$191,13,FALSE),0)</f>
        <v>13</v>
      </c>
      <c r="Q87" s="14">
        <f t="shared" si="18"/>
        <v>0.68</v>
      </c>
      <c r="R87" s="41">
        <f>IFERROR(VLOOKUP(VALUE(A87),[2]resumen!$A$5:$Q$191,10,FALSE),0)+IFERROR(VLOOKUP(VALUE(A87),[2]resumen!$A$5:$Q$191,11,FALSE),0)</f>
        <v>14</v>
      </c>
      <c r="S87" s="14">
        <f t="shared" si="19"/>
        <v>0.74</v>
      </c>
      <c r="T87" s="41">
        <f>IFERROR(VLOOKUP(VALUE(A87),[2]resumen!$A$5:$Q$191,15,FALSE),0)</f>
        <v>19</v>
      </c>
      <c r="U87" s="41">
        <f>IFERROR(VLOOKUP(VALUE(A87),[2]resumen!$A$5:$Q$191,16,FALSE),0)</f>
        <v>15</v>
      </c>
      <c r="V87" s="14">
        <f t="shared" si="20"/>
        <v>0.79</v>
      </c>
      <c r="W87" s="41">
        <f>IFERROR(VLOOKUP(VALUE(A87),[2]resumen!$A$5:$Q$191,4,FALSE),0)</f>
        <v>3</v>
      </c>
      <c r="X87" s="14">
        <f t="shared" si="21"/>
        <v>0.33</v>
      </c>
      <c r="Y87" s="41">
        <f>IFERROR(VLOOKUP(VALUE(A87),[2]resumen!$A$5:$Q$191,3,FALSE),0)</f>
        <v>0</v>
      </c>
      <c r="Z87" s="14">
        <f t="shared" si="22"/>
        <v>0</v>
      </c>
      <c r="AA87" s="41">
        <f>IFERROR(VLOOKUP(VALUE(A87),[2]resumen!$A$5:$Q$191,9,FALSE),0)</f>
        <v>0</v>
      </c>
      <c r="AB87" s="14">
        <f t="shared" si="23"/>
        <v>0</v>
      </c>
      <c r="AC87" s="41">
        <f>IFERROR(VLOOKUP(A87,'[2]eess-mf'!$A$2:$I$188,9,FALSE),0)</f>
        <v>0</v>
      </c>
      <c r="AD87" s="41">
        <f>IFERROR(VLOOKUP(VALUE(A87),[2]resumen!$A$5:$Q$191,17,FALSE),0)</f>
        <v>0</v>
      </c>
      <c r="AE87" s="14">
        <f t="shared" si="24"/>
        <v>0</v>
      </c>
      <c r="AF87" s="41">
        <f>IFERROR(VLOOKUP(A87,'[2]eess-mf'!$A$2:$I$188,8,FALSE),0)</f>
        <v>43</v>
      </c>
      <c r="AG87" s="41">
        <f>IFERROR(VLOOKUP(VALUE(A87),[2]resumen!$A$5:$Q$191,14,FALSE),0)</f>
        <v>41</v>
      </c>
      <c r="AH87" s="14">
        <f t="shared" si="25"/>
        <v>0.95</v>
      </c>
    </row>
    <row r="88" spans="1:34" x14ac:dyDescent="0.2">
      <c r="A88" s="45">
        <v>4403</v>
      </c>
      <c r="B88" s="2" t="str">
        <f>+VLOOKUP(A88,'[1]eess-mf'!$A$2:$I$188,5,FALSE)</f>
        <v>LAMBAYEQUE</v>
      </c>
      <c r="C88" s="2" t="str">
        <f>+VLOOKUP(A88,'[1]eess-mf'!$A$2:$I$188,6,FALSE)</f>
        <v>KAÑARIS</v>
      </c>
      <c r="D88" s="2" t="str">
        <f>+VLOOKUP(A88,'[1]eess-mf'!$A$2:$I$188,2,FALSE)</f>
        <v>CHIÑAMA</v>
      </c>
      <c r="E88" s="41">
        <f>IFERROR(VLOOKUP(A88,'[2]eess-mf'!$A$2:$I$188,7,FALSE),0)</f>
        <v>28</v>
      </c>
      <c r="F88" s="41">
        <f>IFERROR(VLOOKUP(VALUE(A88),[2]resumen!$A$5:$Q$191,5,FALSE),0)</f>
        <v>16</v>
      </c>
      <c r="G88" s="14">
        <f t="shared" si="13"/>
        <v>0.57099999999999995</v>
      </c>
      <c r="H88" s="41">
        <f>IFERROR(VLOOKUP(VALUE(A88),[2]resumen!$A$5:$Q$191,7,FALSE),0)</f>
        <v>8</v>
      </c>
      <c r="I88" s="14">
        <f t="shared" si="14"/>
        <v>0.5</v>
      </c>
      <c r="J88" s="41">
        <f>IFERROR(VLOOKUP(VALUE(A88),[2]resumen!$A$5:$Q$191,2,FALSE),0)</f>
        <v>3</v>
      </c>
      <c r="K88" s="5">
        <f t="shared" si="15"/>
        <v>0.188</v>
      </c>
      <c r="L88" s="41">
        <f>IFERROR(VLOOKUP(VALUE(A88),[2]resumen!$A$5:$Q$191,6,FALSE),0)</f>
        <v>6</v>
      </c>
      <c r="M88" s="14">
        <f t="shared" si="16"/>
        <v>0.214</v>
      </c>
      <c r="N88" s="41">
        <f>IFERROR(VLOOKUP(VALUE(A88),[2]resumen!$A$5:$Q$191,8,FALSE),0)</f>
        <v>5</v>
      </c>
      <c r="O88" s="14">
        <f t="shared" si="17"/>
        <v>0.313</v>
      </c>
      <c r="P88" s="41">
        <f>IFERROR(VLOOKUP(VALUE(A88),[2]resumen!$A$5:$Q$191,12,FALSE),0)+IFERROR(VLOOKUP(VALUE(A88),[2]resumen!$A$5:$Q$191,13,FALSE),0)</f>
        <v>15</v>
      </c>
      <c r="Q88" s="14">
        <f t="shared" si="18"/>
        <v>0.94</v>
      </c>
      <c r="R88" s="41">
        <f>IFERROR(VLOOKUP(VALUE(A88),[2]resumen!$A$5:$Q$191,10,FALSE),0)+IFERROR(VLOOKUP(VALUE(A88),[2]resumen!$A$5:$Q$191,11,FALSE),0)</f>
        <v>12</v>
      </c>
      <c r="S88" s="14">
        <f t="shared" si="19"/>
        <v>0.75</v>
      </c>
      <c r="T88" s="41">
        <f>IFERROR(VLOOKUP(VALUE(A88),[2]resumen!$A$5:$Q$191,15,FALSE),0)</f>
        <v>20</v>
      </c>
      <c r="U88" s="41">
        <f>IFERROR(VLOOKUP(VALUE(A88),[2]resumen!$A$5:$Q$191,16,FALSE),0)</f>
        <v>15</v>
      </c>
      <c r="V88" s="14">
        <f t="shared" si="20"/>
        <v>0.75</v>
      </c>
      <c r="W88" s="41">
        <f>IFERROR(VLOOKUP(VALUE(A88),[2]resumen!$A$5:$Q$191,4,FALSE),0)</f>
        <v>0</v>
      </c>
      <c r="X88" s="14">
        <f t="shared" si="21"/>
        <v>0</v>
      </c>
      <c r="Y88" s="41">
        <f>IFERROR(VLOOKUP(VALUE(A88),[2]resumen!$A$5:$Q$191,3,FALSE),0)</f>
        <v>8</v>
      </c>
      <c r="Z88" s="14">
        <f t="shared" si="22"/>
        <v>0.28599999999999998</v>
      </c>
      <c r="AA88" s="41">
        <f>IFERROR(VLOOKUP(VALUE(A88),[2]resumen!$A$5:$Q$191,9,FALSE),0)</f>
        <v>0</v>
      </c>
      <c r="AB88" s="14">
        <f t="shared" si="23"/>
        <v>0</v>
      </c>
      <c r="AC88" s="41">
        <f>IFERROR(VLOOKUP(A88,'[2]eess-mf'!$A$2:$I$188,9,FALSE),0)</f>
        <v>0</v>
      </c>
      <c r="AD88" s="41">
        <f>IFERROR(VLOOKUP(VALUE(A88),[2]resumen!$A$5:$Q$191,17,FALSE),0)</f>
        <v>0</v>
      </c>
      <c r="AE88" s="14">
        <f t="shared" si="24"/>
        <v>0</v>
      </c>
      <c r="AF88" s="41">
        <f>IFERROR(VLOOKUP(A88,'[2]eess-mf'!$A$2:$I$188,8,FALSE),0)</f>
        <v>108</v>
      </c>
      <c r="AG88" s="41">
        <f>IFERROR(VLOOKUP(VALUE(A88),[2]resumen!$A$5:$Q$191,14,FALSE),0)</f>
        <v>74</v>
      </c>
      <c r="AH88" s="14">
        <f t="shared" si="25"/>
        <v>0.69</v>
      </c>
    </row>
    <row r="89" spans="1:34" x14ac:dyDescent="0.2">
      <c r="A89" s="45">
        <v>4404</v>
      </c>
      <c r="B89" s="2" t="str">
        <f>+VLOOKUP(A89,'[1]eess-mf'!$A$2:$I$188,5,FALSE)</f>
        <v>LAMBAYEQUE</v>
      </c>
      <c r="C89" s="2" t="str">
        <f>+VLOOKUP(A89,'[1]eess-mf'!$A$2:$I$188,6,FALSE)</f>
        <v>MOTUPE</v>
      </c>
      <c r="D89" s="2" t="str">
        <f>+VLOOKUP(A89,'[1]eess-mf'!$A$2:$I$188,2,FALSE)</f>
        <v>TONGORRAPE</v>
      </c>
      <c r="E89" s="41">
        <f>IFERROR(VLOOKUP(A89,'[2]eess-mf'!$A$2:$I$188,7,FALSE),0)</f>
        <v>53</v>
      </c>
      <c r="F89" s="41">
        <f>IFERROR(VLOOKUP(VALUE(A89),[2]resumen!$A$5:$Q$191,5,FALSE),0)</f>
        <v>50</v>
      </c>
      <c r="G89" s="14">
        <f t="shared" si="13"/>
        <v>0.94299999999999995</v>
      </c>
      <c r="H89" s="41">
        <f>IFERROR(VLOOKUP(VALUE(A89),[2]resumen!$A$5:$Q$191,7,FALSE),0)</f>
        <v>21</v>
      </c>
      <c r="I89" s="14">
        <f t="shared" si="14"/>
        <v>0.42</v>
      </c>
      <c r="J89" s="41">
        <f>IFERROR(VLOOKUP(VALUE(A89),[2]resumen!$A$5:$Q$191,2,FALSE),0)</f>
        <v>5</v>
      </c>
      <c r="K89" s="5">
        <f t="shared" si="15"/>
        <v>0.1</v>
      </c>
      <c r="L89" s="41">
        <f>IFERROR(VLOOKUP(VALUE(A89),[2]resumen!$A$5:$Q$191,6,FALSE),0)</f>
        <v>26</v>
      </c>
      <c r="M89" s="14">
        <f t="shared" si="16"/>
        <v>0.49099999999999999</v>
      </c>
      <c r="N89" s="41">
        <f>IFERROR(VLOOKUP(VALUE(A89),[2]resumen!$A$5:$Q$191,8,FALSE),0)</f>
        <v>28</v>
      </c>
      <c r="O89" s="14">
        <f t="shared" si="17"/>
        <v>0.56000000000000005</v>
      </c>
      <c r="P89" s="41">
        <f>IFERROR(VLOOKUP(VALUE(A89),[2]resumen!$A$5:$Q$191,12,FALSE),0)+IFERROR(VLOOKUP(VALUE(A89),[2]resumen!$A$5:$Q$191,13,FALSE),0)</f>
        <v>48</v>
      </c>
      <c r="Q89" s="14">
        <f t="shared" si="18"/>
        <v>0.96</v>
      </c>
      <c r="R89" s="41">
        <f>IFERROR(VLOOKUP(VALUE(A89),[2]resumen!$A$5:$Q$191,10,FALSE),0)+IFERROR(VLOOKUP(VALUE(A89),[2]resumen!$A$5:$Q$191,11,FALSE),0)</f>
        <v>45</v>
      </c>
      <c r="S89" s="14">
        <f t="shared" si="19"/>
        <v>0.9</v>
      </c>
      <c r="T89" s="41">
        <f>IFERROR(VLOOKUP(VALUE(A89),[2]resumen!$A$5:$Q$191,15,FALSE),0)</f>
        <v>32</v>
      </c>
      <c r="U89" s="41">
        <f>IFERROR(VLOOKUP(VALUE(A89),[2]resumen!$A$5:$Q$191,16,FALSE),0)</f>
        <v>3</v>
      </c>
      <c r="V89" s="14">
        <f t="shared" si="20"/>
        <v>0.09</v>
      </c>
      <c r="W89" s="41">
        <f>IFERROR(VLOOKUP(VALUE(A89),[2]resumen!$A$5:$Q$191,4,FALSE),0)</f>
        <v>2</v>
      </c>
      <c r="X89" s="14">
        <f t="shared" si="21"/>
        <v>0.04</v>
      </c>
      <c r="Y89" s="41">
        <f>IFERROR(VLOOKUP(VALUE(A89),[2]resumen!$A$5:$Q$191,3,FALSE),0)</f>
        <v>3</v>
      </c>
      <c r="Z89" s="14">
        <f t="shared" si="22"/>
        <v>5.7000000000000002E-2</v>
      </c>
      <c r="AA89" s="41">
        <f>IFERROR(VLOOKUP(VALUE(A89),[2]resumen!$A$5:$Q$191,9,FALSE),0)</f>
        <v>0</v>
      </c>
      <c r="AB89" s="14">
        <f t="shared" si="23"/>
        <v>0</v>
      </c>
      <c r="AC89" s="41">
        <f>IFERROR(VLOOKUP(A89,'[2]eess-mf'!$A$2:$I$188,9,FALSE),0)</f>
        <v>0</v>
      </c>
      <c r="AD89" s="41">
        <f>IFERROR(VLOOKUP(VALUE(A89),[2]resumen!$A$5:$Q$191,17,FALSE),0)</f>
        <v>0</v>
      </c>
      <c r="AE89" s="14">
        <f t="shared" si="24"/>
        <v>0</v>
      </c>
      <c r="AF89" s="41">
        <f>IFERROR(VLOOKUP(A89,'[2]eess-mf'!$A$2:$I$188,8,FALSE),0)</f>
        <v>58</v>
      </c>
      <c r="AG89" s="41">
        <f>IFERROR(VLOOKUP(VALUE(A89),[2]resumen!$A$5:$Q$191,14,FALSE),0)</f>
        <v>31</v>
      </c>
      <c r="AH89" s="14">
        <f t="shared" si="25"/>
        <v>0.53</v>
      </c>
    </row>
    <row r="90" spans="1:34" x14ac:dyDescent="0.2">
      <c r="A90" s="45">
        <v>4405</v>
      </c>
      <c r="B90" s="2" t="str">
        <f>+VLOOKUP(A90,'[1]eess-mf'!$A$2:$I$188,5,FALSE)</f>
        <v>LAMBAYEQUE</v>
      </c>
      <c r="C90" s="2" t="str">
        <f>+VLOOKUP(A90,'[1]eess-mf'!$A$2:$I$188,6,FALSE)</f>
        <v>MOTUPE</v>
      </c>
      <c r="D90" s="2" t="str">
        <f>+VLOOKUP(A90,'[1]eess-mf'!$A$2:$I$188,2,FALSE)</f>
        <v>ANCHOVIRA</v>
      </c>
      <c r="E90" s="41">
        <f>IFERROR(VLOOKUP(A90,'[2]eess-mf'!$A$2:$I$188,7,FALSE),0)</f>
        <v>45</v>
      </c>
      <c r="F90" s="41">
        <f>IFERROR(VLOOKUP(VALUE(A90),[2]resumen!$A$5:$Q$191,5,FALSE),0)</f>
        <v>42</v>
      </c>
      <c r="G90" s="14">
        <f t="shared" si="13"/>
        <v>0.93300000000000005</v>
      </c>
      <c r="H90" s="41">
        <f>IFERROR(VLOOKUP(VALUE(A90),[2]resumen!$A$5:$Q$191,7,FALSE),0)</f>
        <v>26</v>
      </c>
      <c r="I90" s="14">
        <f t="shared" si="14"/>
        <v>0.61899999999999999</v>
      </c>
      <c r="J90" s="41">
        <f>IFERROR(VLOOKUP(VALUE(A90),[2]resumen!$A$5:$Q$191,2,FALSE),0)</f>
        <v>2</v>
      </c>
      <c r="K90" s="5">
        <f t="shared" si="15"/>
        <v>4.8000000000000001E-2</v>
      </c>
      <c r="L90" s="41">
        <f>IFERROR(VLOOKUP(VALUE(A90),[2]resumen!$A$5:$Q$191,6,FALSE),0)</f>
        <v>32</v>
      </c>
      <c r="M90" s="14">
        <f t="shared" si="16"/>
        <v>0.71099999999999997</v>
      </c>
      <c r="N90" s="41">
        <f>IFERROR(VLOOKUP(VALUE(A90),[2]resumen!$A$5:$Q$191,8,FALSE),0)</f>
        <v>47</v>
      </c>
      <c r="O90" s="14">
        <f t="shared" si="17"/>
        <v>1.119</v>
      </c>
      <c r="P90" s="41">
        <f>IFERROR(VLOOKUP(VALUE(A90),[2]resumen!$A$5:$Q$191,12,FALSE),0)+IFERROR(VLOOKUP(VALUE(A90),[2]resumen!$A$5:$Q$191,13,FALSE),0)</f>
        <v>39</v>
      </c>
      <c r="Q90" s="14">
        <f t="shared" si="18"/>
        <v>0.93</v>
      </c>
      <c r="R90" s="41">
        <f>IFERROR(VLOOKUP(VALUE(A90),[2]resumen!$A$5:$Q$191,10,FALSE),0)+IFERROR(VLOOKUP(VALUE(A90),[2]resumen!$A$5:$Q$191,11,FALSE),0)</f>
        <v>39</v>
      </c>
      <c r="S90" s="14">
        <f t="shared" si="19"/>
        <v>0.93</v>
      </c>
      <c r="T90" s="41">
        <f>IFERROR(VLOOKUP(VALUE(A90),[2]resumen!$A$5:$Q$191,15,FALSE),0)</f>
        <v>29</v>
      </c>
      <c r="U90" s="41">
        <f>IFERROR(VLOOKUP(VALUE(A90),[2]resumen!$A$5:$Q$191,16,FALSE),0)</f>
        <v>25</v>
      </c>
      <c r="V90" s="14">
        <f t="shared" si="20"/>
        <v>0.86</v>
      </c>
      <c r="W90" s="41">
        <f>IFERROR(VLOOKUP(VALUE(A90),[2]resumen!$A$5:$Q$191,4,FALSE),0)</f>
        <v>7</v>
      </c>
      <c r="X90" s="14">
        <f t="shared" si="21"/>
        <v>0.16</v>
      </c>
      <c r="Y90" s="41">
        <f>IFERROR(VLOOKUP(VALUE(A90),[2]resumen!$A$5:$Q$191,3,FALSE),0)</f>
        <v>4</v>
      </c>
      <c r="Z90" s="14">
        <f t="shared" si="22"/>
        <v>8.8999999999999996E-2</v>
      </c>
      <c r="AA90" s="41">
        <f>IFERROR(VLOOKUP(VALUE(A90),[2]resumen!$A$5:$Q$191,9,FALSE),0)</f>
        <v>0</v>
      </c>
      <c r="AB90" s="14">
        <f t="shared" si="23"/>
        <v>0</v>
      </c>
      <c r="AC90" s="41">
        <f>IFERROR(VLOOKUP(A90,'[2]eess-mf'!$A$2:$I$188,9,FALSE),0)</f>
        <v>0</v>
      </c>
      <c r="AD90" s="41">
        <f>IFERROR(VLOOKUP(VALUE(A90),[2]resumen!$A$5:$Q$191,17,FALSE),0)</f>
        <v>0</v>
      </c>
      <c r="AE90" s="14">
        <f t="shared" si="24"/>
        <v>0</v>
      </c>
      <c r="AF90" s="41">
        <f>IFERROR(VLOOKUP(A90,'[2]eess-mf'!$A$2:$I$188,8,FALSE),0)</f>
        <v>79</v>
      </c>
      <c r="AG90" s="41">
        <f>IFERROR(VLOOKUP(VALUE(A90),[2]resumen!$A$5:$Q$191,14,FALSE),0)</f>
        <v>65</v>
      </c>
      <c r="AH90" s="14">
        <f t="shared" si="25"/>
        <v>0.82</v>
      </c>
    </row>
    <row r="91" spans="1:34" x14ac:dyDescent="0.2">
      <c r="A91" s="45">
        <v>4406</v>
      </c>
      <c r="B91" s="2" t="str">
        <f>+VLOOKUP(A91,'[1]eess-mf'!$A$2:$I$188,5,FALSE)</f>
        <v>LAMBAYEQUE</v>
      </c>
      <c r="C91" s="2" t="str">
        <f>+VLOOKUP(A91,'[1]eess-mf'!$A$2:$I$188,6,FALSE)</f>
        <v>MOTUPE</v>
      </c>
      <c r="D91" s="2" t="str">
        <f>+VLOOKUP(A91,'[1]eess-mf'!$A$2:$I$188,2,FALSE)</f>
        <v>MARRIPON</v>
      </c>
      <c r="E91" s="41">
        <f>IFERROR(VLOOKUP(A91,'[2]eess-mf'!$A$2:$I$188,7,FALSE),0)</f>
        <v>16</v>
      </c>
      <c r="F91" s="41">
        <f>IFERROR(VLOOKUP(VALUE(A91),[2]resumen!$A$5:$Q$191,5,FALSE),0)</f>
        <v>15</v>
      </c>
      <c r="G91" s="14">
        <f t="shared" si="13"/>
        <v>0.93799999999999994</v>
      </c>
      <c r="H91" s="41">
        <f>IFERROR(VLOOKUP(VALUE(A91),[2]resumen!$A$5:$Q$191,7,FALSE),0)</f>
        <v>13</v>
      </c>
      <c r="I91" s="14">
        <f t="shared" si="14"/>
        <v>0.86699999999999999</v>
      </c>
      <c r="J91" s="41">
        <f>IFERROR(VLOOKUP(VALUE(A91),[2]resumen!$A$5:$Q$191,2,FALSE),0)</f>
        <v>0</v>
      </c>
      <c r="K91" s="5">
        <f t="shared" si="15"/>
        <v>0</v>
      </c>
      <c r="L91" s="41">
        <f>IFERROR(VLOOKUP(VALUE(A91),[2]resumen!$A$5:$Q$191,6,FALSE),0)</f>
        <v>9</v>
      </c>
      <c r="M91" s="14">
        <f t="shared" si="16"/>
        <v>0.56299999999999994</v>
      </c>
      <c r="N91" s="41">
        <f>IFERROR(VLOOKUP(VALUE(A91),[2]resumen!$A$5:$Q$191,8,FALSE),0)</f>
        <v>8</v>
      </c>
      <c r="O91" s="14">
        <f t="shared" si="17"/>
        <v>0.53300000000000003</v>
      </c>
      <c r="P91" s="41">
        <f>IFERROR(VLOOKUP(VALUE(A91),[2]resumen!$A$5:$Q$191,12,FALSE),0)+IFERROR(VLOOKUP(VALUE(A91),[2]resumen!$A$5:$Q$191,13,FALSE),0)</f>
        <v>12</v>
      </c>
      <c r="Q91" s="14">
        <f t="shared" si="18"/>
        <v>0.8</v>
      </c>
      <c r="R91" s="41">
        <f>IFERROR(VLOOKUP(VALUE(A91),[2]resumen!$A$5:$Q$191,10,FALSE),0)+IFERROR(VLOOKUP(VALUE(A91),[2]resumen!$A$5:$Q$191,11,FALSE),0)</f>
        <v>11</v>
      </c>
      <c r="S91" s="14">
        <f t="shared" si="19"/>
        <v>0.73</v>
      </c>
      <c r="T91" s="41">
        <f>IFERROR(VLOOKUP(VALUE(A91),[2]resumen!$A$5:$Q$191,15,FALSE),0)</f>
        <v>12</v>
      </c>
      <c r="U91" s="41">
        <f>IFERROR(VLOOKUP(VALUE(A91),[2]resumen!$A$5:$Q$191,16,FALSE),0)</f>
        <v>10</v>
      </c>
      <c r="V91" s="14">
        <f t="shared" si="20"/>
        <v>0.83</v>
      </c>
      <c r="W91" s="41">
        <f>IFERROR(VLOOKUP(VALUE(A91),[2]resumen!$A$5:$Q$191,4,FALSE),0)</f>
        <v>5</v>
      </c>
      <c r="X91" s="14">
        <f t="shared" si="21"/>
        <v>0.31</v>
      </c>
      <c r="Y91" s="41">
        <f>IFERROR(VLOOKUP(VALUE(A91),[2]resumen!$A$5:$Q$191,3,FALSE),0)</f>
        <v>0</v>
      </c>
      <c r="Z91" s="14">
        <f t="shared" si="22"/>
        <v>0</v>
      </c>
      <c r="AA91" s="41">
        <f>IFERROR(VLOOKUP(VALUE(A91),[2]resumen!$A$5:$Q$191,9,FALSE),0)</f>
        <v>0</v>
      </c>
      <c r="AB91" s="14">
        <f t="shared" si="23"/>
        <v>0</v>
      </c>
      <c r="AC91" s="41">
        <f>IFERROR(VLOOKUP(A91,'[2]eess-mf'!$A$2:$I$188,9,FALSE),0)</f>
        <v>0</v>
      </c>
      <c r="AD91" s="41">
        <f>IFERROR(VLOOKUP(VALUE(A91),[2]resumen!$A$5:$Q$191,17,FALSE),0)</f>
        <v>0</v>
      </c>
      <c r="AE91" s="14">
        <f t="shared" si="24"/>
        <v>0</v>
      </c>
      <c r="AF91" s="41">
        <f>IFERROR(VLOOKUP(A91,'[2]eess-mf'!$A$2:$I$188,8,FALSE),0)</f>
        <v>39</v>
      </c>
      <c r="AG91" s="41">
        <f>IFERROR(VLOOKUP(VALUE(A91),[2]resumen!$A$5:$Q$191,14,FALSE),0)</f>
        <v>20</v>
      </c>
      <c r="AH91" s="14">
        <f t="shared" si="25"/>
        <v>0.51</v>
      </c>
    </row>
    <row r="92" spans="1:34" x14ac:dyDescent="0.2">
      <c r="A92" s="45">
        <v>4407</v>
      </c>
      <c r="B92" s="2" t="str">
        <f>+VLOOKUP(A92,'[1]eess-mf'!$A$2:$I$188,5,FALSE)</f>
        <v>LAMBAYEQUE</v>
      </c>
      <c r="C92" s="2" t="str">
        <f>+VLOOKUP(A92,'[1]eess-mf'!$A$2:$I$188,6,FALSE)</f>
        <v>OLMOS</v>
      </c>
      <c r="D92" s="2" t="str">
        <f>+VLOOKUP(A92,'[1]eess-mf'!$A$2:$I$188,2,FALSE)</f>
        <v>OLMOS</v>
      </c>
      <c r="E92" s="41">
        <f>IFERROR(VLOOKUP(A92,'[2]eess-mf'!$A$2:$I$188,7,FALSE),0)</f>
        <v>621</v>
      </c>
      <c r="F92" s="41">
        <f>IFERROR(VLOOKUP(VALUE(A92),[2]resumen!$A$5:$Q$191,5,FALSE),0)</f>
        <v>517</v>
      </c>
      <c r="G92" s="14">
        <f t="shared" si="13"/>
        <v>0.83299999999999996</v>
      </c>
      <c r="H92" s="41">
        <f>IFERROR(VLOOKUP(VALUE(A92),[2]resumen!$A$5:$Q$191,7,FALSE),0)</f>
        <v>299</v>
      </c>
      <c r="I92" s="14">
        <f t="shared" si="14"/>
        <v>0.57799999999999996</v>
      </c>
      <c r="J92" s="41">
        <f>IFERROR(VLOOKUP(VALUE(A92),[2]resumen!$A$5:$Q$191,2,FALSE),0)</f>
        <v>70</v>
      </c>
      <c r="K92" s="5">
        <f t="shared" si="15"/>
        <v>0.13500000000000001</v>
      </c>
      <c r="L92" s="41">
        <f>IFERROR(VLOOKUP(VALUE(A92),[2]resumen!$A$5:$Q$191,6,FALSE),0)</f>
        <v>293</v>
      </c>
      <c r="M92" s="14">
        <f t="shared" si="16"/>
        <v>0.47199999999999998</v>
      </c>
      <c r="N92" s="41">
        <f>IFERROR(VLOOKUP(VALUE(A92),[2]resumen!$A$5:$Q$191,8,FALSE),0)</f>
        <v>400</v>
      </c>
      <c r="O92" s="14">
        <f t="shared" si="17"/>
        <v>0.77400000000000002</v>
      </c>
      <c r="P92" s="41">
        <f>IFERROR(VLOOKUP(VALUE(A92),[2]resumen!$A$5:$Q$191,12,FALSE),0)+IFERROR(VLOOKUP(VALUE(A92),[2]resumen!$A$5:$Q$191,13,FALSE),0)</f>
        <v>479</v>
      </c>
      <c r="Q92" s="14">
        <f t="shared" si="18"/>
        <v>0.93</v>
      </c>
      <c r="R92" s="41">
        <f>IFERROR(VLOOKUP(VALUE(A92),[2]resumen!$A$5:$Q$191,10,FALSE),0)+IFERROR(VLOOKUP(VALUE(A92),[2]resumen!$A$5:$Q$191,11,FALSE),0)</f>
        <v>486</v>
      </c>
      <c r="S92" s="14">
        <f t="shared" si="19"/>
        <v>0.94</v>
      </c>
      <c r="T92" s="41">
        <f>IFERROR(VLOOKUP(VALUE(A92),[2]resumen!$A$5:$Q$191,15,FALSE),0)</f>
        <v>752</v>
      </c>
      <c r="U92" s="41">
        <f>IFERROR(VLOOKUP(VALUE(A92),[2]resumen!$A$5:$Q$191,16,FALSE),0)</f>
        <v>435</v>
      </c>
      <c r="V92" s="14">
        <f t="shared" si="20"/>
        <v>0.57999999999999996</v>
      </c>
      <c r="W92" s="41">
        <f>IFERROR(VLOOKUP(VALUE(A92),[2]resumen!$A$5:$Q$191,4,FALSE),0)</f>
        <v>6</v>
      </c>
      <c r="X92" s="14">
        <f t="shared" si="21"/>
        <v>0.01</v>
      </c>
      <c r="Y92" s="41">
        <f>IFERROR(VLOOKUP(VALUE(A92),[2]resumen!$A$5:$Q$191,3,FALSE),0)</f>
        <v>71</v>
      </c>
      <c r="Z92" s="14">
        <f t="shared" si="22"/>
        <v>0.114</v>
      </c>
      <c r="AA92" s="41">
        <f>IFERROR(VLOOKUP(VALUE(A92),[2]resumen!$A$5:$Q$191,9,FALSE),0)</f>
        <v>0</v>
      </c>
      <c r="AB92" s="14">
        <f t="shared" si="23"/>
        <v>0</v>
      </c>
      <c r="AC92" s="41">
        <f>IFERROR(VLOOKUP(A92,'[2]eess-mf'!$A$2:$I$188,9,FALSE),0)</f>
        <v>1046</v>
      </c>
      <c r="AD92" s="41">
        <f>IFERROR(VLOOKUP(VALUE(A92),[2]resumen!$A$5:$Q$191,17,FALSE),0)</f>
        <v>497</v>
      </c>
      <c r="AE92" s="14">
        <f t="shared" si="24"/>
        <v>0.48</v>
      </c>
      <c r="AF92" s="41">
        <f>IFERROR(VLOOKUP(A92,'[2]eess-mf'!$A$2:$I$188,8,FALSE),0)</f>
        <v>406</v>
      </c>
      <c r="AG92" s="41">
        <f>IFERROR(VLOOKUP(VALUE(A92),[2]resumen!$A$5:$Q$191,14,FALSE),0)</f>
        <v>636</v>
      </c>
      <c r="AH92" s="14">
        <f t="shared" si="25"/>
        <v>1.57</v>
      </c>
    </row>
    <row r="93" spans="1:34" x14ac:dyDescent="0.2">
      <c r="A93" s="45">
        <v>4408</v>
      </c>
      <c r="B93" s="2" t="str">
        <f>+VLOOKUP(A93,'[1]eess-mf'!$A$2:$I$188,5,FALSE)</f>
        <v>LAMBAYEQUE</v>
      </c>
      <c r="C93" s="2" t="str">
        <f>+VLOOKUP(A93,'[1]eess-mf'!$A$2:$I$188,6,FALSE)</f>
        <v>OLMOS</v>
      </c>
      <c r="D93" s="2" t="str">
        <f>+VLOOKUP(A93,'[1]eess-mf'!$A$2:$I$188,2,FALSE)</f>
        <v>LA ESTANCIA</v>
      </c>
      <c r="E93" s="41">
        <f>IFERROR(VLOOKUP(A93,'[2]eess-mf'!$A$2:$I$188,7,FALSE),0)</f>
        <v>45</v>
      </c>
      <c r="F93" s="41">
        <f>IFERROR(VLOOKUP(VALUE(A93),[2]resumen!$A$5:$Q$191,5,FALSE),0)</f>
        <v>22</v>
      </c>
      <c r="G93" s="14">
        <f t="shared" si="13"/>
        <v>0.48899999999999999</v>
      </c>
      <c r="H93" s="41">
        <f>IFERROR(VLOOKUP(VALUE(A93),[2]resumen!$A$5:$Q$191,7,FALSE),0)</f>
        <v>18</v>
      </c>
      <c r="I93" s="14">
        <f t="shared" si="14"/>
        <v>0.81799999999999995</v>
      </c>
      <c r="J93" s="41">
        <f>IFERROR(VLOOKUP(VALUE(A93),[2]resumen!$A$5:$Q$191,2,FALSE),0)</f>
        <v>0</v>
      </c>
      <c r="K93" s="5">
        <f t="shared" si="15"/>
        <v>0</v>
      </c>
      <c r="L93" s="41">
        <f>IFERROR(VLOOKUP(VALUE(A93),[2]resumen!$A$5:$Q$191,6,FALSE),0)</f>
        <v>12</v>
      </c>
      <c r="M93" s="14">
        <f t="shared" si="16"/>
        <v>0.26700000000000002</v>
      </c>
      <c r="N93" s="41">
        <f>IFERROR(VLOOKUP(VALUE(A93),[2]resumen!$A$5:$Q$191,8,FALSE),0)</f>
        <v>13</v>
      </c>
      <c r="O93" s="14">
        <f t="shared" si="17"/>
        <v>0.59099999999999997</v>
      </c>
      <c r="P93" s="41">
        <f>IFERROR(VLOOKUP(VALUE(A93),[2]resumen!$A$5:$Q$191,12,FALSE),0)+IFERROR(VLOOKUP(VALUE(A93),[2]resumen!$A$5:$Q$191,13,FALSE),0)</f>
        <v>17</v>
      </c>
      <c r="Q93" s="14">
        <f t="shared" si="18"/>
        <v>0.77</v>
      </c>
      <c r="R93" s="41">
        <f>IFERROR(VLOOKUP(VALUE(A93),[2]resumen!$A$5:$Q$191,10,FALSE),0)+IFERROR(VLOOKUP(VALUE(A93),[2]resumen!$A$5:$Q$191,11,FALSE),0)</f>
        <v>18</v>
      </c>
      <c r="S93" s="14">
        <f t="shared" si="19"/>
        <v>0.82</v>
      </c>
      <c r="T93" s="41">
        <f>IFERROR(VLOOKUP(VALUE(A93),[2]resumen!$A$5:$Q$191,15,FALSE),0)</f>
        <v>8</v>
      </c>
      <c r="U93" s="41">
        <f>IFERROR(VLOOKUP(VALUE(A93),[2]resumen!$A$5:$Q$191,16,FALSE),0)</f>
        <v>11</v>
      </c>
      <c r="V93" s="14">
        <f t="shared" si="20"/>
        <v>1.38</v>
      </c>
      <c r="W93" s="41">
        <f>IFERROR(VLOOKUP(VALUE(A93),[2]resumen!$A$5:$Q$191,4,FALSE),0)</f>
        <v>0</v>
      </c>
      <c r="X93" s="14">
        <f t="shared" si="21"/>
        <v>0</v>
      </c>
      <c r="Y93" s="41">
        <f>IFERROR(VLOOKUP(VALUE(A93),[2]resumen!$A$5:$Q$191,3,FALSE),0)</f>
        <v>0</v>
      </c>
      <c r="Z93" s="14">
        <f t="shared" si="22"/>
        <v>0</v>
      </c>
      <c r="AA93" s="41">
        <f>IFERROR(VLOOKUP(VALUE(A93),[2]resumen!$A$5:$Q$191,9,FALSE),0)</f>
        <v>0</v>
      </c>
      <c r="AB93" s="14">
        <f t="shared" si="23"/>
        <v>0</v>
      </c>
      <c r="AC93" s="41">
        <f>IFERROR(VLOOKUP(A93,'[2]eess-mf'!$A$2:$I$188,9,FALSE),0)</f>
        <v>0</v>
      </c>
      <c r="AD93" s="41">
        <f>IFERROR(VLOOKUP(VALUE(A93),[2]resumen!$A$5:$Q$191,17,FALSE),0)</f>
        <v>0</v>
      </c>
      <c r="AE93" s="14">
        <f t="shared" si="24"/>
        <v>0</v>
      </c>
      <c r="AF93" s="41">
        <f>IFERROR(VLOOKUP(A93,'[2]eess-mf'!$A$2:$I$188,8,FALSE),0)</f>
        <v>59</v>
      </c>
      <c r="AG93" s="41">
        <f>IFERROR(VLOOKUP(VALUE(A93),[2]resumen!$A$5:$Q$191,14,FALSE),0)</f>
        <v>59</v>
      </c>
      <c r="AH93" s="14">
        <f t="shared" si="25"/>
        <v>1</v>
      </c>
    </row>
    <row r="94" spans="1:34" x14ac:dyDescent="0.2">
      <c r="A94" s="45">
        <v>4409</v>
      </c>
      <c r="B94" s="2" t="str">
        <f>+VLOOKUP(A94,'[1]eess-mf'!$A$2:$I$188,5,FALSE)</f>
        <v>LAMBAYEQUE</v>
      </c>
      <c r="C94" s="2" t="str">
        <f>+VLOOKUP(A94,'[1]eess-mf'!$A$2:$I$188,6,FALSE)</f>
        <v>OLMOS</v>
      </c>
      <c r="D94" s="2" t="str">
        <f>+VLOOKUP(A94,'[1]eess-mf'!$A$2:$I$188,2,FALSE)</f>
        <v>INSCULAS</v>
      </c>
      <c r="E94" s="41">
        <f>IFERROR(VLOOKUP(A94,'[2]eess-mf'!$A$2:$I$188,7,FALSE),0)</f>
        <v>52</v>
      </c>
      <c r="F94" s="41">
        <f>IFERROR(VLOOKUP(VALUE(A94),[2]resumen!$A$5:$Q$191,5,FALSE),0)</f>
        <v>75</v>
      </c>
      <c r="G94" s="14">
        <f t="shared" si="13"/>
        <v>1.4419999999999999</v>
      </c>
      <c r="H94" s="41">
        <f>IFERROR(VLOOKUP(VALUE(A94),[2]resumen!$A$5:$Q$191,7,FALSE),0)</f>
        <v>46</v>
      </c>
      <c r="I94" s="14">
        <f t="shared" si="14"/>
        <v>0.61299999999999999</v>
      </c>
      <c r="J94" s="41">
        <f>IFERROR(VLOOKUP(VALUE(A94),[2]resumen!$A$5:$Q$191,2,FALSE),0)</f>
        <v>10</v>
      </c>
      <c r="K94" s="5">
        <f t="shared" si="15"/>
        <v>0.13300000000000001</v>
      </c>
      <c r="L94" s="41">
        <f>IFERROR(VLOOKUP(VALUE(A94),[2]resumen!$A$5:$Q$191,6,FALSE),0)</f>
        <v>47</v>
      </c>
      <c r="M94" s="14">
        <f t="shared" si="16"/>
        <v>0.90400000000000003</v>
      </c>
      <c r="N94" s="41">
        <f>IFERROR(VLOOKUP(VALUE(A94),[2]resumen!$A$5:$Q$191,8,FALSE),0)</f>
        <v>36</v>
      </c>
      <c r="O94" s="14">
        <f t="shared" si="17"/>
        <v>0.48</v>
      </c>
      <c r="P94" s="41">
        <f>IFERROR(VLOOKUP(VALUE(A94),[2]resumen!$A$5:$Q$191,12,FALSE),0)+IFERROR(VLOOKUP(VALUE(A94),[2]resumen!$A$5:$Q$191,13,FALSE),0)</f>
        <v>70</v>
      </c>
      <c r="Q94" s="14">
        <f t="shared" si="18"/>
        <v>0.93</v>
      </c>
      <c r="R94" s="41">
        <f>IFERROR(VLOOKUP(VALUE(A94),[2]resumen!$A$5:$Q$191,10,FALSE),0)+IFERROR(VLOOKUP(VALUE(A94),[2]resumen!$A$5:$Q$191,11,FALSE),0)</f>
        <v>66</v>
      </c>
      <c r="S94" s="14">
        <f t="shared" si="19"/>
        <v>0.88</v>
      </c>
      <c r="T94" s="41">
        <f>IFERROR(VLOOKUP(VALUE(A94),[2]resumen!$A$5:$Q$191,15,FALSE),0)</f>
        <v>64</v>
      </c>
      <c r="U94" s="41">
        <f>IFERROR(VLOOKUP(VALUE(A94),[2]resumen!$A$5:$Q$191,16,FALSE),0)</f>
        <v>52</v>
      </c>
      <c r="V94" s="14">
        <f t="shared" si="20"/>
        <v>0.81</v>
      </c>
      <c r="W94" s="41">
        <f>IFERROR(VLOOKUP(VALUE(A94),[2]resumen!$A$5:$Q$191,4,FALSE),0)</f>
        <v>0</v>
      </c>
      <c r="X94" s="14">
        <f t="shared" si="21"/>
        <v>0</v>
      </c>
      <c r="Y94" s="41">
        <f>IFERROR(VLOOKUP(VALUE(A94),[2]resumen!$A$5:$Q$191,3,FALSE),0)</f>
        <v>8</v>
      </c>
      <c r="Z94" s="14">
        <f t="shared" si="22"/>
        <v>0.154</v>
      </c>
      <c r="AA94" s="41">
        <f>IFERROR(VLOOKUP(VALUE(A94),[2]resumen!$A$5:$Q$191,9,FALSE),0)</f>
        <v>0</v>
      </c>
      <c r="AB94" s="14">
        <f t="shared" si="23"/>
        <v>0</v>
      </c>
      <c r="AC94" s="41">
        <f>IFERROR(VLOOKUP(A94,'[2]eess-mf'!$A$2:$I$188,9,FALSE),0)</f>
        <v>0</v>
      </c>
      <c r="AD94" s="41">
        <f>IFERROR(VLOOKUP(VALUE(A94),[2]resumen!$A$5:$Q$191,17,FALSE),0)</f>
        <v>0</v>
      </c>
      <c r="AE94" s="14">
        <f t="shared" si="24"/>
        <v>0</v>
      </c>
      <c r="AF94" s="41">
        <f>IFERROR(VLOOKUP(A94,'[2]eess-mf'!$A$2:$I$188,8,FALSE),0)</f>
        <v>93</v>
      </c>
      <c r="AG94" s="41">
        <f>IFERROR(VLOOKUP(VALUE(A94),[2]resumen!$A$5:$Q$191,14,FALSE),0)</f>
        <v>111</v>
      </c>
      <c r="AH94" s="14">
        <f t="shared" si="25"/>
        <v>1.19</v>
      </c>
    </row>
    <row r="95" spans="1:34" x14ac:dyDescent="0.2">
      <c r="A95" s="45">
        <v>4410</v>
      </c>
      <c r="B95" s="2" t="str">
        <f>+VLOOKUP(A95,'[1]eess-mf'!$A$2:$I$188,5,FALSE)</f>
        <v>LAMBAYEQUE</v>
      </c>
      <c r="C95" s="2" t="str">
        <f>+VLOOKUP(A95,'[1]eess-mf'!$A$2:$I$188,6,FALSE)</f>
        <v>OLMOS</v>
      </c>
      <c r="D95" s="2" t="str">
        <f>+VLOOKUP(A95,'[1]eess-mf'!$A$2:$I$188,2,FALSE)</f>
        <v>QUERPON</v>
      </c>
      <c r="E95" s="41">
        <f>IFERROR(VLOOKUP(A95,'[2]eess-mf'!$A$2:$I$188,7,FALSE),0)</f>
        <v>23</v>
      </c>
      <c r="F95" s="41">
        <f>IFERROR(VLOOKUP(VALUE(A95),[2]resumen!$A$5:$Q$191,5,FALSE),0)</f>
        <v>24</v>
      </c>
      <c r="G95" s="14">
        <f t="shared" si="13"/>
        <v>1.0429999999999999</v>
      </c>
      <c r="H95" s="41">
        <f>IFERROR(VLOOKUP(VALUE(A95),[2]resumen!$A$5:$Q$191,7,FALSE),0)</f>
        <v>13</v>
      </c>
      <c r="I95" s="14">
        <f t="shared" si="14"/>
        <v>0.54200000000000004</v>
      </c>
      <c r="J95" s="41">
        <f>IFERROR(VLOOKUP(VALUE(A95),[2]resumen!$A$5:$Q$191,2,FALSE),0)</f>
        <v>0</v>
      </c>
      <c r="K95" s="5">
        <f t="shared" si="15"/>
        <v>0</v>
      </c>
      <c r="L95" s="41">
        <f>IFERROR(VLOOKUP(VALUE(A95),[2]resumen!$A$5:$Q$191,6,FALSE),0)</f>
        <v>14</v>
      </c>
      <c r="M95" s="14">
        <f t="shared" si="16"/>
        <v>0.60899999999999999</v>
      </c>
      <c r="N95" s="41">
        <f>IFERROR(VLOOKUP(VALUE(A95),[2]resumen!$A$5:$Q$191,8,FALSE),0)</f>
        <v>6</v>
      </c>
      <c r="O95" s="14">
        <f t="shared" si="17"/>
        <v>0.25</v>
      </c>
      <c r="P95" s="41">
        <f>IFERROR(VLOOKUP(VALUE(A95),[2]resumen!$A$5:$Q$191,12,FALSE),0)+IFERROR(VLOOKUP(VALUE(A95),[2]resumen!$A$5:$Q$191,13,FALSE),0)</f>
        <v>13</v>
      </c>
      <c r="Q95" s="14">
        <f t="shared" si="18"/>
        <v>0.54</v>
      </c>
      <c r="R95" s="41">
        <f>IFERROR(VLOOKUP(VALUE(A95),[2]resumen!$A$5:$Q$191,10,FALSE),0)+IFERROR(VLOOKUP(VALUE(A95),[2]resumen!$A$5:$Q$191,11,FALSE),0)</f>
        <v>12</v>
      </c>
      <c r="S95" s="14">
        <f t="shared" si="19"/>
        <v>0.5</v>
      </c>
      <c r="T95" s="41">
        <f>IFERROR(VLOOKUP(VALUE(A95),[2]resumen!$A$5:$Q$191,15,FALSE),0)</f>
        <v>17</v>
      </c>
      <c r="U95" s="41">
        <f>IFERROR(VLOOKUP(VALUE(A95),[2]resumen!$A$5:$Q$191,16,FALSE),0)</f>
        <v>14</v>
      </c>
      <c r="V95" s="14">
        <f t="shared" si="20"/>
        <v>0.82</v>
      </c>
      <c r="W95" s="41">
        <f>IFERROR(VLOOKUP(VALUE(A95),[2]resumen!$A$5:$Q$191,4,FALSE),0)</f>
        <v>0</v>
      </c>
      <c r="X95" s="14">
        <f t="shared" si="21"/>
        <v>0</v>
      </c>
      <c r="Y95" s="41">
        <f>IFERROR(VLOOKUP(VALUE(A95),[2]resumen!$A$5:$Q$191,3,FALSE),0)</f>
        <v>3</v>
      </c>
      <c r="Z95" s="14">
        <f t="shared" si="22"/>
        <v>0.13</v>
      </c>
      <c r="AA95" s="41">
        <f>IFERROR(VLOOKUP(VALUE(A95),[2]resumen!$A$5:$Q$191,9,FALSE),0)</f>
        <v>9</v>
      </c>
      <c r="AB95" s="14">
        <f t="shared" si="23"/>
        <v>0.38</v>
      </c>
      <c r="AC95" s="41">
        <f>IFERROR(VLOOKUP(A95,'[2]eess-mf'!$A$2:$I$188,9,FALSE),0)</f>
        <v>0</v>
      </c>
      <c r="AD95" s="41">
        <f>IFERROR(VLOOKUP(VALUE(A95),[2]resumen!$A$5:$Q$191,17,FALSE),0)</f>
        <v>0</v>
      </c>
      <c r="AE95" s="14">
        <f t="shared" si="24"/>
        <v>0</v>
      </c>
      <c r="AF95" s="41">
        <f>IFERROR(VLOOKUP(A95,'[2]eess-mf'!$A$2:$I$188,8,FALSE),0)</f>
        <v>46</v>
      </c>
      <c r="AG95" s="41">
        <f>IFERROR(VLOOKUP(VALUE(A95),[2]resumen!$A$5:$Q$191,14,FALSE),0)</f>
        <v>25</v>
      </c>
      <c r="AH95" s="14">
        <f t="shared" si="25"/>
        <v>0.54</v>
      </c>
    </row>
    <row r="96" spans="1:34" x14ac:dyDescent="0.2">
      <c r="A96" s="45">
        <v>4411</v>
      </c>
      <c r="B96" s="2" t="str">
        <f>+VLOOKUP(A96,'[1]eess-mf'!$A$2:$I$188,5,FALSE)</f>
        <v>LAMBAYEQUE</v>
      </c>
      <c r="C96" s="2" t="str">
        <f>+VLOOKUP(A96,'[1]eess-mf'!$A$2:$I$188,6,FALSE)</f>
        <v>OLMOS</v>
      </c>
      <c r="D96" s="2" t="str">
        <f>+VLOOKUP(A96,'[1]eess-mf'!$A$2:$I$188,2,FALSE)</f>
        <v>TRES BATANES</v>
      </c>
      <c r="E96" s="41">
        <f>IFERROR(VLOOKUP(A96,'[2]eess-mf'!$A$2:$I$188,7,FALSE),0)</f>
        <v>16</v>
      </c>
      <c r="F96" s="41">
        <f>IFERROR(VLOOKUP(VALUE(A96),[2]resumen!$A$5:$Q$191,5,FALSE),0)</f>
        <v>15</v>
      </c>
      <c r="G96" s="14">
        <f t="shared" si="13"/>
        <v>0.93799999999999994</v>
      </c>
      <c r="H96" s="41">
        <f>IFERROR(VLOOKUP(VALUE(A96),[2]resumen!$A$5:$Q$191,7,FALSE),0)</f>
        <v>6</v>
      </c>
      <c r="I96" s="14">
        <f t="shared" si="14"/>
        <v>0.4</v>
      </c>
      <c r="J96" s="41">
        <f>IFERROR(VLOOKUP(VALUE(A96),[2]resumen!$A$5:$Q$191,2,FALSE),0)</f>
        <v>0</v>
      </c>
      <c r="K96" s="5">
        <f t="shared" si="15"/>
        <v>0</v>
      </c>
      <c r="L96" s="41">
        <f>IFERROR(VLOOKUP(VALUE(A96),[2]resumen!$A$5:$Q$191,6,FALSE),0)</f>
        <v>7</v>
      </c>
      <c r="M96" s="14">
        <f t="shared" si="16"/>
        <v>0.438</v>
      </c>
      <c r="N96" s="41">
        <f>IFERROR(VLOOKUP(VALUE(A96),[2]resumen!$A$5:$Q$191,8,FALSE),0)</f>
        <v>6</v>
      </c>
      <c r="O96" s="14">
        <f t="shared" si="17"/>
        <v>0.4</v>
      </c>
      <c r="P96" s="41">
        <f>IFERROR(VLOOKUP(VALUE(A96),[2]resumen!$A$5:$Q$191,12,FALSE),0)+IFERROR(VLOOKUP(VALUE(A96),[2]resumen!$A$5:$Q$191,13,FALSE),0)</f>
        <v>11</v>
      </c>
      <c r="Q96" s="14">
        <f t="shared" si="18"/>
        <v>0.73</v>
      </c>
      <c r="R96" s="41">
        <f>IFERROR(VLOOKUP(VALUE(A96),[2]resumen!$A$5:$Q$191,10,FALSE),0)+IFERROR(VLOOKUP(VALUE(A96),[2]resumen!$A$5:$Q$191,11,FALSE),0)</f>
        <v>9</v>
      </c>
      <c r="S96" s="14">
        <f t="shared" si="19"/>
        <v>0.6</v>
      </c>
      <c r="T96" s="41">
        <f>IFERROR(VLOOKUP(VALUE(A96),[2]resumen!$A$5:$Q$191,15,FALSE),0)</f>
        <v>11</v>
      </c>
      <c r="U96" s="41">
        <f>IFERROR(VLOOKUP(VALUE(A96),[2]resumen!$A$5:$Q$191,16,FALSE),0)</f>
        <v>9</v>
      </c>
      <c r="V96" s="14">
        <f t="shared" si="20"/>
        <v>0.82</v>
      </c>
      <c r="W96" s="41">
        <f>IFERROR(VLOOKUP(VALUE(A96),[2]resumen!$A$5:$Q$191,4,FALSE),0)</f>
        <v>0</v>
      </c>
      <c r="X96" s="14">
        <f t="shared" si="21"/>
        <v>0</v>
      </c>
      <c r="Y96" s="41">
        <f>IFERROR(VLOOKUP(VALUE(A96),[2]resumen!$A$5:$Q$191,3,FALSE),0)</f>
        <v>3</v>
      </c>
      <c r="Z96" s="14">
        <f t="shared" si="22"/>
        <v>0.188</v>
      </c>
      <c r="AA96" s="41">
        <f>IFERROR(VLOOKUP(VALUE(A96),[2]resumen!$A$5:$Q$191,9,FALSE),0)</f>
        <v>0</v>
      </c>
      <c r="AB96" s="14">
        <f t="shared" si="23"/>
        <v>0</v>
      </c>
      <c r="AC96" s="41">
        <f>IFERROR(VLOOKUP(A96,'[2]eess-mf'!$A$2:$I$188,9,FALSE),0)</f>
        <v>0</v>
      </c>
      <c r="AD96" s="41">
        <f>IFERROR(VLOOKUP(VALUE(A96),[2]resumen!$A$5:$Q$191,17,FALSE),0)</f>
        <v>0</v>
      </c>
      <c r="AE96" s="14">
        <f t="shared" si="24"/>
        <v>0</v>
      </c>
      <c r="AF96" s="41">
        <f>IFERROR(VLOOKUP(A96,'[2]eess-mf'!$A$2:$I$188,8,FALSE),0)</f>
        <v>47</v>
      </c>
      <c r="AG96" s="41">
        <f>IFERROR(VLOOKUP(VALUE(A96),[2]resumen!$A$5:$Q$191,14,FALSE),0)</f>
        <v>64</v>
      </c>
      <c r="AH96" s="14">
        <f t="shared" si="25"/>
        <v>1.36</v>
      </c>
    </row>
    <row r="97" spans="1:34" x14ac:dyDescent="0.2">
      <c r="A97" s="45">
        <v>4412</v>
      </c>
      <c r="B97" s="2" t="str">
        <f>+VLOOKUP(A97,'[1]eess-mf'!$A$2:$I$188,5,FALSE)</f>
        <v>LAMBAYEQUE</v>
      </c>
      <c r="C97" s="2" t="str">
        <f>+VLOOKUP(A97,'[1]eess-mf'!$A$2:$I$188,6,FALSE)</f>
        <v>OLMOS</v>
      </c>
      <c r="D97" s="2" t="str">
        <f>+VLOOKUP(A97,'[1]eess-mf'!$A$2:$I$188,2,FALSE)</f>
        <v>CAPILLA CENTRAL</v>
      </c>
      <c r="E97" s="41">
        <f>IFERROR(VLOOKUP(A97,'[2]eess-mf'!$A$2:$I$188,7,FALSE),0)</f>
        <v>3</v>
      </c>
      <c r="F97" s="41">
        <f>IFERROR(VLOOKUP(VALUE(A97),[2]resumen!$A$5:$Q$191,5,FALSE),0)</f>
        <v>3</v>
      </c>
      <c r="G97" s="14">
        <f t="shared" si="13"/>
        <v>1</v>
      </c>
      <c r="H97" s="41">
        <f>IFERROR(VLOOKUP(VALUE(A97),[2]resumen!$A$5:$Q$191,7,FALSE),0)</f>
        <v>3</v>
      </c>
      <c r="I97" s="14">
        <f t="shared" si="14"/>
        <v>1</v>
      </c>
      <c r="J97" s="41">
        <f>IFERROR(VLOOKUP(VALUE(A97),[2]resumen!$A$5:$Q$191,2,FALSE),0)</f>
        <v>0</v>
      </c>
      <c r="K97" s="5">
        <f t="shared" si="15"/>
        <v>0</v>
      </c>
      <c r="L97" s="41">
        <f>IFERROR(VLOOKUP(VALUE(A97),[2]resumen!$A$5:$Q$191,6,FALSE),0)</f>
        <v>2</v>
      </c>
      <c r="M97" s="14">
        <f t="shared" si="16"/>
        <v>0.66700000000000004</v>
      </c>
      <c r="N97" s="41">
        <f>IFERROR(VLOOKUP(VALUE(A97),[2]resumen!$A$5:$Q$191,8,FALSE),0)</f>
        <v>4</v>
      </c>
      <c r="O97" s="14">
        <f t="shared" si="17"/>
        <v>1.333</v>
      </c>
      <c r="P97" s="41">
        <f>IFERROR(VLOOKUP(VALUE(A97),[2]resumen!$A$5:$Q$191,12,FALSE),0)+IFERROR(VLOOKUP(VALUE(A97),[2]resumen!$A$5:$Q$191,13,FALSE),0)</f>
        <v>3</v>
      </c>
      <c r="Q97" s="14">
        <f t="shared" si="18"/>
        <v>1</v>
      </c>
      <c r="R97" s="41">
        <f>IFERROR(VLOOKUP(VALUE(A97),[2]resumen!$A$5:$Q$191,10,FALSE),0)+IFERROR(VLOOKUP(VALUE(A97),[2]resumen!$A$5:$Q$191,11,FALSE),0)</f>
        <v>3</v>
      </c>
      <c r="S97" s="14">
        <f t="shared" si="19"/>
        <v>1</v>
      </c>
      <c r="T97" s="41">
        <f>IFERROR(VLOOKUP(VALUE(A97),[2]resumen!$A$5:$Q$191,15,FALSE),0)</f>
        <v>1</v>
      </c>
      <c r="U97" s="41">
        <f>IFERROR(VLOOKUP(VALUE(A97),[2]resumen!$A$5:$Q$191,16,FALSE),0)</f>
        <v>0</v>
      </c>
      <c r="V97" s="14">
        <f t="shared" si="20"/>
        <v>0</v>
      </c>
      <c r="W97" s="41">
        <f>IFERROR(VLOOKUP(VALUE(A97),[2]resumen!$A$5:$Q$191,4,FALSE),0)</f>
        <v>0</v>
      </c>
      <c r="X97" s="14">
        <f t="shared" si="21"/>
        <v>0</v>
      </c>
      <c r="Y97" s="41">
        <f>IFERROR(VLOOKUP(VALUE(A97),[2]resumen!$A$5:$Q$191,3,FALSE),0)</f>
        <v>0</v>
      </c>
      <c r="Z97" s="14">
        <f t="shared" si="22"/>
        <v>0</v>
      </c>
      <c r="AA97" s="41">
        <f>IFERROR(VLOOKUP(VALUE(A97),[2]resumen!$A$5:$Q$191,9,FALSE),0)</f>
        <v>0</v>
      </c>
      <c r="AB97" s="14">
        <f t="shared" si="23"/>
        <v>0</v>
      </c>
      <c r="AC97" s="41">
        <f>IFERROR(VLOOKUP(A97,'[2]eess-mf'!$A$2:$I$188,9,FALSE),0)</f>
        <v>0</v>
      </c>
      <c r="AD97" s="41">
        <f>IFERROR(VLOOKUP(VALUE(A97),[2]resumen!$A$5:$Q$191,17,FALSE),0)</f>
        <v>0</v>
      </c>
      <c r="AE97" s="14">
        <f t="shared" si="24"/>
        <v>0</v>
      </c>
      <c r="AF97" s="41">
        <f>IFERROR(VLOOKUP(A97,'[2]eess-mf'!$A$2:$I$188,8,FALSE),0)</f>
        <v>28</v>
      </c>
      <c r="AG97" s="41">
        <f>IFERROR(VLOOKUP(VALUE(A97),[2]resumen!$A$5:$Q$191,14,FALSE),0)</f>
        <v>15</v>
      </c>
      <c r="AH97" s="14">
        <f t="shared" si="25"/>
        <v>0.54</v>
      </c>
    </row>
    <row r="98" spans="1:34" x14ac:dyDescent="0.2">
      <c r="A98" s="45">
        <v>4413</v>
      </c>
      <c r="B98" s="2" t="str">
        <f>+VLOOKUP(A98,'[1]eess-mf'!$A$2:$I$188,5,FALSE)</f>
        <v>LAMBAYEQUE</v>
      </c>
      <c r="C98" s="2" t="str">
        <f>+VLOOKUP(A98,'[1]eess-mf'!$A$2:$I$188,6,FALSE)</f>
        <v>OLMOS</v>
      </c>
      <c r="D98" s="2" t="str">
        <f>+VLOOKUP(A98,'[1]eess-mf'!$A$2:$I$188,2,FALSE)</f>
        <v>ÑAUPE</v>
      </c>
      <c r="E98" s="41">
        <f>IFERROR(VLOOKUP(A98,'[2]eess-mf'!$A$2:$I$188,7,FALSE),0)</f>
        <v>11</v>
      </c>
      <c r="F98" s="41">
        <f>IFERROR(VLOOKUP(VALUE(A98),[2]resumen!$A$5:$Q$191,5,FALSE),0)</f>
        <v>5</v>
      </c>
      <c r="G98" s="14">
        <f t="shared" si="13"/>
        <v>0.45500000000000002</v>
      </c>
      <c r="H98" s="41">
        <f>IFERROR(VLOOKUP(VALUE(A98),[2]resumen!$A$5:$Q$191,7,FALSE),0)</f>
        <v>5</v>
      </c>
      <c r="I98" s="14">
        <f t="shared" si="14"/>
        <v>1</v>
      </c>
      <c r="J98" s="41">
        <f>IFERROR(VLOOKUP(VALUE(A98),[2]resumen!$A$5:$Q$191,2,FALSE),0)</f>
        <v>2</v>
      </c>
      <c r="K98" s="5">
        <f t="shared" si="15"/>
        <v>0.4</v>
      </c>
      <c r="L98" s="41">
        <f>IFERROR(VLOOKUP(VALUE(A98),[2]resumen!$A$5:$Q$191,6,FALSE),0)</f>
        <v>1</v>
      </c>
      <c r="M98" s="14">
        <f t="shared" si="16"/>
        <v>9.0999999999999998E-2</v>
      </c>
      <c r="N98" s="41">
        <f>IFERROR(VLOOKUP(VALUE(A98),[2]resumen!$A$5:$Q$191,8,FALSE),0)</f>
        <v>0</v>
      </c>
      <c r="O98" s="14">
        <f t="shared" si="17"/>
        <v>0</v>
      </c>
      <c r="P98" s="41">
        <f>IFERROR(VLOOKUP(VALUE(A98),[2]resumen!$A$5:$Q$191,12,FALSE),0)+IFERROR(VLOOKUP(VALUE(A98),[2]resumen!$A$5:$Q$191,13,FALSE),0)</f>
        <v>2</v>
      </c>
      <c r="Q98" s="14">
        <f t="shared" si="18"/>
        <v>0.4</v>
      </c>
      <c r="R98" s="41">
        <f>IFERROR(VLOOKUP(VALUE(A98),[2]resumen!$A$5:$Q$191,10,FALSE),0)+IFERROR(VLOOKUP(VALUE(A98),[2]resumen!$A$5:$Q$191,11,FALSE),0)</f>
        <v>3</v>
      </c>
      <c r="S98" s="14">
        <f t="shared" si="19"/>
        <v>0.6</v>
      </c>
      <c r="T98" s="41">
        <f>IFERROR(VLOOKUP(VALUE(A98),[2]resumen!$A$5:$Q$191,15,FALSE),0)</f>
        <v>1</v>
      </c>
      <c r="U98" s="41">
        <f>IFERROR(VLOOKUP(VALUE(A98),[2]resumen!$A$5:$Q$191,16,FALSE),0)</f>
        <v>1</v>
      </c>
      <c r="V98" s="14">
        <f t="shared" si="20"/>
        <v>1</v>
      </c>
      <c r="W98" s="41">
        <f>IFERROR(VLOOKUP(VALUE(A98),[2]resumen!$A$5:$Q$191,4,FALSE),0)</f>
        <v>0</v>
      </c>
      <c r="X98" s="14">
        <f t="shared" si="21"/>
        <v>0</v>
      </c>
      <c r="Y98" s="41">
        <f>IFERROR(VLOOKUP(VALUE(A98),[2]resumen!$A$5:$Q$191,3,FALSE),0)</f>
        <v>1</v>
      </c>
      <c r="Z98" s="14">
        <f t="shared" si="22"/>
        <v>9.0999999999999998E-2</v>
      </c>
      <c r="AA98" s="41">
        <f>IFERROR(VLOOKUP(VALUE(A98),[2]resumen!$A$5:$Q$191,9,FALSE),0)</f>
        <v>0</v>
      </c>
      <c r="AB98" s="14">
        <f t="shared" si="23"/>
        <v>0</v>
      </c>
      <c r="AC98" s="41">
        <f>IFERROR(VLOOKUP(A98,'[2]eess-mf'!$A$2:$I$188,9,FALSE),0)</f>
        <v>0</v>
      </c>
      <c r="AD98" s="41">
        <f>IFERROR(VLOOKUP(VALUE(A98),[2]resumen!$A$5:$Q$191,17,FALSE),0)</f>
        <v>0</v>
      </c>
      <c r="AE98" s="14">
        <f t="shared" si="24"/>
        <v>0</v>
      </c>
      <c r="AF98" s="41">
        <f>IFERROR(VLOOKUP(A98,'[2]eess-mf'!$A$2:$I$188,8,FALSE),0)</f>
        <v>20</v>
      </c>
      <c r="AG98" s="41">
        <f>IFERROR(VLOOKUP(VALUE(A98),[2]resumen!$A$5:$Q$191,14,FALSE),0)</f>
        <v>12</v>
      </c>
      <c r="AH98" s="14">
        <f t="shared" si="25"/>
        <v>0.6</v>
      </c>
    </row>
    <row r="99" spans="1:34" x14ac:dyDescent="0.2">
      <c r="A99" s="45">
        <v>4414</v>
      </c>
      <c r="B99" s="2" t="str">
        <f>+VLOOKUP(A99,'[1]eess-mf'!$A$2:$I$188,5,FALSE)</f>
        <v>LAMBAYEQUE</v>
      </c>
      <c r="C99" s="2" t="str">
        <f>+VLOOKUP(A99,'[1]eess-mf'!$A$2:$I$188,6,FALSE)</f>
        <v>OLMOS</v>
      </c>
      <c r="D99" s="2" t="str">
        <f>+VLOOKUP(A99,'[1]eess-mf'!$A$2:$I$188,2,FALSE)</f>
        <v>ELVIRREY</v>
      </c>
      <c r="E99" s="41">
        <f>IFERROR(VLOOKUP(A99,'[2]eess-mf'!$A$2:$I$188,7,FALSE),0)</f>
        <v>21</v>
      </c>
      <c r="F99" s="41">
        <f>IFERROR(VLOOKUP(VALUE(A99),[2]resumen!$A$5:$Q$191,5,FALSE),0)</f>
        <v>4</v>
      </c>
      <c r="G99" s="14">
        <f t="shared" si="13"/>
        <v>0.19</v>
      </c>
      <c r="H99" s="41">
        <f>IFERROR(VLOOKUP(VALUE(A99),[2]resumen!$A$5:$Q$191,7,FALSE),0)</f>
        <v>4</v>
      </c>
      <c r="I99" s="14">
        <f t="shared" si="14"/>
        <v>1</v>
      </c>
      <c r="J99" s="41">
        <f>IFERROR(VLOOKUP(VALUE(A99),[2]resumen!$A$5:$Q$191,2,FALSE),0)</f>
        <v>0</v>
      </c>
      <c r="K99" s="5">
        <f t="shared" si="15"/>
        <v>0</v>
      </c>
      <c r="L99" s="41">
        <f>IFERROR(VLOOKUP(VALUE(A99),[2]resumen!$A$5:$Q$191,6,FALSE),0)</f>
        <v>8</v>
      </c>
      <c r="M99" s="14">
        <f t="shared" si="16"/>
        <v>0.38100000000000001</v>
      </c>
      <c r="N99" s="41">
        <f>IFERROR(VLOOKUP(VALUE(A99),[2]resumen!$A$5:$Q$191,8,FALSE),0)</f>
        <v>4</v>
      </c>
      <c r="O99" s="14">
        <f t="shared" si="17"/>
        <v>1</v>
      </c>
      <c r="P99" s="41">
        <f>IFERROR(VLOOKUP(VALUE(A99),[2]resumen!$A$5:$Q$191,12,FALSE),0)+IFERROR(VLOOKUP(VALUE(A99),[2]resumen!$A$5:$Q$191,13,FALSE),0)</f>
        <v>3</v>
      </c>
      <c r="Q99" s="14">
        <f t="shared" si="18"/>
        <v>0.75</v>
      </c>
      <c r="R99" s="41">
        <f>IFERROR(VLOOKUP(VALUE(A99),[2]resumen!$A$5:$Q$191,10,FALSE),0)+IFERROR(VLOOKUP(VALUE(A99),[2]resumen!$A$5:$Q$191,11,FALSE),0)</f>
        <v>2</v>
      </c>
      <c r="S99" s="14">
        <f t="shared" si="19"/>
        <v>0.5</v>
      </c>
      <c r="T99" s="41">
        <f>IFERROR(VLOOKUP(VALUE(A99),[2]resumen!$A$5:$Q$191,15,FALSE),0)</f>
        <v>9</v>
      </c>
      <c r="U99" s="41">
        <f>IFERROR(VLOOKUP(VALUE(A99),[2]resumen!$A$5:$Q$191,16,FALSE),0)</f>
        <v>7</v>
      </c>
      <c r="V99" s="14">
        <f t="shared" si="20"/>
        <v>0.78</v>
      </c>
      <c r="W99" s="41">
        <f>IFERROR(VLOOKUP(VALUE(A99),[2]resumen!$A$5:$Q$191,4,FALSE),0)</f>
        <v>1</v>
      </c>
      <c r="X99" s="14">
        <f t="shared" si="21"/>
        <v>0.05</v>
      </c>
      <c r="Y99" s="41">
        <f>IFERROR(VLOOKUP(VALUE(A99),[2]resumen!$A$5:$Q$191,3,FALSE),0)</f>
        <v>0</v>
      </c>
      <c r="Z99" s="14">
        <f t="shared" si="22"/>
        <v>0</v>
      </c>
      <c r="AA99" s="41">
        <f>IFERROR(VLOOKUP(VALUE(A99),[2]resumen!$A$5:$Q$191,9,FALSE),0)</f>
        <v>0</v>
      </c>
      <c r="AB99" s="14">
        <f t="shared" si="23"/>
        <v>0</v>
      </c>
      <c r="AC99" s="41">
        <f>IFERROR(VLOOKUP(A99,'[2]eess-mf'!$A$2:$I$188,9,FALSE),0)</f>
        <v>0</v>
      </c>
      <c r="AD99" s="41">
        <f>IFERROR(VLOOKUP(VALUE(A99),[2]resumen!$A$5:$Q$191,17,FALSE),0)</f>
        <v>0</v>
      </c>
      <c r="AE99" s="14">
        <f t="shared" si="24"/>
        <v>0</v>
      </c>
      <c r="AF99" s="41">
        <f>IFERROR(VLOOKUP(A99,'[2]eess-mf'!$A$2:$I$188,8,FALSE),0)</f>
        <v>39</v>
      </c>
      <c r="AG99" s="41">
        <f>IFERROR(VLOOKUP(VALUE(A99),[2]resumen!$A$5:$Q$191,14,FALSE),0)</f>
        <v>32</v>
      </c>
      <c r="AH99" s="14">
        <f t="shared" si="25"/>
        <v>0.82</v>
      </c>
    </row>
    <row r="100" spans="1:34" x14ac:dyDescent="0.2">
      <c r="A100" s="45">
        <v>4415</v>
      </c>
      <c r="B100" s="2" t="str">
        <f>+VLOOKUP(A100,'[1]eess-mf'!$A$2:$I$188,5,FALSE)</f>
        <v>LAMBAYEQUE</v>
      </c>
      <c r="C100" s="2" t="str">
        <f>+VLOOKUP(A100,'[1]eess-mf'!$A$2:$I$188,6,FALSE)</f>
        <v>OLMOS</v>
      </c>
      <c r="D100" s="2" t="str">
        <f>+VLOOKUP(A100,'[1]eess-mf'!$A$2:$I$188,2,FALSE)</f>
        <v>FICUAR</v>
      </c>
      <c r="E100" s="41">
        <f>IFERROR(VLOOKUP(A100,'[2]eess-mf'!$A$2:$I$188,7,FALSE),0)</f>
        <v>45</v>
      </c>
      <c r="F100" s="41">
        <f>IFERROR(VLOOKUP(VALUE(A100),[2]resumen!$A$5:$Q$191,5,FALSE),0)</f>
        <v>42</v>
      </c>
      <c r="G100" s="14">
        <f t="shared" si="13"/>
        <v>0.93300000000000005</v>
      </c>
      <c r="H100" s="41">
        <f>IFERROR(VLOOKUP(VALUE(A100),[2]resumen!$A$5:$Q$191,7,FALSE),0)</f>
        <v>23</v>
      </c>
      <c r="I100" s="14">
        <f t="shared" si="14"/>
        <v>0.54800000000000004</v>
      </c>
      <c r="J100" s="41">
        <f>IFERROR(VLOOKUP(VALUE(A100),[2]resumen!$A$5:$Q$191,2,FALSE),0)</f>
        <v>8</v>
      </c>
      <c r="K100" s="5">
        <f t="shared" si="15"/>
        <v>0.19</v>
      </c>
      <c r="L100" s="41">
        <f>IFERROR(VLOOKUP(VALUE(A100),[2]resumen!$A$5:$Q$191,6,FALSE),0)</f>
        <v>6</v>
      </c>
      <c r="M100" s="14">
        <f t="shared" si="16"/>
        <v>0.13300000000000001</v>
      </c>
      <c r="N100" s="41">
        <f>IFERROR(VLOOKUP(VALUE(A100),[2]resumen!$A$5:$Q$191,8,FALSE),0)</f>
        <v>7</v>
      </c>
      <c r="O100" s="14">
        <f t="shared" si="17"/>
        <v>0.16700000000000001</v>
      </c>
      <c r="P100" s="41">
        <f>IFERROR(VLOOKUP(VALUE(A100),[2]resumen!$A$5:$Q$191,12,FALSE),0)+IFERROR(VLOOKUP(VALUE(A100),[2]resumen!$A$5:$Q$191,13,FALSE),0)</f>
        <v>22</v>
      </c>
      <c r="Q100" s="14">
        <f t="shared" si="18"/>
        <v>0.52</v>
      </c>
      <c r="R100" s="41">
        <f>IFERROR(VLOOKUP(VALUE(A100),[2]resumen!$A$5:$Q$191,10,FALSE),0)+IFERROR(VLOOKUP(VALUE(A100),[2]resumen!$A$5:$Q$191,11,FALSE),0)</f>
        <v>21</v>
      </c>
      <c r="S100" s="14">
        <f t="shared" si="19"/>
        <v>0.5</v>
      </c>
      <c r="T100" s="41">
        <f>IFERROR(VLOOKUP(VALUE(A100),[2]resumen!$A$5:$Q$191,15,FALSE),0)</f>
        <v>13</v>
      </c>
      <c r="U100" s="41">
        <f>IFERROR(VLOOKUP(VALUE(A100),[2]resumen!$A$5:$Q$191,16,FALSE),0)</f>
        <v>7</v>
      </c>
      <c r="V100" s="14">
        <f t="shared" si="20"/>
        <v>0.54</v>
      </c>
      <c r="W100" s="41">
        <f>IFERROR(VLOOKUP(VALUE(A100),[2]resumen!$A$5:$Q$191,4,FALSE),0)</f>
        <v>1</v>
      </c>
      <c r="X100" s="14">
        <f t="shared" si="21"/>
        <v>0.02</v>
      </c>
      <c r="Y100" s="41">
        <f>IFERROR(VLOOKUP(VALUE(A100),[2]resumen!$A$5:$Q$191,3,FALSE),0)</f>
        <v>12</v>
      </c>
      <c r="Z100" s="14">
        <f t="shared" si="22"/>
        <v>0.26700000000000002</v>
      </c>
      <c r="AA100" s="41">
        <f>IFERROR(VLOOKUP(VALUE(A100),[2]resumen!$A$5:$Q$191,9,FALSE),0)</f>
        <v>0</v>
      </c>
      <c r="AB100" s="14">
        <f t="shared" si="23"/>
        <v>0</v>
      </c>
      <c r="AC100" s="41">
        <f>IFERROR(VLOOKUP(A100,'[2]eess-mf'!$A$2:$I$188,9,FALSE),0)</f>
        <v>0</v>
      </c>
      <c r="AD100" s="41">
        <f>IFERROR(VLOOKUP(VALUE(A100),[2]resumen!$A$5:$Q$191,17,FALSE),0)</f>
        <v>0</v>
      </c>
      <c r="AE100" s="14">
        <f t="shared" si="24"/>
        <v>0</v>
      </c>
      <c r="AF100" s="41">
        <f>IFERROR(VLOOKUP(A100,'[2]eess-mf'!$A$2:$I$188,8,FALSE),0)</f>
        <v>33</v>
      </c>
      <c r="AG100" s="41">
        <f>IFERROR(VLOOKUP(VALUE(A100),[2]resumen!$A$5:$Q$191,14,FALSE),0)</f>
        <v>45</v>
      </c>
      <c r="AH100" s="14">
        <f t="shared" si="25"/>
        <v>1.36</v>
      </c>
    </row>
    <row r="101" spans="1:34" x14ac:dyDescent="0.2">
      <c r="A101" s="45">
        <v>4416</v>
      </c>
      <c r="B101" s="2" t="str">
        <f>+VLOOKUP(A101,'[1]eess-mf'!$A$2:$I$188,5,FALSE)</f>
        <v>LAMBAYEQUE</v>
      </c>
      <c r="C101" s="2" t="str">
        <f>+VLOOKUP(A101,'[1]eess-mf'!$A$2:$I$188,6,FALSE)</f>
        <v>OLMOS</v>
      </c>
      <c r="D101" s="2" t="str">
        <f>+VLOOKUP(A101,'[1]eess-mf'!$A$2:$I$188,2,FALSE)</f>
        <v>SANTA ROSA (OLMOS)</v>
      </c>
      <c r="E101" s="41">
        <f>IFERROR(VLOOKUP(A101,'[2]eess-mf'!$A$2:$I$188,7,FALSE),0)</f>
        <v>10</v>
      </c>
      <c r="F101" s="41">
        <f>IFERROR(VLOOKUP(VALUE(A101),[2]resumen!$A$5:$Q$191,5,FALSE),0)</f>
        <v>11</v>
      </c>
      <c r="G101" s="14">
        <f t="shared" si="13"/>
        <v>1.1000000000000001</v>
      </c>
      <c r="H101" s="41">
        <f>IFERROR(VLOOKUP(VALUE(A101),[2]resumen!$A$5:$Q$191,7,FALSE),0)</f>
        <v>8</v>
      </c>
      <c r="I101" s="14">
        <f t="shared" si="14"/>
        <v>0.72699999999999998</v>
      </c>
      <c r="J101" s="41">
        <f>IFERROR(VLOOKUP(VALUE(A101),[2]resumen!$A$5:$Q$191,2,FALSE),0)</f>
        <v>1</v>
      </c>
      <c r="K101" s="5">
        <f t="shared" si="15"/>
        <v>9.0999999999999998E-2</v>
      </c>
      <c r="L101" s="41">
        <f>IFERROR(VLOOKUP(VALUE(A101),[2]resumen!$A$5:$Q$191,6,FALSE),0)</f>
        <v>4</v>
      </c>
      <c r="M101" s="14">
        <f t="shared" si="16"/>
        <v>0.4</v>
      </c>
      <c r="N101" s="41">
        <f>IFERROR(VLOOKUP(VALUE(A101),[2]resumen!$A$5:$Q$191,8,FALSE),0)</f>
        <v>17</v>
      </c>
      <c r="O101" s="14">
        <f t="shared" si="17"/>
        <v>1.5449999999999999</v>
      </c>
      <c r="P101" s="41">
        <f>IFERROR(VLOOKUP(VALUE(A101),[2]resumen!$A$5:$Q$191,12,FALSE),0)+IFERROR(VLOOKUP(VALUE(A101),[2]resumen!$A$5:$Q$191,13,FALSE),0)</f>
        <v>9</v>
      </c>
      <c r="Q101" s="14">
        <f t="shared" si="18"/>
        <v>0.82</v>
      </c>
      <c r="R101" s="41">
        <f>IFERROR(VLOOKUP(VALUE(A101),[2]resumen!$A$5:$Q$191,10,FALSE),0)+IFERROR(VLOOKUP(VALUE(A101),[2]resumen!$A$5:$Q$191,11,FALSE),0)</f>
        <v>7</v>
      </c>
      <c r="S101" s="14">
        <f t="shared" si="19"/>
        <v>0.64</v>
      </c>
      <c r="T101" s="41">
        <f>IFERROR(VLOOKUP(VALUE(A101),[2]resumen!$A$5:$Q$191,15,FALSE),0)</f>
        <v>4</v>
      </c>
      <c r="U101" s="41">
        <f>IFERROR(VLOOKUP(VALUE(A101),[2]resumen!$A$5:$Q$191,16,FALSE),0)</f>
        <v>3</v>
      </c>
      <c r="V101" s="14">
        <f t="shared" si="20"/>
        <v>0.75</v>
      </c>
      <c r="W101" s="41">
        <f>IFERROR(VLOOKUP(VALUE(A101),[2]resumen!$A$5:$Q$191,4,FALSE),0)</f>
        <v>0</v>
      </c>
      <c r="X101" s="14">
        <f t="shared" si="21"/>
        <v>0</v>
      </c>
      <c r="Y101" s="41">
        <f>IFERROR(VLOOKUP(VALUE(A101),[2]resumen!$A$5:$Q$191,3,FALSE),0)</f>
        <v>3</v>
      </c>
      <c r="Z101" s="14">
        <f t="shared" si="22"/>
        <v>0.3</v>
      </c>
      <c r="AA101" s="41">
        <f>IFERROR(VLOOKUP(VALUE(A101),[2]resumen!$A$5:$Q$191,9,FALSE),0)</f>
        <v>10</v>
      </c>
      <c r="AB101" s="14">
        <f t="shared" si="23"/>
        <v>0.91</v>
      </c>
      <c r="AC101" s="41">
        <f>IFERROR(VLOOKUP(A101,'[2]eess-mf'!$A$2:$I$188,9,FALSE),0)</f>
        <v>0</v>
      </c>
      <c r="AD101" s="41">
        <f>IFERROR(VLOOKUP(VALUE(A101),[2]resumen!$A$5:$Q$191,17,FALSE),0)</f>
        <v>0</v>
      </c>
      <c r="AE101" s="14">
        <f t="shared" si="24"/>
        <v>0</v>
      </c>
      <c r="AF101" s="41">
        <f>IFERROR(VLOOKUP(A101,'[2]eess-mf'!$A$2:$I$188,8,FALSE),0)</f>
        <v>18</v>
      </c>
      <c r="AG101" s="41">
        <f>IFERROR(VLOOKUP(VALUE(A101),[2]resumen!$A$5:$Q$191,14,FALSE),0)</f>
        <v>19</v>
      </c>
      <c r="AH101" s="14">
        <f t="shared" si="25"/>
        <v>1.06</v>
      </c>
    </row>
    <row r="102" spans="1:34" x14ac:dyDescent="0.2">
      <c r="A102" s="45">
        <v>4417</v>
      </c>
      <c r="B102" s="2" t="str">
        <f>+VLOOKUP(A102,'[1]eess-mf'!$A$2:$I$188,5,FALSE)</f>
        <v>LAMBAYEQUE</v>
      </c>
      <c r="C102" s="2" t="str">
        <f>+VLOOKUP(A102,'[1]eess-mf'!$A$2:$I$188,6,FALSE)</f>
        <v>SALAS</v>
      </c>
      <c r="D102" s="2" t="str">
        <f>+VLOOKUP(A102,'[1]eess-mf'!$A$2:$I$188,2,FALSE)</f>
        <v>COLAYA</v>
      </c>
      <c r="E102" s="41">
        <f>IFERROR(VLOOKUP(A102,'[2]eess-mf'!$A$2:$I$188,7,FALSE),0)</f>
        <v>35</v>
      </c>
      <c r="F102" s="41">
        <f>IFERROR(VLOOKUP(VALUE(A102),[2]resumen!$A$5:$Q$191,5,FALSE),0)</f>
        <v>16</v>
      </c>
      <c r="G102" s="14">
        <f t="shared" si="13"/>
        <v>0.45700000000000002</v>
      </c>
      <c r="H102" s="41">
        <f>IFERROR(VLOOKUP(VALUE(A102),[2]resumen!$A$5:$Q$191,7,FALSE),0)</f>
        <v>10</v>
      </c>
      <c r="I102" s="14">
        <f t="shared" si="14"/>
        <v>0.625</v>
      </c>
      <c r="J102" s="41">
        <f>IFERROR(VLOOKUP(VALUE(A102),[2]resumen!$A$5:$Q$191,2,FALSE),0)</f>
        <v>1</v>
      </c>
      <c r="K102" s="5">
        <f t="shared" si="15"/>
        <v>6.3E-2</v>
      </c>
      <c r="L102" s="41">
        <f>IFERROR(VLOOKUP(VALUE(A102),[2]resumen!$A$5:$Q$191,6,FALSE),0)</f>
        <v>12</v>
      </c>
      <c r="M102" s="14">
        <f t="shared" si="16"/>
        <v>0.34300000000000003</v>
      </c>
      <c r="N102" s="41">
        <f>IFERROR(VLOOKUP(VALUE(A102),[2]resumen!$A$5:$Q$191,8,FALSE),0)</f>
        <v>17</v>
      </c>
      <c r="O102" s="14">
        <f t="shared" si="17"/>
        <v>1.0629999999999999</v>
      </c>
      <c r="P102" s="41">
        <f>IFERROR(VLOOKUP(VALUE(A102),[2]resumen!$A$5:$Q$191,12,FALSE),0)+IFERROR(VLOOKUP(VALUE(A102),[2]resumen!$A$5:$Q$191,13,FALSE),0)</f>
        <v>10</v>
      </c>
      <c r="Q102" s="14">
        <f t="shared" si="18"/>
        <v>0.63</v>
      </c>
      <c r="R102" s="41">
        <f>IFERROR(VLOOKUP(VALUE(A102),[2]resumen!$A$5:$Q$191,10,FALSE),0)+IFERROR(VLOOKUP(VALUE(A102),[2]resumen!$A$5:$Q$191,11,FALSE),0)</f>
        <v>9</v>
      </c>
      <c r="S102" s="14">
        <f t="shared" si="19"/>
        <v>0.56000000000000005</v>
      </c>
      <c r="T102" s="41">
        <f>IFERROR(VLOOKUP(VALUE(A102),[2]resumen!$A$5:$Q$191,15,FALSE),0)</f>
        <v>14</v>
      </c>
      <c r="U102" s="41">
        <f>IFERROR(VLOOKUP(VALUE(A102),[2]resumen!$A$5:$Q$191,16,FALSE),0)</f>
        <v>13</v>
      </c>
      <c r="V102" s="14">
        <f t="shared" si="20"/>
        <v>0.93</v>
      </c>
      <c r="W102" s="41">
        <f>IFERROR(VLOOKUP(VALUE(A102),[2]resumen!$A$5:$Q$191,4,FALSE),0)</f>
        <v>0</v>
      </c>
      <c r="X102" s="14">
        <f t="shared" si="21"/>
        <v>0</v>
      </c>
      <c r="Y102" s="41">
        <f>IFERROR(VLOOKUP(VALUE(A102),[2]resumen!$A$5:$Q$191,3,FALSE),0)</f>
        <v>4</v>
      </c>
      <c r="Z102" s="14">
        <f t="shared" si="22"/>
        <v>0.114</v>
      </c>
      <c r="AA102" s="41">
        <f>IFERROR(VLOOKUP(VALUE(A102),[2]resumen!$A$5:$Q$191,9,FALSE),0)</f>
        <v>2</v>
      </c>
      <c r="AB102" s="14">
        <f t="shared" si="23"/>
        <v>0.13</v>
      </c>
      <c r="AC102" s="41">
        <f>IFERROR(VLOOKUP(A102,'[2]eess-mf'!$A$2:$I$188,9,FALSE),0)</f>
        <v>0</v>
      </c>
      <c r="AD102" s="41">
        <f>IFERROR(VLOOKUP(VALUE(A102),[2]resumen!$A$5:$Q$191,17,FALSE),0)</f>
        <v>0</v>
      </c>
      <c r="AE102" s="14">
        <f t="shared" si="24"/>
        <v>0</v>
      </c>
      <c r="AF102" s="41">
        <f>IFERROR(VLOOKUP(A102,'[2]eess-mf'!$A$2:$I$188,8,FALSE),0)</f>
        <v>99</v>
      </c>
      <c r="AG102" s="41">
        <f>IFERROR(VLOOKUP(VALUE(A102),[2]resumen!$A$5:$Q$191,14,FALSE),0)</f>
        <v>48</v>
      </c>
      <c r="AH102" s="14">
        <f t="shared" si="25"/>
        <v>0.48</v>
      </c>
    </row>
    <row r="103" spans="1:34" x14ac:dyDescent="0.2">
      <c r="A103" s="45">
        <v>4418</v>
      </c>
      <c r="B103" s="2" t="str">
        <f>+VLOOKUP(A103,'[1]eess-mf'!$A$2:$I$188,5,FALSE)</f>
        <v>LAMBAYEQUE</v>
      </c>
      <c r="C103" s="2" t="str">
        <f>+VLOOKUP(A103,'[1]eess-mf'!$A$2:$I$188,6,FALSE)</f>
        <v>SALAS</v>
      </c>
      <c r="D103" s="2" t="str">
        <f>+VLOOKUP(A103,'[1]eess-mf'!$A$2:$I$188,2,FALSE)</f>
        <v>LA RAMADA</v>
      </c>
      <c r="E103" s="41">
        <f>IFERROR(VLOOKUP(A103,'[2]eess-mf'!$A$2:$I$188,7,FALSE),0)</f>
        <v>15</v>
      </c>
      <c r="F103" s="41">
        <f>IFERROR(VLOOKUP(VALUE(A103),[2]resumen!$A$5:$Q$191,5,FALSE),0)</f>
        <v>11</v>
      </c>
      <c r="G103" s="14">
        <f t="shared" si="13"/>
        <v>0.73299999999999998</v>
      </c>
      <c r="H103" s="41">
        <f>IFERROR(VLOOKUP(VALUE(A103),[2]resumen!$A$5:$Q$191,7,FALSE),0)</f>
        <v>8</v>
      </c>
      <c r="I103" s="14">
        <f t="shared" si="14"/>
        <v>0.72699999999999998</v>
      </c>
      <c r="J103" s="41">
        <f>IFERROR(VLOOKUP(VALUE(A103),[2]resumen!$A$5:$Q$191,2,FALSE),0)</f>
        <v>1</v>
      </c>
      <c r="K103" s="5">
        <f t="shared" si="15"/>
        <v>9.0999999999999998E-2</v>
      </c>
      <c r="L103" s="41">
        <f>IFERROR(VLOOKUP(VALUE(A103),[2]resumen!$A$5:$Q$191,6,FALSE),0)</f>
        <v>3</v>
      </c>
      <c r="M103" s="14">
        <f t="shared" si="16"/>
        <v>0.2</v>
      </c>
      <c r="N103" s="41">
        <f>IFERROR(VLOOKUP(VALUE(A103),[2]resumen!$A$5:$Q$191,8,FALSE),0)</f>
        <v>5</v>
      </c>
      <c r="O103" s="14">
        <f t="shared" si="17"/>
        <v>0.45500000000000002</v>
      </c>
      <c r="P103" s="41">
        <f>IFERROR(VLOOKUP(VALUE(A103),[2]resumen!$A$5:$Q$191,12,FALSE),0)+IFERROR(VLOOKUP(VALUE(A103),[2]resumen!$A$5:$Q$191,13,FALSE),0)</f>
        <v>10</v>
      </c>
      <c r="Q103" s="14">
        <f t="shared" si="18"/>
        <v>0.91</v>
      </c>
      <c r="R103" s="41">
        <f>IFERROR(VLOOKUP(VALUE(A103),[2]resumen!$A$5:$Q$191,10,FALSE),0)+IFERROR(VLOOKUP(VALUE(A103),[2]resumen!$A$5:$Q$191,11,FALSE),0)</f>
        <v>12</v>
      </c>
      <c r="S103" s="14">
        <f t="shared" si="19"/>
        <v>1.0900000000000001</v>
      </c>
      <c r="T103" s="41">
        <f>IFERROR(VLOOKUP(VALUE(A103),[2]resumen!$A$5:$Q$191,15,FALSE),0)</f>
        <v>3</v>
      </c>
      <c r="U103" s="41">
        <f>IFERROR(VLOOKUP(VALUE(A103),[2]resumen!$A$5:$Q$191,16,FALSE),0)</f>
        <v>4</v>
      </c>
      <c r="V103" s="14">
        <f t="shared" si="20"/>
        <v>1.33</v>
      </c>
      <c r="W103" s="41">
        <f>IFERROR(VLOOKUP(VALUE(A103),[2]resumen!$A$5:$Q$191,4,FALSE),0)</f>
        <v>0</v>
      </c>
      <c r="X103" s="14">
        <f t="shared" si="21"/>
        <v>0</v>
      </c>
      <c r="Y103" s="41">
        <f>IFERROR(VLOOKUP(VALUE(A103),[2]resumen!$A$5:$Q$191,3,FALSE),0)</f>
        <v>3</v>
      </c>
      <c r="Z103" s="14">
        <f t="shared" si="22"/>
        <v>0.2</v>
      </c>
      <c r="AA103" s="41">
        <f>IFERROR(VLOOKUP(VALUE(A103),[2]resumen!$A$5:$Q$191,9,FALSE),0)</f>
        <v>0</v>
      </c>
      <c r="AB103" s="14">
        <f t="shared" si="23"/>
        <v>0</v>
      </c>
      <c r="AC103" s="41">
        <f>IFERROR(VLOOKUP(A103,'[2]eess-mf'!$A$2:$I$188,9,FALSE),0)</f>
        <v>0</v>
      </c>
      <c r="AD103" s="41">
        <f>IFERROR(VLOOKUP(VALUE(A103),[2]resumen!$A$5:$Q$191,17,FALSE),0)</f>
        <v>0</v>
      </c>
      <c r="AE103" s="14">
        <f t="shared" si="24"/>
        <v>0</v>
      </c>
      <c r="AF103" s="41">
        <f>IFERROR(VLOOKUP(A103,'[2]eess-mf'!$A$2:$I$188,8,FALSE),0)</f>
        <v>28</v>
      </c>
      <c r="AG103" s="41">
        <f>IFERROR(VLOOKUP(VALUE(A103),[2]resumen!$A$5:$Q$191,14,FALSE),0)</f>
        <v>27</v>
      </c>
      <c r="AH103" s="14">
        <f t="shared" si="25"/>
        <v>0.96</v>
      </c>
    </row>
    <row r="104" spans="1:34" x14ac:dyDescent="0.2">
      <c r="A104" s="45">
        <v>4419</v>
      </c>
      <c r="B104" s="2" t="str">
        <f>+VLOOKUP(A104,'[1]eess-mf'!$A$2:$I$188,5,FALSE)</f>
        <v>LAMBAYEQUE</v>
      </c>
      <c r="C104" s="2" t="str">
        <f>+VLOOKUP(A104,'[1]eess-mf'!$A$2:$I$188,6,FALSE)</f>
        <v>SALAS</v>
      </c>
      <c r="D104" s="2" t="str">
        <f>+VLOOKUP(A104,'[1]eess-mf'!$A$2:$I$188,2,FALSE)</f>
        <v>TALLAPAMPA</v>
      </c>
      <c r="E104" s="41">
        <f>IFERROR(VLOOKUP(A104,'[2]eess-mf'!$A$2:$I$188,7,FALSE),0)</f>
        <v>8</v>
      </c>
      <c r="F104" s="41">
        <f>IFERROR(VLOOKUP(VALUE(A104),[2]resumen!$A$5:$Q$191,5,FALSE),0)</f>
        <v>16</v>
      </c>
      <c r="G104" s="14">
        <f t="shared" si="13"/>
        <v>2</v>
      </c>
      <c r="H104" s="41">
        <f>IFERROR(VLOOKUP(VALUE(A104),[2]resumen!$A$5:$Q$191,7,FALSE),0)</f>
        <v>7</v>
      </c>
      <c r="I104" s="14">
        <f t="shared" si="14"/>
        <v>0.438</v>
      </c>
      <c r="J104" s="41">
        <f>IFERROR(VLOOKUP(VALUE(A104),[2]resumen!$A$5:$Q$191,2,FALSE),0)</f>
        <v>2</v>
      </c>
      <c r="K104" s="5">
        <f t="shared" si="15"/>
        <v>0.125</v>
      </c>
      <c r="L104" s="41">
        <f>IFERROR(VLOOKUP(VALUE(A104),[2]resumen!$A$5:$Q$191,6,FALSE),0)</f>
        <v>3</v>
      </c>
      <c r="M104" s="14">
        <f t="shared" si="16"/>
        <v>0.375</v>
      </c>
      <c r="N104" s="41">
        <f>IFERROR(VLOOKUP(VALUE(A104),[2]resumen!$A$5:$Q$191,8,FALSE),0)</f>
        <v>3</v>
      </c>
      <c r="O104" s="14">
        <f t="shared" si="17"/>
        <v>0.188</v>
      </c>
      <c r="P104" s="41">
        <f>IFERROR(VLOOKUP(VALUE(A104),[2]resumen!$A$5:$Q$191,12,FALSE),0)+IFERROR(VLOOKUP(VALUE(A104),[2]resumen!$A$5:$Q$191,13,FALSE),0)</f>
        <v>11</v>
      </c>
      <c r="Q104" s="14">
        <f t="shared" si="18"/>
        <v>0.69</v>
      </c>
      <c r="R104" s="41">
        <f>IFERROR(VLOOKUP(VALUE(A104),[2]resumen!$A$5:$Q$191,10,FALSE),0)+IFERROR(VLOOKUP(VALUE(A104),[2]resumen!$A$5:$Q$191,11,FALSE),0)</f>
        <v>11</v>
      </c>
      <c r="S104" s="14">
        <f t="shared" si="19"/>
        <v>0.69</v>
      </c>
      <c r="T104" s="41">
        <f>IFERROR(VLOOKUP(VALUE(A104),[2]resumen!$A$5:$Q$191,15,FALSE),0)</f>
        <v>10</v>
      </c>
      <c r="U104" s="41">
        <f>IFERROR(VLOOKUP(VALUE(A104),[2]resumen!$A$5:$Q$191,16,FALSE),0)</f>
        <v>9</v>
      </c>
      <c r="V104" s="14">
        <f t="shared" si="20"/>
        <v>0.9</v>
      </c>
      <c r="W104" s="41">
        <f>IFERROR(VLOOKUP(VALUE(A104),[2]resumen!$A$5:$Q$191,4,FALSE),0)</f>
        <v>1</v>
      </c>
      <c r="X104" s="14">
        <f t="shared" si="21"/>
        <v>0.13</v>
      </c>
      <c r="Y104" s="41">
        <f>IFERROR(VLOOKUP(VALUE(A104),[2]resumen!$A$5:$Q$191,3,FALSE),0)</f>
        <v>18</v>
      </c>
      <c r="Z104" s="14">
        <f t="shared" si="22"/>
        <v>2.25</v>
      </c>
      <c r="AA104" s="41">
        <f>IFERROR(VLOOKUP(VALUE(A104),[2]resumen!$A$5:$Q$191,9,FALSE),0)</f>
        <v>0</v>
      </c>
      <c r="AB104" s="14">
        <f t="shared" si="23"/>
        <v>0</v>
      </c>
      <c r="AC104" s="41">
        <f>IFERROR(VLOOKUP(A104,'[2]eess-mf'!$A$2:$I$188,9,FALSE),0)</f>
        <v>0</v>
      </c>
      <c r="AD104" s="41">
        <f>IFERROR(VLOOKUP(VALUE(A104),[2]resumen!$A$5:$Q$191,17,FALSE),0)</f>
        <v>0</v>
      </c>
      <c r="AE104" s="14">
        <f t="shared" si="24"/>
        <v>0</v>
      </c>
      <c r="AF104" s="41">
        <f>IFERROR(VLOOKUP(A104,'[2]eess-mf'!$A$2:$I$188,8,FALSE),0)</f>
        <v>13</v>
      </c>
      <c r="AG104" s="41">
        <f>IFERROR(VLOOKUP(VALUE(A104),[2]resumen!$A$5:$Q$191,14,FALSE),0)</f>
        <v>26</v>
      </c>
      <c r="AH104" s="14">
        <f t="shared" si="25"/>
        <v>2</v>
      </c>
    </row>
    <row r="105" spans="1:34" x14ac:dyDescent="0.2">
      <c r="A105" s="45">
        <v>4420</v>
      </c>
      <c r="B105" s="2" t="str">
        <f>+VLOOKUP(A105,'[1]eess-mf'!$A$2:$I$188,5,FALSE)</f>
        <v>LAMBAYEQUE</v>
      </c>
      <c r="C105" s="2" t="str">
        <f>+VLOOKUP(A105,'[1]eess-mf'!$A$2:$I$188,6,FALSE)</f>
        <v>MORROPE</v>
      </c>
      <c r="D105" s="2" t="str">
        <f>+VLOOKUP(A105,'[1]eess-mf'!$A$2:$I$188,2,FALSE)</f>
        <v>MORROPE</v>
      </c>
      <c r="E105" s="41">
        <f>IFERROR(VLOOKUP(A105,'[2]eess-mf'!$A$2:$I$188,7,FALSE),0)</f>
        <v>329</v>
      </c>
      <c r="F105" s="41">
        <f>IFERROR(VLOOKUP(VALUE(A105),[2]resumen!$A$5:$Q$191,5,FALSE),0)</f>
        <v>240</v>
      </c>
      <c r="G105" s="14">
        <f t="shared" si="13"/>
        <v>0.72899999999999998</v>
      </c>
      <c r="H105" s="41">
        <f>IFERROR(VLOOKUP(VALUE(A105),[2]resumen!$A$5:$Q$191,7,FALSE),0)</f>
        <v>115</v>
      </c>
      <c r="I105" s="14">
        <f t="shared" si="14"/>
        <v>0.47899999999999998</v>
      </c>
      <c r="J105" s="41">
        <f>IFERROR(VLOOKUP(VALUE(A105),[2]resumen!$A$5:$Q$191,2,FALSE),0)</f>
        <v>31</v>
      </c>
      <c r="K105" s="5">
        <f t="shared" si="15"/>
        <v>0.129</v>
      </c>
      <c r="L105" s="41">
        <f>IFERROR(VLOOKUP(VALUE(A105),[2]resumen!$A$5:$Q$191,6,FALSE),0)</f>
        <v>162</v>
      </c>
      <c r="M105" s="14">
        <f t="shared" si="16"/>
        <v>0.49199999999999999</v>
      </c>
      <c r="N105" s="41">
        <f>IFERROR(VLOOKUP(VALUE(A105),[2]resumen!$A$5:$Q$191,8,FALSE),0)</f>
        <v>142</v>
      </c>
      <c r="O105" s="14">
        <f t="shared" si="17"/>
        <v>0.59199999999999997</v>
      </c>
      <c r="P105" s="41">
        <f>IFERROR(VLOOKUP(VALUE(A105),[2]resumen!$A$5:$Q$191,12,FALSE),0)+IFERROR(VLOOKUP(VALUE(A105),[2]resumen!$A$5:$Q$191,13,FALSE),0)</f>
        <v>210</v>
      </c>
      <c r="Q105" s="14">
        <f t="shared" si="18"/>
        <v>0.88</v>
      </c>
      <c r="R105" s="41">
        <f>IFERROR(VLOOKUP(VALUE(A105),[2]resumen!$A$5:$Q$191,10,FALSE),0)+IFERROR(VLOOKUP(VALUE(A105),[2]resumen!$A$5:$Q$191,11,FALSE),0)</f>
        <v>189</v>
      </c>
      <c r="S105" s="14">
        <f t="shared" si="19"/>
        <v>0.79</v>
      </c>
      <c r="T105" s="41">
        <f>IFERROR(VLOOKUP(VALUE(A105),[2]resumen!$A$5:$Q$191,15,FALSE),0)</f>
        <v>70</v>
      </c>
      <c r="U105" s="41">
        <f>IFERROR(VLOOKUP(VALUE(A105),[2]resumen!$A$5:$Q$191,16,FALSE),0)</f>
        <v>43</v>
      </c>
      <c r="V105" s="14">
        <f t="shared" si="20"/>
        <v>0.61</v>
      </c>
      <c r="W105" s="41">
        <f>IFERROR(VLOOKUP(VALUE(A105),[2]resumen!$A$5:$Q$191,4,FALSE),0)</f>
        <v>14</v>
      </c>
      <c r="X105" s="14">
        <f t="shared" si="21"/>
        <v>0.04</v>
      </c>
      <c r="Y105" s="41">
        <f>IFERROR(VLOOKUP(VALUE(A105),[2]resumen!$A$5:$Q$191,3,FALSE),0)</f>
        <v>0</v>
      </c>
      <c r="Z105" s="14">
        <f t="shared" si="22"/>
        <v>0</v>
      </c>
      <c r="AA105" s="41">
        <f>IFERROR(VLOOKUP(VALUE(A105),[2]resumen!$A$5:$Q$191,9,FALSE),0)</f>
        <v>0</v>
      </c>
      <c r="AB105" s="14">
        <f t="shared" si="23"/>
        <v>0</v>
      </c>
      <c r="AC105" s="41">
        <f>IFERROR(VLOOKUP(A105,'[2]eess-mf'!$A$2:$I$188,9,FALSE),0)</f>
        <v>1150</v>
      </c>
      <c r="AD105" s="41">
        <f>IFERROR(VLOOKUP(VALUE(A105),[2]resumen!$A$5:$Q$191,17,FALSE),0)</f>
        <v>325</v>
      </c>
      <c r="AE105" s="14">
        <f t="shared" si="24"/>
        <v>0.28000000000000003</v>
      </c>
      <c r="AF105" s="41">
        <f>IFERROR(VLOOKUP(A105,'[2]eess-mf'!$A$2:$I$188,8,FALSE),0)</f>
        <v>349</v>
      </c>
      <c r="AG105" s="41">
        <f>IFERROR(VLOOKUP(VALUE(A105),[2]resumen!$A$5:$Q$191,14,FALSE),0)</f>
        <v>340</v>
      </c>
      <c r="AH105" s="14">
        <f t="shared" si="25"/>
        <v>0.97</v>
      </c>
    </row>
    <row r="106" spans="1:34" x14ac:dyDescent="0.2">
      <c r="A106" s="45">
        <v>4421</v>
      </c>
      <c r="B106" s="2" t="str">
        <f>+VLOOKUP(A106,'[1]eess-mf'!$A$2:$I$188,5,FALSE)</f>
        <v>LAMBAYEQUE</v>
      </c>
      <c r="C106" s="2" t="str">
        <f>+VLOOKUP(A106,'[1]eess-mf'!$A$2:$I$188,6,FALSE)</f>
        <v>MORROPE</v>
      </c>
      <c r="D106" s="2" t="str">
        <f>+VLOOKUP(A106,'[1]eess-mf'!$A$2:$I$188,2,FALSE)</f>
        <v>LA COLORADA</v>
      </c>
      <c r="E106" s="41">
        <f>IFERROR(VLOOKUP(A106,'[2]eess-mf'!$A$2:$I$188,7,FALSE),0)</f>
        <v>55</v>
      </c>
      <c r="F106" s="41">
        <f>IFERROR(VLOOKUP(VALUE(A106),[2]resumen!$A$5:$Q$191,5,FALSE),0)</f>
        <v>49</v>
      </c>
      <c r="G106" s="14">
        <f t="shared" si="13"/>
        <v>0.89100000000000001</v>
      </c>
      <c r="H106" s="41">
        <f>IFERROR(VLOOKUP(VALUE(A106),[2]resumen!$A$5:$Q$191,7,FALSE),0)</f>
        <v>10</v>
      </c>
      <c r="I106" s="14">
        <f t="shared" si="14"/>
        <v>0.20399999999999999</v>
      </c>
      <c r="J106" s="41">
        <f>IFERROR(VLOOKUP(VALUE(A106),[2]resumen!$A$5:$Q$191,2,FALSE),0)</f>
        <v>4</v>
      </c>
      <c r="K106" s="5">
        <f t="shared" si="15"/>
        <v>8.2000000000000003E-2</v>
      </c>
      <c r="L106" s="41">
        <f>IFERROR(VLOOKUP(VALUE(A106),[2]resumen!$A$5:$Q$191,6,FALSE),0)</f>
        <v>27</v>
      </c>
      <c r="M106" s="14">
        <f t="shared" si="16"/>
        <v>0.49099999999999999</v>
      </c>
      <c r="N106" s="41">
        <f>IFERROR(VLOOKUP(VALUE(A106),[2]resumen!$A$5:$Q$191,8,FALSE),0)</f>
        <v>45</v>
      </c>
      <c r="O106" s="14">
        <f t="shared" si="17"/>
        <v>0.91800000000000004</v>
      </c>
      <c r="P106" s="41">
        <f>IFERROR(VLOOKUP(VALUE(A106),[2]resumen!$A$5:$Q$191,12,FALSE),0)+IFERROR(VLOOKUP(VALUE(A106),[2]resumen!$A$5:$Q$191,13,FALSE),0)</f>
        <v>38</v>
      </c>
      <c r="Q106" s="14">
        <f t="shared" si="18"/>
        <v>0.78</v>
      </c>
      <c r="R106" s="41">
        <f>IFERROR(VLOOKUP(VALUE(A106),[2]resumen!$A$5:$Q$191,10,FALSE),0)+IFERROR(VLOOKUP(VALUE(A106),[2]resumen!$A$5:$Q$191,11,FALSE),0)</f>
        <v>37</v>
      </c>
      <c r="S106" s="14">
        <f t="shared" si="19"/>
        <v>0.76</v>
      </c>
      <c r="T106" s="41">
        <f>IFERROR(VLOOKUP(VALUE(A106),[2]resumen!$A$5:$Q$191,15,FALSE),0)</f>
        <v>22</v>
      </c>
      <c r="U106" s="41">
        <f>IFERROR(VLOOKUP(VALUE(A106),[2]resumen!$A$5:$Q$191,16,FALSE),0)</f>
        <v>7</v>
      </c>
      <c r="V106" s="14">
        <f t="shared" si="20"/>
        <v>0.32</v>
      </c>
      <c r="W106" s="41">
        <f>IFERROR(VLOOKUP(VALUE(A106),[2]resumen!$A$5:$Q$191,4,FALSE),0)</f>
        <v>0</v>
      </c>
      <c r="X106" s="14">
        <f t="shared" si="21"/>
        <v>0</v>
      </c>
      <c r="Y106" s="41">
        <f>IFERROR(VLOOKUP(VALUE(A106),[2]resumen!$A$5:$Q$191,3,FALSE),0)</f>
        <v>0</v>
      </c>
      <c r="Z106" s="14">
        <f t="shared" si="22"/>
        <v>0</v>
      </c>
      <c r="AA106" s="41">
        <f>IFERROR(VLOOKUP(VALUE(A106),[2]resumen!$A$5:$Q$191,9,FALSE),0)</f>
        <v>0</v>
      </c>
      <c r="AB106" s="14">
        <f t="shared" si="23"/>
        <v>0</v>
      </c>
      <c r="AC106" s="41">
        <f>IFERROR(VLOOKUP(A106,'[2]eess-mf'!$A$2:$I$188,9,FALSE),0)</f>
        <v>0</v>
      </c>
      <c r="AD106" s="41">
        <f>IFERROR(VLOOKUP(VALUE(A106),[2]resumen!$A$5:$Q$191,17,FALSE),0)</f>
        <v>0</v>
      </c>
      <c r="AE106" s="14">
        <f t="shared" si="24"/>
        <v>0</v>
      </c>
      <c r="AF106" s="41">
        <f>IFERROR(VLOOKUP(A106,'[2]eess-mf'!$A$2:$I$188,8,FALSE),0)</f>
        <v>19</v>
      </c>
      <c r="AG106" s="41">
        <f>IFERROR(VLOOKUP(VALUE(A106),[2]resumen!$A$5:$Q$191,14,FALSE),0)</f>
        <v>14</v>
      </c>
      <c r="AH106" s="14">
        <f t="shared" si="25"/>
        <v>0.74</v>
      </c>
    </row>
    <row r="107" spans="1:34" x14ac:dyDescent="0.2">
      <c r="A107" s="45">
        <v>4422</v>
      </c>
      <c r="B107" s="2" t="str">
        <f>+VLOOKUP(A107,'[1]eess-mf'!$A$2:$I$188,5,FALSE)</f>
        <v>LAMBAYEQUE</v>
      </c>
      <c r="C107" s="2" t="str">
        <f>+VLOOKUP(A107,'[1]eess-mf'!$A$2:$I$188,6,FALSE)</f>
        <v>MORROPE</v>
      </c>
      <c r="D107" s="2" t="str">
        <f>+VLOOKUP(A107,'[1]eess-mf'!$A$2:$I$188,2,FALSE)</f>
        <v>EL ROMERO</v>
      </c>
      <c r="E107" s="41">
        <f>IFERROR(VLOOKUP(A107,'[2]eess-mf'!$A$2:$I$188,7,FALSE),0)</f>
        <v>61</v>
      </c>
      <c r="F107" s="41">
        <f>IFERROR(VLOOKUP(VALUE(A107),[2]resumen!$A$5:$Q$191,5,FALSE),0)</f>
        <v>58</v>
      </c>
      <c r="G107" s="14">
        <f t="shared" si="13"/>
        <v>0.95099999999999996</v>
      </c>
      <c r="H107" s="41">
        <f>IFERROR(VLOOKUP(VALUE(A107),[2]resumen!$A$5:$Q$191,7,FALSE),0)</f>
        <v>29</v>
      </c>
      <c r="I107" s="14">
        <f t="shared" si="14"/>
        <v>0.5</v>
      </c>
      <c r="J107" s="41">
        <f>IFERROR(VLOOKUP(VALUE(A107),[2]resumen!$A$5:$Q$191,2,FALSE),0)</f>
        <v>5</v>
      </c>
      <c r="K107" s="5">
        <f t="shared" si="15"/>
        <v>8.5999999999999993E-2</v>
      </c>
      <c r="L107" s="41">
        <f>IFERROR(VLOOKUP(VALUE(A107),[2]resumen!$A$5:$Q$191,6,FALSE),0)</f>
        <v>28</v>
      </c>
      <c r="M107" s="14">
        <f t="shared" si="16"/>
        <v>0.45900000000000002</v>
      </c>
      <c r="N107" s="41">
        <f>IFERROR(VLOOKUP(VALUE(A107),[2]resumen!$A$5:$Q$191,8,FALSE),0)</f>
        <v>12</v>
      </c>
      <c r="O107" s="14">
        <f t="shared" si="17"/>
        <v>0.20699999999999999</v>
      </c>
      <c r="P107" s="41">
        <f>IFERROR(VLOOKUP(VALUE(A107),[2]resumen!$A$5:$Q$191,12,FALSE),0)+IFERROR(VLOOKUP(VALUE(A107),[2]resumen!$A$5:$Q$191,13,FALSE),0)</f>
        <v>22</v>
      </c>
      <c r="Q107" s="14">
        <f t="shared" si="18"/>
        <v>0.38</v>
      </c>
      <c r="R107" s="41">
        <f>IFERROR(VLOOKUP(VALUE(A107),[2]resumen!$A$5:$Q$191,10,FALSE),0)+IFERROR(VLOOKUP(VALUE(A107),[2]resumen!$A$5:$Q$191,11,FALSE),0)</f>
        <v>11</v>
      </c>
      <c r="S107" s="14">
        <f t="shared" si="19"/>
        <v>0.19</v>
      </c>
      <c r="T107" s="41">
        <f>IFERROR(VLOOKUP(VALUE(A107),[2]resumen!$A$5:$Q$191,15,FALSE),0)</f>
        <v>31</v>
      </c>
      <c r="U107" s="41">
        <f>IFERROR(VLOOKUP(VALUE(A107),[2]resumen!$A$5:$Q$191,16,FALSE),0)</f>
        <v>15</v>
      </c>
      <c r="V107" s="14">
        <f t="shared" si="20"/>
        <v>0.48</v>
      </c>
      <c r="W107" s="41">
        <f>IFERROR(VLOOKUP(VALUE(A107),[2]resumen!$A$5:$Q$191,4,FALSE),0)</f>
        <v>0</v>
      </c>
      <c r="X107" s="14">
        <f t="shared" si="21"/>
        <v>0</v>
      </c>
      <c r="Y107" s="41">
        <f>IFERROR(VLOOKUP(VALUE(A107),[2]resumen!$A$5:$Q$191,3,FALSE),0)</f>
        <v>8</v>
      </c>
      <c r="Z107" s="14">
        <f t="shared" si="22"/>
        <v>0.13100000000000001</v>
      </c>
      <c r="AA107" s="41">
        <f>IFERROR(VLOOKUP(VALUE(A107),[2]resumen!$A$5:$Q$191,9,FALSE),0)</f>
        <v>0</v>
      </c>
      <c r="AB107" s="14">
        <f t="shared" si="23"/>
        <v>0</v>
      </c>
      <c r="AC107" s="41">
        <f>IFERROR(VLOOKUP(A107,'[2]eess-mf'!$A$2:$I$188,9,FALSE),0)</f>
        <v>0</v>
      </c>
      <c r="AD107" s="41">
        <f>IFERROR(VLOOKUP(VALUE(A107),[2]resumen!$A$5:$Q$191,17,FALSE),0)</f>
        <v>0</v>
      </c>
      <c r="AE107" s="14">
        <f t="shared" si="24"/>
        <v>0</v>
      </c>
      <c r="AF107" s="41">
        <f>IFERROR(VLOOKUP(A107,'[2]eess-mf'!$A$2:$I$188,8,FALSE),0)</f>
        <v>28</v>
      </c>
      <c r="AG107" s="41">
        <f>IFERROR(VLOOKUP(VALUE(A107),[2]resumen!$A$5:$Q$191,14,FALSE),0)</f>
        <v>11</v>
      </c>
      <c r="AH107" s="14">
        <f t="shared" si="25"/>
        <v>0.39</v>
      </c>
    </row>
    <row r="108" spans="1:34" x14ac:dyDescent="0.2">
      <c r="A108" s="45">
        <v>4423</v>
      </c>
      <c r="B108" s="2" t="str">
        <f>+VLOOKUP(A108,'[1]eess-mf'!$A$2:$I$188,5,FALSE)</f>
        <v>LAMBAYEQUE</v>
      </c>
      <c r="C108" s="2" t="str">
        <f>+VLOOKUP(A108,'[1]eess-mf'!$A$2:$I$188,6,FALSE)</f>
        <v>MORROPE</v>
      </c>
      <c r="D108" s="2" t="str">
        <f>+VLOOKUP(A108,'[1]eess-mf'!$A$2:$I$188,2,FALSE)</f>
        <v>TRANCA FANUPE</v>
      </c>
      <c r="E108" s="41">
        <f>IFERROR(VLOOKUP(A108,'[2]eess-mf'!$A$2:$I$188,7,FALSE),0)</f>
        <v>94</v>
      </c>
      <c r="F108" s="41">
        <f>IFERROR(VLOOKUP(VALUE(A108),[2]resumen!$A$5:$Q$191,5,FALSE),0)</f>
        <v>83</v>
      </c>
      <c r="G108" s="14">
        <f t="shared" si="13"/>
        <v>0.88300000000000001</v>
      </c>
      <c r="H108" s="41">
        <f>IFERROR(VLOOKUP(VALUE(A108),[2]resumen!$A$5:$Q$191,7,FALSE),0)</f>
        <v>41</v>
      </c>
      <c r="I108" s="14">
        <f t="shared" si="14"/>
        <v>0.49399999999999999</v>
      </c>
      <c r="J108" s="41">
        <f>IFERROR(VLOOKUP(VALUE(A108),[2]resumen!$A$5:$Q$191,2,FALSE),0)</f>
        <v>15</v>
      </c>
      <c r="K108" s="5">
        <f t="shared" si="15"/>
        <v>0.18099999999999999</v>
      </c>
      <c r="L108" s="41">
        <f>IFERROR(VLOOKUP(VALUE(A108),[2]resumen!$A$5:$Q$191,6,FALSE),0)</f>
        <v>71</v>
      </c>
      <c r="M108" s="14">
        <f t="shared" si="16"/>
        <v>0.755</v>
      </c>
      <c r="N108" s="41">
        <f>IFERROR(VLOOKUP(VALUE(A108),[2]resumen!$A$5:$Q$191,8,FALSE),0)</f>
        <v>73</v>
      </c>
      <c r="O108" s="14">
        <f t="shared" si="17"/>
        <v>0.88</v>
      </c>
      <c r="P108" s="41">
        <f>IFERROR(VLOOKUP(VALUE(A108),[2]resumen!$A$5:$Q$191,12,FALSE),0)+IFERROR(VLOOKUP(VALUE(A108),[2]resumen!$A$5:$Q$191,13,FALSE),0)</f>
        <v>50</v>
      </c>
      <c r="Q108" s="14">
        <f t="shared" si="18"/>
        <v>0.6</v>
      </c>
      <c r="R108" s="41">
        <f>IFERROR(VLOOKUP(VALUE(A108),[2]resumen!$A$5:$Q$191,10,FALSE),0)+IFERROR(VLOOKUP(VALUE(A108),[2]resumen!$A$5:$Q$191,11,FALSE),0)</f>
        <v>39</v>
      </c>
      <c r="S108" s="14">
        <f t="shared" si="19"/>
        <v>0.47</v>
      </c>
      <c r="T108" s="41">
        <f>IFERROR(VLOOKUP(VALUE(A108),[2]resumen!$A$5:$Q$191,15,FALSE),0)</f>
        <v>72</v>
      </c>
      <c r="U108" s="41">
        <f>IFERROR(VLOOKUP(VALUE(A108),[2]resumen!$A$5:$Q$191,16,FALSE),0)</f>
        <v>41</v>
      </c>
      <c r="V108" s="14">
        <f t="shared" si="20"/>
        <v>0.56999999999999995</v>
      </c>
      <c r="W108" s="41">
        <f>IFERROR(VLOOKUP(VALUE(A108),[2]resumen!$A$5:$Q$191,4,FALSE),0)</f>
        <v>0</v>
      </c>
      <c r="X108" s="14">
        <f t="shared" si="21"/>
        <v>0</v>
      </c>
      <c r="Y108" s="41">
        <f>IFERROR(VLOOKUP(VALUE(A108),[2]resumen!$A$5:$Q$191,3,FALSE),0)</f>
        <v>1</v>
      </c>
      <c r="Z108" s="14">
        <f t="shared" si="22"/>
        <v>1.0999999999999999E-2</v>
      </c>
      <c r="AA108" s="41">
        <f>IFERROR(VLOOKUP(VALUE(A108),[2]resumen!$A$5:$Q$191,9,FALSE),0)</f>
        <v>0</v>
      </c>
      <c r="AB108" s="14">
        <f t="shared" si="23"/>
        <v>0</v>
      </c>
      <c r="AC108" s="41">
        <f>IFERROR(VLOOKUP(A108,'[2]eess-mf'!$A$2:$I$188,9,FALSE),0)</f>
        <v>0</v>
      </c>
      <c r="AD108" s="41">
        <f>IFERROR(VLOOKUP(VALUE(A108),[2]resumen!$A$5:$Q$191,17,FALSE),0)</f>
        <v>0</v>
      </c>
      <c r="AE108" s="14">
        <f t="shared" si="24"/>
        <v>0</v>
      </c>
      <c r="AF108" s="41">
        <f>IFERROR(VLOOKUP(A108,'[2]eess-mf'!$A$2:$I$188,8,FALSE),0)</f>
        <v>62</v>
      </c>
      <c r="AG108" s="41">
        <f>IFERROR(VLOOKUP(VALUE(A108),[2]resumen!$A$5:$Q$191,14,FALSE),0)</f>
        <v>76</v>
      </c>
      <c r="AH108" s="14">
        <f t="shared" si="25"/>
        <v>1.23</v>
      </c>
    </row>
    <row r="109" spans="1:34" x14ac:dyDescent="0.2">
      <c r="A109" s="45">
        <v>4424</v>
      </c>
      <c r="B109" s="2" t="str">
        <f>+VLOOKUP(A109,'[1]eess-mf'!$A$2:$I$188,5,FALSE)</f>
        <v>LAMBAYEQUE</v>
      </c>
      <c r="C109" s="2" t="str">
        <f>+VLOOKUP(A109,'[1]eess-mf'!$A$2:$I$188,6,FALSE)</f>
        <v>MORROPE</v>
      </c>
      <c r="D109" s="2" t="str">
        <f>+VLOOKUP(A109,'[1]eess-mf'!$A$2:$I$188,2,FALSE)</f>
        <v>LAGUNAS (MORROPE)</v>
      </c>
      <c r="E109" s="41">
        <f>IFERROR(VLOOKUP(A109,'[2]eess-mf'!$A$2:$I$188,7,FALSE),0)</f>
        <v>80</v>
      </c>
      <c r="F109" s="41">
        <f>IFERROR(VLOOKUP(VALUE(A109),[2]resumen!$A$5:$Q$191,5,FALSE),0)</f>
        <v>58</v>
      </c>
      <c r="G109" s="14">
        <f t="shared" si="13"/>
        <v>0.72499999999999998</v>
      </c>
      <c r="H109" s="41">
        <f>IFERROR(VLOOKUP(VALUE(A109),[2]resumen!$A$5:$Q$191,7,FALSE),0)</f>
        <v>53</v>
      </c>
      <c r="I109" s="14">
        <f t="shared" si="14"/>
        <v>0.91400000000000003</v>
      </c>
      <c r="J109" s="41">
        <f>IFERROR(VLOOKUP(VALUE(A109),[2]resumen!$A$5:$Q$191,2,FALSE),0)</f>
        <v>8</v>
      </c>
      <c r="K109" s="5">
        <f t="shared" si="15"/>
        <v>0.13800000000000001</v>
      </c>
      <c r="L109" s="41">
        <f>IFERROR(VLOOKUP(VALUE(A109),[2]resumen!$A$5:$Q$191,6,FALSE),0)</f>
        <v>43</v>
      </c>
      <c r="M109" s="14">
        <f t="shared" si="16"/>
        <v>0.53800000000000003</v>
      </c>
      <c r="N109" s="41">
        <f>IFERROR(VLOOKUP(VALUE(A109),[2]resumen!$A$5:$Q$191,8,FALSE),0)</f>
        <v>20</v>
      </c>
      <c r="O109" s="14">
        <f t="shared" si="17"/>
        <v>0.34499999999999997</v>
      </c>
      <c r="P109" s="41">
        <f>IFERROR(VLOOKUP(VALUE(A109),[2]resumen!$A$5:$Q$191,12,FALSE),0)+IFERROR(VLOOKUP(VALUE(A109),[2]resumen!$A$5:$Q$191,13,FALSE),0)</f>
        <v>36</v>
      </c>
      <c r="Q109" s="14">
        <f t="shared" si="18"/>
        <v>0.62</v>
      </c>
      <c r="R109" s="41">
        <f>IFERROR(VLOOKUP(VALUE(A109),[2]resumen!$A$5:$Q$191,10,FALSE),0)+IFERROR(VLOOKUP(VALUE(A109),[2]resumen!$A$5:$Q$191,11,FALSE),0)</f>
        <v>39</v>
      </c>
      <c r="S109" s="14">
        <f t="shared" si="19"/>
        <v>0.67</v>
      </c>
      <c r="T109" s="41">
        <f>IFERROR(VLOOKUP(VALUE(A109),[2]resumen!$A$5:$Q$191,15,FALSE),0)</f>
        <v>48</v>
      </c>
      <c r="U109" s="41">
        <f>IFERROR(VLOOKUP(VALUE(A109),[2]resumen!$A$5:$Q$191,16,FALSE),0)</f>
        <v>23</v>
      </c>
      <c r="V109" s="14">
        <f t="shared" si="20"/>
        <v>0.48</v>
      </c>
      <c r="W109" s="41">
        <f>IFERROR(VLOOKUP(VALUE(A109),[2]resumen!$A$5:$Q$191,4,FALSE),0)</f>
        <v>0</v>
      </c>
      <c r="X109" s="14">
        <f t="shared" si="21"/>
        <v>0</v>
      </c>
      <c r="Y109" s="41">
        <f>IFERROR(VLOOKUP(VALUE(A109),[2]resumen!$A$5:$Q$191,3,FALSE),0)</f>
        <v>0</v>
      </c>
      <c r="Z109" s="14">
        <f t="shared" si="22"/>
        <v>0</v>
      </c>
      <c r="AA109" s="41">
        <f>IFERROR(VLOOKUP(VALUE(A109),[2]resumen!$A$5:$Q$191,9,FALSE),0)</f>
        <v>0</v>
      </c>
      <c r="AB109" s="14">
        <f t="shared" si="23"/>
        <v>0</v>
      </c>
      <c r="AC109" s="41">
        <f>IFERROR(VLOOKUP(A109,'[2]eess-mf'!$A$2:$I$188,9,FALSE),0)</f>
        <v>0</v>
      </c>
      <c r="AD109" s="41">
        <f>IFERROR(VLOOKUP(VALUE(A109),[2]resumen!$A$5:$Q$191,17,FALSE),0)</f>
        <v>0</v>
      </c>
      <c r="AE109" s="14">
        <f t="shared" si="24"/>
        <v>0</v>
      </c>
      <c r="AF109" s="41">
        <f>IFERROR(VLOOKUP(A109,'[2]eess-mf'!$A$2:$I$188,8,FALSE),0)</f>
        <v>82</v>
      </c>
      <c r="AG109" s="41">
        <f>IFERROR(VLOOKUP(VALUE(A109),[2]resumen!$A$5:$Q$191,14,FALSE),0)</f>
        <v>77</v>
      </c>
      <c r="AH109" s="14">
        <f t="shared" si="25"/>
        <v>0.94</v>
      </c>
    </row>
    <row r="110" spans="1:34" x14ac:dyDescent="0.2">
      <c r="A110" s="45">
        <v>4425</v>
      </c>
      <c r="B110" s="2" t="str">
        <f>+VLOOKUP(A110,'[1]eess-mf'!$A$2:$I$188,5,FALSE)</f>
        <v>LAMBAYEQUE</v>
      </c>
      <c r="C110" s="2" t="str">
        <f>+VLOOKUP(A110,'[1]eess-mf'!$A$2:$I$188,6,FALSE)</f>
        <v>MORROPE</v>
      </c>
      <c r="D110" s="2" t="str">
        <f>+VLOOKUP(A110,'[1]eess-mf'!$A$2:$I$188,2,FALSE)</f>
        <v>CHEPITO</v>
      </c>
      <c r="E110" s="41">
        <f>IFERROR(VLOOKUP(A110,'[2]eess-mf'!$A$2:$I$188,7,FALSE),0)</f>
        <v>67</v>
      </c>
      <c r="F110" s="41">
        <f>IFERROR(VLOOKUP(VALUE(A110),[2]resumen!$A$5:$Q$191,5,FALSE),0)</f>
        <v>44</v>
      </c>
      <c r="G110" s="14">
        <f t="shared" si="13"/>
        <v>0.65700000000000003</v>
      </c>
      <c r="H110" s="41">
        <f>IFERROR(VLOOKUP(VALUE(A110),[2]resumen!$A$5:$Q$191,7,FALSE),0)</f>
        <v>17</v>
      </c>
      <c r="I110" s="14">
        <f t="shared" si="14"/>
        <v>0.38600000000000001</v>
      </c>
      <c r="J110" s="41">
        <f>IFERROR(VLOOKUP(VALUE(A110),[2]resumen!$A$5:$Q$191,2,FALSE),0)</f>
        <v>5</v>
      </c>
      <c r="K110" s="5">
        <f t="shared" si="15"/>
        <v>0.114</v>
      </c>
      <c r="L110" s="41">
        <f>IFERROR(VLOOKUP(VALUE(A110),[2]resumen!$A$5:$Q$191,6,FALSE),0)</f>
        <v>36</v>
      </c>
      <c r="M110" s="14">
        <f t="shared" si="16"/>
        <v>0.53700000000000003</v>
      </c>
      <c r="N110" s="41">
        <f>IFERROR(VLOOKUP(VALUE(A110),[2]resumen!$A$5:$Q$191,8,FALSE),0)</f>
        <v>37</v>
      </c>
      <c r="O110" s="14">
        <f t="shared" si="17"/>
        <v>0.84099999999999997</v>
      </c>
      <c r="P110" s="41">
        <f>IFERROR(VLOOKUP(VALUE(A110),[2]resumen!$A$5:$Q$191,12,FALSE),0)+IFERROR(VLOOKUP(VALUE(A110),[2]resumen!$A$5:$Q$191,13,FALSE),0)</f>
        <v>38</v>
      </c>
      <c r="Q110" s="14">
        <f t="shared" si="18"/>
        <v>0.86</v>
      </c>
      <c r="R110" s="41">
        <f>IFERROR(VLOOKUP(VALUE(A110),[2]resumen!$A$5:$Q$191,10,FALSE),0)+IFERROR(VLOOKUP(VALUE(A110),[2]resumen!$A$5:$Q$191,11,FALSE),0)</f>
        <v>41</v>
      </c>
      <c r="S110" s="14">
        <f t="shared" si="19"/>
        <v>0.93</v>
      </c>
      <c r="T110" s="41">
        <f>IFERROR(VLOOKUP(VALUE(A110),[2]resumen!$A$5:$Q$191,15,FALSE),0)</f>
        <v>30</v>
      </c>
      <c r="U110" s="41">
        <f>IFERROR(VLOOKUP(VALUE(A110),[2]resumen!$A$5:$Q$191,16,FALSE),0)</f>
        <v>10</v>
      </c>
      <c r="V110" s="14">
        <f t="shared" si="20"/>
        <v>0.33</v>
      </c>
      <c r="W110" s="41">
        <f>IFERROR(VLOOKUP(VALUE(A110),[2]resumen!$A$5:$Q$191,4,FALSE),0)</f>
        <v>1</v>
      </c>
      <c r="X110" s="14">
        <f t="shared" si="21"/>
        <v>0.01</v>
      </c>
      <c r="Y110" s="41">
        <f>IFERROR(VLOOKUP(VALUE(A110),[2]resumen!$A$5:$Q$191,3,FALSE),0)</f>
        <v>4</v>
      </c>
      <c r="Z110" s="14">
        <f t="shared" si="22"/>
        <v>0.06</v>
      </c>
      <c r="AA110" s="41">
        <f>IFERROR(VLOOKUP(VALUE(A110),[2]resumen!$A$5:$Q$191,9,FALSE),0)</f>
        <v>0</v>
      </c>
      <c r="AB110" s="14">
        <f t="shared" si="23"/>
        <v>0</v>
      </c>
      <c r="AC110" s="41">
        <f>IFERROR(VLOOKUP(A110,'[2]eess-mf'!$A$2:$I$188,9,FALSE),0)</f>
        <v>0</v>
      </c>
      <c r="AD110" s="41">
        <f>IFERROR(VLOOKUP(VALUE(A110),[2]resumen!$A$5:$Q$191,17,FALSE),0)</f>
        <v>0</v>
      </c>
      <c r="AE110" s="14">
        <f t="shared" si="24"/>
        <v>0</v>
      </c>
      <c r="AF110" s="41">
        <f>IFERROR(VLOOKUP(A110,'[2]eess-mf'!$A$2:$I$188,8,FALSE),0)</f>
        <v>45</v>
      </c>
      <c r="AG110" s="41">
        <f>IFERROR(VLOOKUP(VALUE(A110),[2]resumen!$A$5:$Q$191,14,FALSE),0)</f>
        <v>34</v>
      </c>
      <c r="AH110" s="14">
        <f t="shared" si="25"/>
        <v>0.76</v>
      </c>
    </row>
    <row r="111" spans="1:34" x14ac:dyDescent="0.2">
      <c r="A111" s="45">
        <v>4426</v>
      </c>
      <c r="B111" s="2" t="str">
        <f>+VLOOKUP(A111,'[1]eess-mf'!$A$2:$I$188,5,FALSE)</f>
        <v>LAMBAYEQUE</v>
      </c>
      <c r="C111" s="2" t="str">
        <f>+VLOOKUP(A111,'[1]eess-mf'!$A$2:$I$188,6,FALSE)</f>
        <v>MORROPE</v>
      </c>
      <c r="D111" s="2" t="str">
        <f>+VLOOKUP(A111,'[1]eess-mf'!$A$2:$I$188,2,FALSE)</f>
        <v>ARBOLSOL</v>
      </c>
      <c r="E111" s="41">
        <f>IFERROR(VLOOKUP(A111,'[2]eess-mf'!$A$2:$I$188,7,FALSE),0)</f>
        <v>105</v>
      </c>
      <c r="F111" s="41">
        <f>IFERROR(VLOOKUP(VALUE(A111),[2]resumen!$A$5:$Q$191,5,FALSE),0)</f>
        <v>74</v>
      </c>
      <c r="G111" s="14">
        <f t="shared" si="13"/>
        <v>0.70499999999999996</v>
      </c>
      <c r="H111" s="41">
        <f>IFERROR(VLOOKUP(VALUE(A111),[2]resumen!$A$5:$Q$191,7,FALSE),0)</f>
        <v>39</v>
      </c>
      <c r="I111" s="14">
        <f t="shared" si="14"/>
        <v>0.52700000000000002</v>
      </c>
      <c r="J111" s="41">
        <f>IFERROR(VLOOKUP(VALUE(A111),[2]resumen!$A$5:$Q$191,2,FALSE),0)</f>
        <v>8</v>
      </c>
      <c r="K111" s="5">
        <f t="shared" si="15"/>
        <v>0.108</v>
      </c>
      <c r="L111" s="41">
        <f>IFERROR(VLOOKUP(VALUE(A111),[2]resumen!$A$5:$Q$191,6,FALSE),0)</f>
        <v>41</v>
      </c>
      <c r="M111" s="14">
        <f t="shared" si="16"/>
        <v>0.39</v>
      </c>
      <c r="N111" s="41">
        <f>IFERROR(VLOOKUP(VALUE(A111),[2]resumen!$A$5:$Q$191,8,FALSE),0)</f>
        <v>38</v>
      </c>
      <c r="O111" s="14">
        <f t="shared" si="17"/>
        <v>0.51400000000000001</v>
      </c>
      <c r="P111" s="41">
        <f>IFERROR(VLOOKUP(VALUE(A111),[2]resumen!$A$5:$Q$191,12,FALSE),0)+IFERROR(VLOOKUP(VALUE(A111),[2]resumen!$A$5:$Q$191,13,FALSE),0)</f>
        <v>60</v>
      </c>
      <c r="Q111" s="14">
        <f t="shared" si="18"/>
        <v>0.81</v>
      </c>
      <c r="R111" s="41">
        <f>IFERROR(VLOOKUP(VALUE(A111),[2]resumen!$A$5:$Q$191,10,FALSE),0)+IFERROR(VLOOKUP(VALUE(A111),[2]resumen!$A$5:$Q$191,11,FALSE),0)</f>
        <v>59</v>
      </c>
      <c r="S111" s="14">
        <f t="shared" si="19"/>
        <v>0.8</v>
      </c>
      <c r="T111" s="41">
        <f>IFERROR(VLOOKUP(VALUE(A111),[2]resumen!$A$5:$Q$191,15,FALSE),0)</f>
        <v>72</v>
      </c>
      <c r="U111" s="41">
        <f>IFERROR(VLOOKUP(VALUE(A111),[2]resumen!$A$5:$Q$191,16,FALSE),0)</f>
        <v>73</v>
      </c>
      <c r="V111" s="14">
        <f t="shared" si="20"/>
        <v>1.01</v>
      </c>
      <c r="W111" s="41">
        <f>IFERROR(VLOOKUP(VALUE(A111),[2]resumen!$A$5:$Q$191,4,FALSE),0)</f>
        <v>9</v>
      </c>
      <c r="X111" s="14">
        <f t="shared" si="21"/>
        <v>0.09</v>
      </c>
      <c r="Y111" s="41">
        <f>IFERROR(VLOOKUP(VALUE(A111),[2]resumen!$A$5:$Q$191,3,FALSE),0)</f>
        <v>0</v>
      </c>
      <c r="Z111" s="14">
        <f t="shared" si="22"/>
        <v>0</v>
      </c>
      <c r="AA111" s="41">
        <f>IFERROR(VLOOKUP(VALUE(A111),[2]resumen!$A$5:$Q$191,9,FALSE),0)</f>
        <v>0</v>
      </c>
      <c r="AB111" s="14">
        <f t="shared" si="23"/>
        <v>0</v>
      </c>
      <c r="AC111" s="41">
        <f>IFERROR(VLOOKUP(A111,'[2]eess-mf'!$A$2:$I$188,9,FALSE),0)</f>
        <v>0</v>
      </c>
      <c r="AD111" s="41">
        <f>IFERROR(VLOOKUP(VALUE(A111),[2]resumen!$A$5:$Q$191,17,FALSE),0)</f>
        <v>0</v>
      </c>
      <c r="AE111" s="14">
        <f t="shared" si="24"/>
        <v>0</v>
      </c>
      <c r="AF111" s="41">
        <f>IFERROR(VLOOKUP(A111,'[2]eess-mf'!$A$2:$I$188,8,FALSE),0)</f>
        <v>62</v>
      </c>
      <c r="AG111" s="41">
        <f>IFERROR(VLOOKUP(VALUE(A111),[2]resumen!$A$5:$Q$191,14,FALSE),0)</f>
        <v>88</v>
      </c>
      <c r="AH111" s="14">
        <f t="shared" si="25"/>
        <v>1.42</v>
      </c>
    </row>
    <row r="112" spans="1:34" x14ac:dyDescent="0.2">
      <c r="A112" s="45">
        <v>4427</v>
      </c>
      <c r="B112" s="2" t="str">
        <f>+VLOOKUP(A112,'[1]eess-mf'!$A$2:$I$188,5,FALSE)</f>
        <v>LAMBAYEQUE</v>
      </c>
      <c r="C112" s="2" t="str">
        <f>+VLOOKUP(A112,'[1]eess-mf'!$A$2:$I$188,6,FALSE)</f>
        <v>MORROPE</v>
      </c>
      <c r="D112" s="2" t="str">
        <f>+VLOOKUP(A112,'[1]eess-mf'!$A$2:$I$188,2,FALSE)</f>
        <v>CRUZ DE PAREDONES</v>
      </c>
      <c r="E112" s="41">
        <f>IFERROR(VLOOKUP(A112,'[2]eess-mf'!$A$2:$I$188,7,FALSE),0)</f>
        <v>39</v>
      </c>
      <c r="F112" s="41">
        <f>IFERROR(VLOOKUP(VALUE(A112),[2]resumen!$A$5:$Q$191,5,FALSE),0)</f>
        <v>37</v>
      </c>
      <c r="G112" s="14">
        <f t="shared" si="13"/>
        <v>0.94899999999999995</v>
      </c>
      <c r="H112" s="41">
        <f>IFERROR(VLOOKUP(VALUE(A112),[2]resumen!$A$5:$Q$191,7,FALSE),0)</f>
        <v>21</v>
      </c>
      <c r="I112" s="14">
        <f t="shared" si="14"/>
        <v>0.56799999999999995</v>
      </c>
      <c r="J112" s="41">
        <f>IFERROR(VLOOKUP(VALUE(A112),[2]resumen!$A$5:$Q$191,2,FALSE),0)</f>
        <v>3</v>
      </c>
      <c r="K112" s="5">
        <f t="shared" si="15"/>
        <v>8.1000000000000003E-2</v>
      </c>
      <c r="L112" s="41">
        <f>IFERROR(VLOOKUP(VALUE(A112),[2]resumen!$A$5:$Q$191,6,FALSE),0)</f>
        <v>12</v>
      </c>
      <c r="M112" s="14">
        <f t="shared" si="16"/>
        <v>0.308</v>
      </c>
      <c r="N112" s="41">
        <f>IFERROR(VLOOKUP(VALUE(A112),[2]resumen!$A$5:$Q$191,8,FALSE),0)</f>
        <v>7</v>
      </c>
      <c r="O112" s="14">
        <f t="shared" si="17"/>
        <v>0.189</v>
      </c>
      <c r="P112" s="41">
        <f>IFERROR(VLOOKUP(VALUE(A112),[2]resumen!$A$5:$Q$191,12,FALSE),0)+IFERROR(VLOOKUP(VALUE(A112),[2]resumen!$A$5:$Q$191,13,FALSE),0)</f>
        <v>28</v>
      </c>
      <c r="Q112" s="14">
        <f t="shared" si="18"/>
        <v>0.76</v>
      </c>
      <c r="R112" s="41">
        <f>IFERROR(VLOOKUP(VALUE(A112),[2]resumen!$A$5:$Q$191,10,FALSE),0)+IFERROR(VLOOKUP(VALUE(A112),[2]resumen!$A$5:$Q$191,11,FALSE),0)</f>
        <v>24</v>
      </c>
      <c r="S112" s="14">
        <f t="shared" si="19"/>
        <v>0.65</v>
      </c>
      <c r="T112" s="41">
        <f>IFERROR(VLOOKUP(VALUE(A112),[2]resumen!$A$5:$Q$191,15,FALSE),0)</f>
        <v>9</v>
      </c>
      <c r="U112" s="41">
        <f>IFERROR(VLOOKUP(VALUE(A112),[2]resumen!$A$5:$Q$191,16,FALSE),0)</f>
        <v>13</v>
      </c>
      <c r="V112" s="14">
        <f t="shared" si="20"/>
        <v>1.44</v>
      </c>
      <c r="W112" s="41">
        <f>IFERROR(VLOOKUP(VALUE(A112),[2]resumen!$A$5:$Q$191,4,FALSE),0)</f>
        <v>0</v>
      </c>
      <c r="X112" s="14">
        <f t="shared" si="21"/>
        <v>0</v>
      </c>
      <c r="Y112" s="41">
        <f>IFERROR(VLOOKUP(VALUE(A112),[2]resumen!$A$5:$Q$191,3,FALSE),0)</f>
        <v>0</v>
      </c>
      <c r="Z112" s="14">
        <f t="shared" si="22"/>
        <v>0</v>
      </c>
      <c r="AA112" s="41">
        <f>IFERROR(VLOOKUP(VALUE(A112),[2]resumen!$A$5:$Q$191,9,FALSE),0)</f>
        <v>42</v>
      </c>
      <c r="AB112" s="14">
        <f t="shared" si="23"/>
        <v>1.1399999999999999</v>
      </c>
      <c r="AC112" s="41">
        <f>IFERROR(VLOOKUP(A112,'[2]eess-mf'!$A$2:$I$188,9,FALSE),0)</f>
        <v>0</v>
      </c>
      <c r="AD112" s="41">
        <f>IFERROR(VLOOKUP(VALUE(A112),[2]resumen!$A$5:$Q$191,17,FALSE),0)</f>
        <v>0</v>
      </c>
      <c r="AE112" s="14">
        <f t="shared" si="24"/>
        <v>0</v>
      </c>
      <c r="AF112" s="41">
        <f>IFERROR(VLOOKUP(A112,'[2]eess-mf'!$A$2:$I$188,8,FALSE),0)</f>
        <v>26</v>
      </c>
      <c r="AG112" s="41">
        <f>IFERROR(VLOOKUP(VALUE(A112),[2]resumen!$A$5:$Q$191,14,FALSE),0)</f>
        <v>23</v>
      </c>
      <c r="AH112" s="14">
        <f t="shared" si="25"/>
        <v>0.88</v>
      </c>
    </row>
    <row r="113" spans="1:34" x14ac:dyDescent="0.2">
      <c r="A113" s="45">
        <v>4428</v>
      </c>
      <c r="B113" s="2" t="str">
        <f>+VLOOKUP(A113,'[1]eess-mf'!$A$2:$I$188,5,FALSE)</f>
        <v>LAMBAYEQUE</v>
      </c>
      <c r="C113" s="2" t="str">
        <f>+VLOOKUP(A113,'[1]eess-mf'!$A$2:$I$188,6,FALSE)</f>
        <v>MORROPE</v>
      </c>
      <c r="D113" s="2" t="str">
        <f>+VLOOKUP(A113,'[1]eess-mf'!$A$2:$I$188,2,FALSE)</f>
        <v>LA  GARTERA</v>
      </c>
      <c r="E113" s="41">
        <f>IFERROR(VLOOKUP(A113,'[2]eess-mf'!$A$2:$I$188,7,FALSE),0)</f>
        <v>54</v>
      </c>
      <c r="F113" s="41">
        <f>IFERROR(VLOOKUP(VALUE(A113),[2]resumen!$A$5:$Q$191,5,FALSE),0)</f>
        <v>69</v>
      </c>
      <c r="G113" s="14">
        <f t="shared" si="13"/>
        <v>1.278</v>
      </c>
      <c r="H113" s="41">
        <f>IFERROR(VLOOKUP(VALUE(A113),[2]resumen!$A$5:$Q$191,7,FALSE),0)</f>
        <v>38</v>
      </c>
      <c r="I113" s="14">
        <f t="shared" si="14"/>
        <v>0.55100000000000005</v>
      </c>
      <c r="J113" s="41">
        <f>IFERROR(VLOOKUP(VALUE(A113),[2]resumen!$A$5:$Q$191,2,FALSE),0)</f>
        <v>10</v>
      </c>
      <c r="K113" s="5">
        <f t="shared" si="15"/>
        <v>0.14499999999999999</v>
      </c>
      <c r="L113" s="41">
        <f>IFERROR(VLOOKUP(VALUE(A113),[2]resumen!$A$5:$Q$191,6,FALSE),0)</f>
        <v>50</v>
      </c>
      <c r="M113" s="14">
        <f t="shared" si="16"/>
        <v>0.92600000000000005</v>
      </c>
      <c r="N113" s="41">
        <f>IFERROR(VLOOKUP(VALUE(A113),[2]resumen!$A$5:$Q$191,8,FALSE),0)</f>
        <v>23</v>
      </c>
      <c r="O113" s="14">
        <f t="shared" si="17"/>
        <v>0.33300000000000002</v>
      </c>
      <c r="P113" s="41">
        <f>IFERROR(VLOOKUP(VALUE(A113),[2]resumen!$A$5:$Q$191,12,FALSE),0)+IFERROR(VLOOKUP(VALUE(A113),[2]resumen!$A$5:$Q$191,13,FALSE),0)</f>
        <v>50</v>
      </c>
      <c r="Q113" s="14">
        <f t="shared" si="18"/>
        <v>0.72</v>
      </c>
      <c r="R113" s="41">
        <f>IFERROR(VLOOKUP(VALUE(A113),[2]resumen!$A$5:$Q$191,10,FALSE),0)+IFERROR(VLOOKUP(VALUE(A113),[2]resumen!$A$5:$Q$191,11,FALSE),0)</f>
        <v>55</v>
      </c>
      <c r="S113" s="14">
        <f t="shared" si="19"/>
        <v>0.8</v>
      </c>
      <c r="T113" s="41">
        <f>IFERROR(VLOOKUP(VALUE(A113),[2]resumen!$A$5:$Q$191,15,FALSE),0)</f>
        <v>49</v>
      </c>
      <c r="U113" s="41">
        <f>IFERROR(VLOOKUP(VALUE(A113),[2]resumen!$A$5:$Q$191,16,FALSE),0)</f>
        <v>28</v>
      </c>
      <c r="V113" s="14">
        <f t="shared" si="20"/>
        <v>0.56999999999999995</v>
      </c>
      <c r="W113" s="41">
        <f>IFERROR(VLOOKUP(VALUE(A113),[2]resumen!$A$5:$Q$191,4,FALSE),0)</f>
        <v>0</v>
      </c>
      <c r="X113" s="14">
        <f t="shared" si="21"/>
        <v>0</v>
      </c>
      <c r="Y113" s="41">
        <f>IFERROR(VLOOKUP(VALUE(A113),[2]resumen!$A$5:$Q$191,3,FALSE),0)</f>
        <v>0</v>
      </c>
      <c r="Z113" s="14">
        <f t="shared" si="22"/>
        <v>0</v>
      </c>
      <c r="AA113" s="41">
        <f>IFERROR(VLOOKUP(VALUE(A113),[2]resumen!$A$5:$Q$191,9,FALSE),0)</f>
        <v>0</v>
      </c>
      <c r="AB113" s="14">
        <f t="shared" si="23"/>
        <v>0</v>
      </c>
      <c r="AC113" s="41">
        <f>IFERROR(VLOOKUP(A113,'[2]eess-mf'!$A$2:$I$188,9,FALSE),0)</f>
        <v>0</v>
      </c>
      <c r="AD113" s="41">
        <f>IFERROR(VLOOKUP(VALUE(A113),[2]resumen!$A$5:$Q$191,17,FALSE),0)</f>
        <v>0</v>
      </c>
      <c r="AE113" s="14">
        <f t="shared" si="24"/>
        <v>0</v>
      </c>
      <c r="AF113" s="41">
        <f>IFERROR(VLOOKUP(A113,'[2]eess-mf'!$A$2:$I$188,8,FALSE),0)</f>
        <v>27</v>
      </c>
      <c r="AG113" s="41">
        <f>IFERROR(VLOOKUP(VALUE(A113),[2]resumen!$A$5:$Q$191,14,FALSE),0)</f>
        <v>34</v>
      </c>
      <c r="AH113" s="14">
        <f t="shared" si="25"/>
        <v>1.26</v>
      </c>
    </row>
    <row r="114" spans="1:34" x14ac:dyDescent="0.2">
      <c r="A114" s="45">
        <v>4429</v>
      </c>
      <c r="B114" s="2" t="str">
        <f>+VLOOKUP(A114,'[1]eess-mf'!$A$2:$I$188,5,FALSE)</f>
        <v>LAMBAYEQUE</v>
      </c>
      <c r="C114" s="2" t="str">
        <f>+VLOOKUP(A114,'[1]eess-mf'!$A$2:$I$188,6,FALSE)</f>
        <v>MORROPE</v>
      </c>
      <c r="D114" s="2" t="str">
        <f>+VLOOKUP(A114,'[1]eess-mf'!$A$2:$I$188,2,FALSE)</f>
        <v>CRUZ DEL MEDANO</v>
      </c>
      <c r="E114" s="41">
        <f>IFERROR(VLOOKUP(A114,'[2]eess-mf'!$A$2:$I$188,7,FALSE),0)</f>
        <v>230</v>
      </c>
      <c r="F114" s="41">
        <f>IFERROR(VLOOKUP(VALUE(A114),[2]resumen!$A$5:$Q$191,5,FALSE),0)</f>
        <v>179</v>
      </c>
      <c r="G114" s="14">
        <f t="shared" si="13"/>
        <v>0.77800000000000002</v>
      </c>
      <c r="H114" s="41">
        <f>IFERROR(VLOOKUP(VALUE(A114),[2]resumen!$A$5:$Q$191,7,FALSE),0)</f>
        <v>112</v>
      </c>
      <c r="I114" s="14">
        <f t="shared" si="14"/>
        <v>0.626</v>
      </c>
      <c r="J114" s="41">
        <f>IFERROR(VLOOKUP(VALUE(A114),[2]resumen!$A$5:$Q$191,2,FALSE),0)</f>
        <v>27</v>
      </c>
      <c r="K114" s="5">
        <f t="shared" si="15"/>
        <v>0.151</v>
      </c>
      <c r="L114" s="41">
        <f>IFERROR(VLOOKUP(VALUE(A114),[2]resumen!$A$5:$Q$191,6,FALSE),0)</f>
        <v>126</v>
      </c>
      <c r="M114" s="14">
        <f t="shared" si="16"/>
        <v>0.54800000000000004</v>
      </c>
      <c r="N114" s="41">
        <f>IFERROR(VLOOKUP(VALUE(A114),[2]resumen!$A$5:$Q$191,8,FALSE),0)</f>
        <v>97</v>
      </c>
      <c r="O114" s="14">
        <f t="shared" si="17"/>
        <v>0.54200000000000004</v>
      </c>
      <c r="P114" s="41">
        <f>IFERROR(VLOOKUP(VALUE(A114),[2]resumen!$A$5:$Q$191,12,FALSE),0)+IFERROR(VLOOKUP(VALUE(A114),[2]resumen!$A$5:$Q$191,13,FALSE),0)</f>
        <v>145</v>
      </c>
      <c r="Q114" s="14">
        <f t="shared" si="18"/>
        <v>0.81</v>
      </c>
      <c r="R114" s="41">
        <f>IFERROR(VLOOKUP(VALUE(A114),[2]resumen!$A$5:$Q$191,10,FALSE),0)+IFERROR(VLOOKUP(VALUE(A114),[2]resumen!$A$5:$Q$191,11,FALSE),0)</f>
        <v>118</v>
      </c>
      <c r="S114" s="14">
        <f t="shared" si="19"/>
        <v>0.66</v>
      </c>
      <c r="T114" s="41">
        <f>IFERROR(VLOOKUP(VALUE(A114),[2]resumen!$A$5:$Q$191,15,FALSE),0)</f>
        <v>135</v>
      </c>
      <c r="U114" s="41">
        <f>IFERROR(VLOOKUP(VALUE(A114),[2]resumen!$A$5:$Q$191,16,FALSE),0)</f>
        <v>143</v>
      </c>
      <c r="V114" s="14">
        <f t="shared" si="20"/>
        <v>1.06</v>
      </c>
      <c r="W114" s="41">
        <f>IFERROR(VLOOKUP(VALUE(A114),[2]resumen!$A$5:$Q$191,4,FALSE),0)</f>
        <v>8</v>
      </c>
      <c r="X114" s="14">
        <f t="shared" si="21"/>
        <v>0.03</v>
      </c>
      <c r="Y114" s="41">
        <f>IFERROR(VLOOKUP(VALUE(A114),[2]resumen!$A$5:$Q$191,3,FALSE),0)</f>
        <v>40</v>
      </c>
      <c r="Z114" s="14">
        <f t="shared" si="22"/>
        <v>0.17399999999999999</v>
      </c>
      <c r="AA114" s="41">
        <f>IFERROR(VLOOKUP(VALUE(A114),[2]resumen!$A$5:$Q$191,9,FALSE),0)</f>
        <v>0</v>
      </c>
      <c r="AB114" s="14">
        <f t="shared" si="23"/>
        <v>0</v>
      </c>
      <c r="AC114" s="41">
        <f>IFERROR(VLOOKUP(A114,'[2]eess-mf'!$A$2:$I$188,9,FALSE),0)</f>
        <v>0</v>
      </c>
      <c r="AD114" s="41">
        <f>IFERROR(VLOOKUP(VALUE(A114),[2]resumen!$A$5:$Q$191,17,FALSE),0)</f>
        <v>0</v>
      </c>
      <c r="AE114" s="14">
        <f t="shared" si="24"/>
        <v>0</v>
      </c>
      <c r="AF114" s="41">
        <f>IFERROR(VLOOKUP(A114,'[2]eess-mf'!$A$2:$I$188,8,FALSE),0)</f>
        <v>212</v>
      </c>
      <c r="AG114" s="41">
        <f>IFERROR(VLOOKUP(VALUE(A114),[2]resumen!$A$5:$Q$191,14,FALSE),0)</f>
        <v>224</v>
      </c>
      <c r="AH114" s="14">
        <f t="shared" si="25"/>
        <v>1.06</v>
      </c>
    </row>
    <row r="115" spans="1:34" x14ac:dyDescent="0.2">
      <c r="A115" s="45">
        <v>4430</v>
      </c>
      <c r="B115" s="2" t="str">
        <f>+VLOOKUP(A115,'[1]eess-mf'!$A$2:$I$188,5,FALSE)</f>
        <v>LAMBAYEQUE</v>
      </c>
      <c r="C115" s="2" t="str">
        <f>+VLOOKUP(A115,'[1]eess-mf'!$A$2:$I$188,6,FALSE)</f>
        <v>MORROPE</v>
      </c>
      <c r="D115" s="2" t="str">
        <f>+VLOOKUP(A115,'[1]eess-mf'!$A$2:$I$188,2,FALSE)</f>
        <v>QUEMAZON</v>
      </c>
      <c r="E115" s="41">
        <f>IFERROR(VLOOKUP(A115,'[2]eess-mf'!$A$2:$I$188,7,FALSE),0)</f>
        <v>73</v>
      </c>
      <c r="F115" s="41">
        <f>IFERROR(VLOOKUP(VALUE(A115),[2]resumen!$A$5:$Q$191,5,FALSE),0)</f>
        <v>24</v>
      </c>
      <c r="G115" s="14">
        <f t="shared" si="13"/>
        <v>0.32900000000000001</v>
      </c>
      <c r="H115" s="41">
        <f>IFERROR(VLOOKUP(VALUE(A115),[2]resumen!$A$5:$Q$191,7,FALSE),0)</f>
        <v>12</v>
      </c>
      <c r="I115" s="14">
        <f t="shared" si="14"/>
        <v>0.5</v>
      </c>
      <c r="J115" s="41">
        <f>IFERROR(VLOOKUP(VALUE(A115),[2]resumen!$A$5:$Q$191,2,FALSE),0)</f>
        <v>4</v>
      </c>
      <c r="K115" s="5">
        <f t="shared" si="15"/>
        <v>0.16700000000000001</v>
      </c>
      <c r="L115" s="41">
        <f>IFERROR(VLOOKUP(VALUE(A115),[2]resumen!$A$5:$Q$191,6,FALSE),0)</f>
        <v>19</v>
      </c>
      <c r="M115" s="14">
        <f t="shared" si="16"/>
        <v>0.26</v>
      </c>
      <c r="N115" s="41">
        <f>IFERROR(VLOOKUP(VALUE(A115),[2]resumen!$A$5:$Q$191,8,FALSE),0)</f>
        <v>36</v>
      </c>
      <c r="O115" s="14">
        <f t="shared" si="17"/>
        <v>1.5</v>
      </c>
      <c r="P115" s="41">
        <f>IFERROR(VLOOKUP(VALUE(A115),[2]resumen!$A$5:$Q$191,12,FALSE),0)+IFERROR(VLOOKUP(VALUE(A115),[2]resumen!$A$5:$Q$191,13,FALSE),0)</f>
        <v>17</v>
      </c>
      <c r="Q115" s="14">
        <f t="shared" si="18"/>
        <v>0.71</v>
      </c>
      <c r="R115" s="41">
        <f>IFERROR(VLOOKUP(VALUE(A115),[2]resumen!$A$5:$Q$191,10,FALSE),0)+IFERROR(VLOOKUP(VALUE(A115),[2]resumen!$A$5:$Q$191,11,FALSE),0)</f>
        <v>16</v>
      </c>
      <c r="S115" s="14">
        <f t="shared" si="19"/>
        <v>0.67</v>
      </c>
      <c r="T115" s="41">
        <f>IFERROR(VLOOKUP(VALUE(A115),[2]resumen!$A$5:$Q$191,15,FALSE),0)</f>
        <v>19</v>
      </c>
      <c r="U115" s="41">
        <f>IFERROR(VLOOKUP(VALUE(A115),[2]resumen!$A$5:$Q$191,16,FALSE),0)</f>
        <v>8</v>
      </c>
      <c r="V115" s="14">
        <f t="shared" si="20"/>
        <v>0.42</v>
      </c>
      <c r="W115" s="41">
        <f>IFERROR(VLOOKUP(VALUE(A115),[2]resumen!$A$5:$Q$191,4,FALSE),0)</f>
        <v>7</v>
      </c>
      <c r="X115" s="14">
        <f t="shared" si="21"/>
        <v>0.1</v>
      </c>
      <c r="Y115" s="41">
        <f>IFERROR(VLOOKUP(VALUE(A115),[2]resumen!$A$5:$Q$191,3,FALSE),0)</f>
        <v>0</v>
      </c>
      <c r="Z115" s="14">
        <f t="shared" si="22"/>
        <v>0</v>
      </c>
      <c r="AA115" s="41">
        <f>IFERROR(VLOOKUP(VALUE(A115),[2]resumen!$A$5:$Q$191,9,FALSE),0)</f>
        <v>0</v>
      </c>
      <c r="AB115" s="14">
        <f t="shared" si="23"/>
        <v>0</v>
      </c>
      <c r="AC115" s="41">
        <f>IFERROR(VLOOKUP(A115,'[2]eess-mf'!$A$2:$I$188,9,FALSE),0)</f>
        <v>0</v>
      </c>
      <c r="AD115" s="41">
        <f>IFERROR(VLOOKUP(VALUE(A115),[2]resumen!$A$5:$Q$191,17,FALSE),0)</f>
        <v>0</v>
      </c>
      <c r="AE115" s="14">
        <f t="shared" si="24"/>
        <v>0</v>
      </c>
      <c r="AF115" s="41">
        <f>IFERROR(VLOOKUP(A115,'[2]eess-mf'!$A$2:$I$188,8,FALSE),0)</f>
        <v>36</v>
      </c>
      <c r="AG115" s="41">
        <f>IFERROR(VLOOKUP(VALUE(A115),[2]resumen!$A$5:$Q$191,14,FALSE),0)</f>
        <v>47</v>
      </c>
      <c r="AH115" s="14">
        <f t="shared" si="25"/>
        <v>1.31</v>
      </c>
    </row>
    <row r="116" spans="1:34" x14ac:dyDescent="0.2">
      <c r="A116" s="45">
        <v>4431</v>
      </c>
      <c r="B116" s="2" t="str">
        <f>+VLOOKUP(A116,'[1]eess-mf'!$A$2:$I$188,5,FALSE)</f>
        <v>LAMBAYEQUE</v>
      </c>
      <c r="C116" s="2" t="str">
        <f>+VLOOKUP(A116,'[1]eess-mf'!$A$2:$I$188,6,FALSE)</f>
        <v>MORROPE</v>
      </c>
      <c r="D116" s="2" t="str">
        <f>+VLOOKUP(A116,'[1]eess-mf'!$A$2:$I$188,2,FALSE)</f>
        <v>FANUPE BARRIO NUEVO</v>
      </c>
      <c r="E116" s="41">
        <f>IFERROR(VLOOKUP(A116,'[2]eess-mf'!$A$2:$I$188,7,FALSE),0)</f>
        <v>17</v>
      </c>
      <c r="F116" s="41">
        <f>IFERROR(VLOOKUP(VALUE(A116),[2]resumen!$A$5:$Q$191,5,FALSE),0)</f>
        <v>13</v>
      </c>
      <c r="G116" s="14">
        <f t="shared" si="13"/>
        <v>0.76500000000000001</v>
      </c>
      <c r="H116" s="41">
        <f>IFERROR(VLOOKUP(VALUE(A116),[2]resumen!$A$5:$Q$191,7,FALSE),0)</f>
        <v>10</v>
      </c>
      <c r="I116" s="14">
        <f t="shared" si="14"/>
        <v>0.76900000000000002</v>
      </c>
      <c r="J116" s="41">
        <f>IFERROR(VLOOKUP(VALUE(A116),[2]resumen!$A$5:$Q$191,2,FALSE),0)</f>
        <v>0</v>
      </c>
      <c r="K116" s="5">
        <f t="shared" si="15"/>
        <v>0</v>
      </c>
      <c r="L116" s="41">
        <f>IFERROR(VLOOKUP(VALUE(A116),[2]resumen!$A$5:$Q$191,6,FALSE),0)</f>
        <v>8</v>
      </c>
      <c r="M116" s="14">
        <f t="shared" si="16"/>
        <v>0.47099999999999997</v>
      </c>
      <c r="N116" s="41">
        <f>IFERROR(VLOOKUP(VALUE(A116),[2]resumen!$A$5:$Q$191,8,FALSE),0)</f>
        <v>1</v>
      </c>
      <c r="O116" s="14">
        <f t="shared" si="17"/>
        <v>7.6999999999999999E-2</v>
      </c>
      <c r="P116" s="41">
        <f>IFERROR(VLOOKUP(VALUE(A116),[2]resumen!$A$5:$Q$191,12,FALSE),0)+IFERROR(VLOOKUP(VALUE(A116),[2]resumen!$A$5:$Q$191,13,FALSE),0)</f>
        <v>6</v>
      </c>
      <c r="Q116" s="14">
        <f t="shared" si="18"/>
        <v>0.46</v>
      </c>
      <c r="R116" s="41">
        <f>IFERROR(VLOOKUP(VALUE(A116),[2]resumen!$A$5:$Q$191,10,FALSE),0)+IFERROR(VLOOKUP(VALUE(A116),[2]resumen!$A$5:$Q$191,11,FALSE),0)</f>
        <v>0</v>
      </c>
      <c r="S116" s="14">
        <f t="shared" si="19"/>
        <v>0</v>
      </c>
      <c r="T116" s="41">
        <f>IFERROR(VLOOKUP(VALUE(A116),[2]resumen!$A$5:$Q$191,15,FALSE),0)</f>
        <v>10</v>
      </c>
      <c r="U116" s="41">
        <f>IFERROR(VLOOKUP(VALUE(A116),[2]resumen!$A$5:$Q$191,16,FALSE),0)</f>
        <v>6</v>
      </c>
      <c r="V116" s="14">
        <f t="shared" si="20"/>
        <v>0.6</v>
      </c>
      <c r="W116" s="41">
        <f>IFERROR(VLOOKUP(VALUE(A116),[2]resumen!$A$5:$Q$191,4,FALSE),0)</f>
        <v>2</v>
      </c>
      <c r="X116" s="14">
        <f t="shared" si="21"/>
        <v>0.12</v>
      </c>
      <c r="Y116" s="41">
        <f>IFERROR(VLOOKUP(VALUE(A116),[2]resumen!$A$5:$Q$191,3,FALSE),0)</f>
        <v>0</v>
      </c>
      <c r="Z116" s="14">
        <f t="shared" si="22"/>
        <v>0</v>
      </c>
      <c r="AA116" s="41">
        <f>IFERROR(VLOOKUP(VALUE(A116),[2]resumen!$A$5:$Q$191,9,FALSE),0)</f>
        <v>0</v>
      </c>
      <c r="AB116" s="14">
        <f t="shared" si="23"/>
        <v>0</v>
      </c>
      <c r="AC116" s="41">
        <f>IFERROR(VLOOKUP(A116,'[2]eess-mf'!$A$2:$I$188,9,FALSE),0)</f>
        <v>0</v>
      </c>
      <c r="AD116" s="41">
        <f>IFERROR(VLOOKUP(VALUE(A116),[2]resumen!$A$5:$Q$191,17,FALSE),0)</f>
        <v>0</v>
      </c>
      <c r="AE116" s="14">
        <f t="shared" si="24"/>
        <v>0</v>
      </c>
      <c r="AF116" s="41">
        <f>IFERROR(VLOOKUP(A116,'[2]eess-mf'!$A$2:$I$188,8,FALSE),0)</f>
        <v>53</v>
      </c>
      <c r="AG116" s="41">
        <f>IFERROR(VLOOKUP(VALUE(A116),[2]resumen!$A$5:$Q$191,14,FALSE),0)</f>
        <v>35</v>
      </c>
      <c r="AH116" s="14">
        <f t="shared" si="25"/>
        <v>0.66</v>
      </c>
    </row>
    <row r="117" spans="1:34" x14ac:dyDescent="0.2">
      <c r="A117" s="45">
        <v>4432</v>
      </c>
      <c r="B117" s="2" t="str">
        <f>+VLOOKUP(A117,'[1]eess-mf'!$A$2:$I$188,5,FALSE)</f>
        <v>LAMBAYEQUE</v>
      </c>
      <c r="C117" s="2" t="str">
        <f>+VLOOKUP(A117,'[1]eess-mf'!$A$2:$I$188,6,FALSE)</f>
        <v>MORROPE</v>
      </c>
      <c r="D117" s="2" t="str">
        <f>+VLOOKUP(A117,'[1]eess-mf'!$A$2:$I$188,2,FALSE)</f>
        <v>SANTA ISABEL</v>
      </c>
      <c r="E117" s="41">
        <f>IFERROR(VLOOKUP(A117,'[2]eess-mf'!$A$2:$I$188,7,FALSE),0)</f>
        <v>37</v>
      </c>
      <c r="F117" s="41">
        <f>IFERROR(VLOOKUP(VALUE(A117),[2]resumen!$A$5:$Q$191,5,FALSE),0)</f>
        <v>38</v>
      </c>
      <c r="G117" s="14">
        <f t="shared" si="13"/>
        <v>1.0269999999999999</v>
      </c>
      <c r="H117" s="41">
        <f>IFERROR(VLOOKUP(VALUE(A117),[2]resumen!$A$5:$Q$191,7,FALSE),0)</f>
        <v>31</v>
      </c>
      <c r="I117" s="14">
        <f t="shared" si="14"/>
        <v>0.81599999999999995</v>
      </c>
      <c r="J117" s="41">
        <f>IFERROR(VLOOKUP(VALUE(A117),[2]resumen!$A$5:$Q$191,2,FALSE),0)</f>
        <v>7</v>
      </c>
      <c r="K117" s="5">
        <f t="shared" si="15"/>
        <v>0.184</v>
      </c>
      <c r="L117" s="41">
        <f>IFERROR(VLOOKUP(VALUE(A117),[2]resumen!$A$5:$Q$191,6,FALSE),0)</f>
        <v>26</v>
      </c>
      <c r="M117" s="14">
        <f t="shared" si="16"/>
        <v>0.70299999999999996</v>
      </c>
      <c r="N117" s="41">
        <f>IFERROR(VLOOKUP(VALUE(A117),[2]resumen!$A$5:$Q$191,8,FALSE),0)</f>
        <v>39</v>
      </c>
      <c r="O117" s="14">
        <f t="shared" si="17"/>
        <v>1.026</v>
      </c>
      <c r="P117" s="41">
        <f>IFERROR(VLOOKUP(VALUE(A117),[2]resumen!$A$5:$Q$191,12,FALSE),0)+IFERROR(VLOOKUP(VALUE(A117),[2]resumen!$A$5:$Q$191,13,FALSE),0)</f>
        <v>32</v>
      </c>
      <c r="Q117" s="14">
        <f t="shared" si="18"/>
        <v>0.84</v>
      </c>
      <c r="R117" s="41">
        <f>IFERROR(VLOOKUP(VALUE(A117),[2]resumen!$A$5:$Q$191,10,FALSE),0)+IFERROR(VLOOKUP(VALUE(A117),[2]resumen!$A$5:$Q$191,11,FALSE),0)</f>
        <v>35</v>
      </c>
      <c r="S117" s="14">
        <f t="shared" si="19"/>
        <v>0.92</v>
      </c>
      <c r="T117" s="41">
        <f>IFERROR(VLOOKUP(VALUE(A117),[2]resumen!$A$5:$Q$191,15,FALSE),0)</f>
        <v>29</v>
      </c>
      <c r="U117" s="41">
        <f>IFERROR(VLOOKUP(VALUE(A117),[2]resumen!$A$5:$Q$191,16,FALSE),0)</f>
        <v>27</v>
      </c>
      <c r="V117" s="14">
        <f t="shared" si="20"/>
        <v>0.93</v>
      </c>
      <c r="W117" s="41">
        <f>IFERROR(VLOOKUP(VALUE(A117),[2]resumen!$A$5:$Q$191,4,FALSE),0)</f>
        <v>5</v>
      </c>
      <c r="X117" s="14">
        <f t="shared" si="21"/>
        <v>0.14000000000000001</v>
      </c>
      <c r="Y117" s="41">
        <f>IFERROR(VLOOKUP(VALUE(A117),[2]resumen!$A$5:$Q$191,3,FALSE),0)</f>
        <v>0</v>
      </c>
      <c r="Z117" s="14">
        <f t="shared" si="22"/>
        <v>0</v>
      </c>
      <c r="AA117" s="41">
        <f>IFERROR(VLOOKUP(VALUE(A117),[2]resumen!$A$5:$Q$191,9,FALSE),0)</f>
        <v>0</v>
      </c>
      <c r="AB117" s="14">
        <f t="shared" si="23"/>
        <v>0</v>
      </c>
      <c r="AC117" s="41">
        <f>IFERROR(VLOOKUP(A117,'[2]eess-mf'!$A$2:$I$188,9,FALSE),0)</f>
        <v>0</v>
      </c>
      <c r="AD117" s="41">
        <f>IFERROR(VLOOKUP(VALUE(A117),[2]resumen!$A$5:$Q$191,17,FALSE),0)</f>
        <v>0</v>
      </c>
      <c r="AE117" s="14">
        <f t="shared" si="24"/>
        <v>0</v>
      </c>
      <c r="AF117" s="41">
        <f>IFERROR(VLOOKUP(A117,'[2]eess-mf'!$A$2:$I$188,8,FALSE),0)</f>
        <v>37</v>
      </c>
      <c r="AG117" s="41">
        <f>IFERROR(VLOOKUP(VALUE(A117),[2]resumen!$A$5:$Q$191,14,FALSE),0)</f>
        <v>44</v>
      </c>
      <c r="AH117" s="14">
        <f t="shared" si="25"/>
        <v>1.19</v>
      </c>
    </row>
    <row r="118" spans="1:34" x14ac:dyDescent="0.2">
      <c r="A118" s="45">
        <v>4433</v>
      </c>
      <c r="B118" s="2" t="str">
        <f>+VLOOKUP(A118,'[1]eess-mf'!$A$2:$I$188,5,FALSE)</f>
        <v>LAMBAYEQUE</v>
      </c>
      <c r="C118" s="2" t="str">
        <f>+VLOOKUP(A118,'[1]eess-mf'!$A$2:$I$188,6,FALSE)</f>
        <v>MORROPE</v>
      </c>
      <c r="D118" s="2" t="str">
        <f>+VLOOKUP(A118,'[1]eess-mf'!$A$2:$I$188,2,FALSE)</f>
        <v>SEQUION</v>
      </c>
      <c r="E118" s="41">
        <f>IFERROR(VLOOKUP(A118,'[2]eess-mf'!$A$2:$I$188,7,FALSE),0)</f>
        <v>22</v>
      </c>
      <c r="F118" s="41">
        <f>IFERROR(VLOOKUP(VALUE(A118),[2]resumen!$A$5:$Q$191,5,FALSE),0)</f>
        <v>28</v>
      </c>
      <c r="G118" s="14">
        <f t="shared" si="13"/>
        <v>1.2729999999999999</v>
      </c>
      <c r="H118" s="41">
        <f>IFERROR(VLOOKUP(VALUE(A118),[2]resumen!$A$5:$Q$191,7,FALSE),0)</f>
        <v>7</v>
      </c>
      <c r="I118" s="14">
        <f t="shared" si="14"/>
        <v>0.25</v>
      </c>
      <c r="J118" s="41">
        <f>IFERROR(VLOOKUP(VALUE(A118),[2]resumen!$A$5:$Q$191,2,FALSE),0)</f>
        <v>7</v>
      </c>
      <c r="K118" s="5">
        <f t="shared" si="15"/>
        <v>0.25</v>
      </c>
      <c r="L118" s="41">
        <f>IFERROR(VLOOKUP(VALUE(A118),[2]resumen!$A$5:$Q$191,6,FALSE),0)</f>
        <v>12</v>
      </c>
      <c r="M118" s="14">
        <f t="shared" si="16"/>
        <v>0.54500000000000004</v>
      </c>
      <c r="N118" s="41">
        <f>IFERROR(VLOOKUP(VALUE(A118),[2]resumen!$A$5:$Q$191,8,FALSE),0)</f>
        <v>3</v>
      </c>
      <c r="O118" s="14">
        <f t="shared" si="17"/>
        <v>0.107</v>
      </c>
      <c r="P118" s="41">
        <f>IFERROR(VLOOKUP(VALUE(A118),[2]resumen!$A$5:$Q$191,12,FALSE),0)+IFERROR(VLOOKUP(VALUE(A118),[2]resumen!$A$5:$Q$191,13,FALSE),0)</f>
        <v>28</v>
      </c>
      <c r="Q118" s="14">
        <f t="shared" si="18"/>
        <v>1</v>
      </c>
      <c r="R118" s="41">
        <f>IFERROR(VLOOKUP(VALUE(A118),[2]resumen!$A$5:$Q$191,10,FALSE),0)+IFERROR(VLOOKUP(VALUE(A118),[2]resumen!$A$5:$Q$191,11,FALSE),0)</f>
        <v>21</v>
      </c>
      <c r="S118" s="14">
        <f t="shared" si="19"/>
        <v>0.75</v>
      </c>
      <c r="T118" s="41">
        <f>IFERROR(VLOOKUP(VALUE(A118),[2]resumen!$A$5:$Q$191,15,FALSE),0)</f>
        <v>21</v>
      </c>
      <c r="U118" s="41">
        <f>IFERROR(VLOOKUP(VALUE(A118),[2]resumen!$A$5:$Q$191,16,FALSE),0)</f>
        <v>23</v>
      </c>
      <c r="V118" s="14">
        <f t="shared" si="20"/>
        <v>1.1000000000000001</v>
      </c>
      <c r="W118" s="41">
        <f>IFERROR(VLOOKUP(VALUE(A118),[2]resumen!$A$5:$Q$191,4,FALSE),0)</f>
        <v>1</v>
      </c>
      <c r="X118" s="14">
        <f t="shared" si="21"/>
        <v>0.05</v>
      </c>
      <c r="Y118" s="41">
        <f>IFERROR(VLOOKUP(VALUE(A118),[2]resumen!$A$5:$Q$191,3,FALSE),0)</f>
        <v>0</v>
      </c>
      <c r="Z118" s="14">
        <f t="shared" si="22"/>
        <v>0</v>
      </c>
      <c r="AA118" s="41">
        <f>IFERROR(VLOOKUP(VALUE(A118),[2]resumen!$A$5:$Q$191,9,FALSE),0)</f>
        <v>0</v>
      </c>
      <c r="AB118" s="14">
        <f t="shared" si="23"/>
        <v>0</v>
      </c>
      <c r="AC118" s="41">
        <f>IFERROR(VLOOKUP(A118,'[2]eess-mf'!$A$2:$I$188,9,FALSE),0)</f>
        <v>0</v>
      </c>
      <c r="AD118" s="41">
        <f>IFERROR(VLOOKUP(VALUE(A118),[2]resumen!$A$5:$Q$191,17,FALSE),0)</f>
        <v>0</v>
      </c>
      <c r="AE118" s="14">
        <f t="shared" si="24"/>
        <v>0</v>
      </c>
      <c r="AF118" s="41">
        <f>IFERROR(VLOOKUP(A118,'[2]eess-mf'!$A$2:$I$188,8,FALSE),0)</f>
        <v>25</v>
      </c>
      <c r="AG118" s="41">
        <f>IFERROR(VLOOKUP(VALUE(A118),[2]resumen!$A$5:$Q$191,14,FALSE),0)</f>
        <v>59</v>
      </c>
      <c r="AH118" s="14">
        <f t="shared" si="25"/>
        <v>2.36</v>
      </c>
    </row>
    <row r="119" spans="1:34" x14ac:dyDescent="0.2">
      <c r="A119" s="45">
        <v>4434</v>
      </c>
      <c r="B119" s="2" t="str">
        <f>+VLOOKUP(A119,'[1]eess-mf'!$A$2:$I$188,5,FALSE)</f>
        <v>LAMBAYEQUE</v>
      </c>
      <c r="C119" s="2" t="str">
        <f>+VLOOKUP(A119,'[1]eess-mf'!$A$2:$I$188,6,FALSE)</f>
        <v>MORROPE</v>
      </c>
      <c r="D119" s="2" t="str">
        <f>+VLOOKUP(A119,'[1]eess-mf'!$A$2:$I$188,2,FALSE)</f>
        <v>SANTA ROSA LAS PAMPAS</v>
      </c>
      <c r="E119" s="41">
        <f>IFERROR(VLOOKUP(A119,'[2]eess-mf'!$A$2:$I$188,7,FALSE),0)</f>
        <v>50</v>
      </c>
      <c r="F119" s="41">
        <f>IFERROR(VLOOKUP(VALUE(A119),[2]resumen!$A$5:$Q$191,5,FALSE),0)</f>
        <v>30</v>
      </c>
      <c r="G119" s="14">
        <f t="shared" si="13"/>
        <v>0.6</v>
      </c>
      <c r="H119" s="41">
        <f>IFERROR(VLOOKUP(VALUE(A119),[2]resumen!$A$5:$Q$191,7,FALSE),0)</f>
        <v>22</v>
      </c>
      <c r="I119" s="14">
        <f t="shared" si="14"/>
        <v>0.73299999999999998</v>
      </c>
      <c r="J119" s="41">
        <f>IFERROR(VLOOKUP(VALUE(A119),[2]resumen!$A$5:$Q$191,2,FALSE),0)</f>
        <v>12</v>
      </c>
      <c r="K119" s="5">
        <f t="shared" si="15"/>
        <v>0.4</v>
      </c>
      <c r="L119" s="41">
        <f>IFERROR(VLOOKUP(VALUE(A119),[2]resumen!$A$5:$Q$191,6,FALSE),0)</f>
        <v>0</v>
      </c>
      <c r="M119" s="14">
        <f t="shared" si="16"/>
        <v>0</v>
      </c>
      <c r="N119" s="41">
        <f>IFERROR(VLOOKUP(VALUE(A119),[2]resumen!$A$5:$Q$191,8,FALSE),0)</f>
        <v>0</v>
      </c>
      <c r="O119" s="14">
        <f t="shared" si="17"/>
        <v>0</v>
      </c>
      <c r="P119" s="41">
        <f>IFERROR(VLOOKUP(VALUE(A119),[2]resumen!$A$5:$Q$191,12,FALSE),0)+IFERROR(VLOOKUP(VALUE(A119),[2]resumen!$A$5:$Q$191,13,FALSE),0)</f>
        <v>28</v>
      </c>
      <c r="Q119" s="14">
        <f t="shared" si="18"/>
        <v>0.93</v>
      </c>
      <c r="R119" s="41">
        <f>IFERROR(VLOOKUP(VALUE(A119),[2]resumen!$A$5:$Q$191,10,FALSE),0)+IFERROR(VLOOKUP(VALUE(A119),[2]resumen!$A$5:$Q$191,11,FALSE),0)</f>
        <v>31</v>
      </c>
      <c r="S119" s="14">
        <f t="shared" si="19"/>
        <v>1.03</v>
      </c>
      <c r="T119" s="41">
        <f>IFERROR(VLOOKUP(VALUE(A119),[2]resumen!$A$5:$Q$191,15,FALSE),0)</f>
        <v>2</v>
      </c>
      <c r="U119" s="41">
        <f>IFERROR(VLOOKUP(VALUE(A119),[2]resumen!$A$5:$Q$191,16,FALSE),0)</f>
        <v>4</v>
      </c>
      <c r="V119" s="14">
        <f t="shared" si="20"/>
        <v>2</v>
      </c>
      <c r="W119" s="41">
        <f>IFERROR(VLOOKUP(VALUE(A119),[2]resumen!$A$5:$Q$191,4,FALSE),0)</f>
        <v>0</v>
      </c>
      <c r="X119" s="14">
        <f t="shared" si="21"/>
        <v>0</v>
      </c>
      <c r="Y119" s="41">
        <f>IFERROR(VLOOKUP(VALUE(A119),[2]resumen!$A$5:$Q$191,3,FALSE),0)</f>
        <v>0</v>
      </c>
      <c r="Z119" s="14">
        <f t="shared" si="22"/>
        <v>0</v>
      </c>
      <c r="AA119" s="41">
        <f>IFERROR(VLOOKUP(VALUE(A119),[2]resumen!$A$5:$Q$191,9,FALSE),0)</f>
        <v>0</v>
      </c>
      <c r="AB119" s="14">
        <f t="shared" si="23"/>
        <v>0</v>
      </c>
      <c r="AC119" s="41">
        <f>IFERROR(VLOOKUP(A119,'[2]eess-mf'!$A$2:$I$188,9,FALSE),0)</f>
        <v>0</v>
      </c>
      <c r="AD119" s="41">
        <f>IFERROR(VLOOKUP(VALUE(A119),[2]resumen!$A$5:$Q$191,17,FALSE),0)</f>
        <v>0</v>
      </c>
      <c r="AE119" s="14">
        <f t="shared" si="24"/>
        <v>0</v>
      </c>
      <c r="AF119" s="41">
        <f>IFERROR(VLOOKUP(A119,'[2]eess-mf'!$A$2:$I$188,8,FALSE),0)</f>
        <v>17</v>
      </c>
      <c r="AG119" s="41">
        <f>IFERROR(VLOOKUP(VALUE(A119),[2]resumen!$A$5:$Q$191,14,FALSE),0)</f>
        <v>3</v>
      </c>
      <c r="AH119" s="14">
        <f t="shared" si="25"/>
        <v>0.18</v>
      </c>
    </row>
    <row r="120" spans="1:34" x14ac:dyDescent="0.2">
      <c r="A120" s="45">
        <v>4435</v>
      </c>
      <c r="B120" s="2" t="str">
        <f>+VLOOKUP(A120,'[1]eess-mf'!$A$2:$I$188,5,FALSE)</f>
        <v>LAMBAYEQUE</v>
      </c>
      <c r="C120" s="2" t="str">
        <f>+VLOOKUP(A120,'[1]eess-mf'!$A$2:$I$188,6,FALSE)</f>
        <v>MORROPE</v>
      </c>
      <c r="D120" s="2" t="str">
        <f>+VLOOKUP(A120,'[1]eess-mf'!$A$2:$I$188,2,FALSE)</f>
        <v>ANNAPE</v>
      </c>
      <c r="E120" s="41">
        <f>IFERROR(VLOOKUP(A120,'[2]eess-mf'!$A$2:$I$188,7,FALSE),0)</f>
        <v>32</v>
      </c>
      <c r="F120" s="41">
        <f>IFERROR(VLOOKUP(VALUE(A120),[2]resumen!$A$5:$Q$191,5,FALSE),0)</f>
        <v>31</v>
      </c>
      <c r="G120" s="14">
        <f t="shared" si="13"/>
        <v>0.96899999999999997</v>
      </c>
      <c r="H120" s="41">
        <f>IFERROR(VLOOKUP(VALUE(A120),[2]resumen!$A$5:$Q$191,7,FALSE),0)</f>
        <v>16</v>
      </c>
      <c r="I120" s="14">
        <f t="shared" si="14"/>
        <v>0.51600000000000001</v>
      </c>
      <c r="J120" s="41">
        <f>IFERROR(VLOOKUP(VALUE(A120),[2]resumen!$A$5:$Q$191,2,FALSE),0)</f>
        <v>3</v>
      </c>
      <c r="K120" s="5">
        <f t="shared" si="15"/>
        <v>9.7000000000000003E-2</v>
      </c>
      <c r="L120" s="41">
        <f>IFERROR(VLOOKUP(VALUE(A120),[2]resumen!$A$5:$Q$191,6,FALSE),0)</f>
        <v>19</v>
      </c>
      <c r="M120" s="14">
        <f t="shared" si="16"/>
        <v>0.59399999999999997</v>
      </c>
      <c r="N120" s="41">
        <f>IFERROR(VLOOKUP(VALUE(A120),[2]resumen!$A$5:$Q$191,8,FALSE),0)</f>
        <v>17</v>
      </c>
      <c r="O120" s="14">
        <f t="shared" si="17"/>
        <v>0.54800000000000004</v>
      </c>
      <c r="P120" s="41">
        <f>IFERROR(VLOOKUP(VALUE(A120),[2]resumen!$A$5:$Q$191,12,FALSE),0)+IFERROR(VLOOKUP(VALUE(A120),[2]resumen!$A$5:$Q$191,13,FALSE),0)</f>
        <v>23</v>
      </c>
      <c r="Q120" s="14">
        <f t="shared" si="18"/>
        <v>0.74</v>
      </c>
      <c r="R120" s="41">
        <f>IFERROR(VLOOKUP(VALUE(A120),[2]resumen!$A$5:$Q$191,10,FALSE),0)+IFERROR(VLOOKUP(VALUE(A120),[2]resumen!$A$5:$Q$191,11,FALSE),0)</f>
        <v>22</v>
      </c>
      <c r="S120" s="14">
        <f t="shared" si="19"/>
        <v>0.71</v>
      </c>
      <c r="T120" s="41">
        <f>IFERROR(VLOOKUP(VALUE(A120),[2]resumen!$A$5:$Q$191,15,FALSE),0)</f>
        <v>10</v>
      </c>
      <c r="U120" s="41">
        <f>IFERROR(VLOOKUP(VALUE(A120),[2]resumen!$A$5:$Q$191,16,FALSE),0)</f>
        <v>8</v>
      </c>
      <c r="V120" s="14">
        <f t="shared" si="20"/>
        <v>0.8</v>
      </c>
      <c r="W120" s="41">
        <f>IFERROR(VLOOKUP(VALUE(A120),[2]resumen!$A$5:$Q$191,4,FALSE),0)</f>
        <v>0</v>
      </c>
      <c r="X120" s="14">
        <f t="shared" si="21"/>
        <v>0</v>
      </c>
      <c r="Y120" s="41">
        <f>IFERROR(VLOOKUP(VALUE(A120),[2]resumen!$A$5:$Q$191,3,FALSE),0)</f>
        <v>0</v>
      </c>
      <c r="Z120" s="14">
        <f t="shared" si="22"/>
        <v>0</v>
      </c>
      <c r="AA120" s="41">
        <f>IFERROR(VLOOKUP(VALUE(A120),[2]resumen!$A$5:$Q$191,9,FALSE),0)</f>
        <v>0</v>
      </c>
      <c r="AB120" s="14">
        <f t="shared" si="23"/>
        <v>0</v>
      </c>
      <c r="AC120" s="41">
        <f>IFERROR(VLOOKUP(A120,'[2]eess-mf'!$A$2:$I$188,9,FALSE),0)</f>
        <v>0</v>
      </c>
      <c r="AD120" s="41">
        <f>IFERROR(VLOOKUP(VALUE(A120),[2]resumen!$A$5:$Q$191,17,FALSE),0)</f>
        <v>0</v>
      </c>
      <c r="AE120" s="14">
        <f t="shared" si="24"/>
        <v>0</v>
      </c>
      <c r="AF120" s="41">
        <f>IFERROR(VLOOKUP(A120,'[2]eess-mf'!$A$2:$I$188,8,FALSE),0)</f>
        <v>21</v>
      </c>
      <c r="AG120" s="41">
        <f>IFERROR(VLOOKUP(VALUE(A120),[2]resumen!$A$5:$Q$191,14,FALSE),0)</f>
        <v>17</v>
      </c>
      <c r="AH120" s="14">
        <f t="shared" si="25"/>
        <v>0.81</v>
      </c>
    </row>
    <row r="121" spans="1:34" x14ac:dyDescent="0.2">
      <c r="A121" s="45">
        <v>4436</v>
      </c>
      <c r="B121" s="2" t="str">
        <f>+VLOOKUP(A121,'[1]eess-mf'!$A$2:$I$188,5,FALSE)</f>
        <v>LAMBAYEQUE</v>
      </c>
      <c r="C121" s="2" t="str">
        <f>+VLOOKUP(A121,'[1]eess-mf'!$A$2:$I$188,6,FALSE)</f>
        <v>MORROPE</v>
      </c>
      <c r="D121" s="2" t="str">
        <f>+VLOOKUP(A121,'[1]eess-mf'!$A$2:$I$188,2,FALSE)</f>
        <v>CARACUCHO</v>
      </c>
      <c r="E121" s="41">
        <f>IFERROR(VLOOKUP(A121,'[2]eess-mf'!$A$2:$I$188,7,FALSE),0)</f>
        <v>28</v>
      </c>
      <c r="F121" s="41">
        <f>IFERROR(VLOOKUP(VALUE(A121),[2]resumen!$A$5:$Q$191,5,FALSE),0)</f>
        <v>25</v>
      </c>
      <c r="G121" s="14">
        <f t="shared" si="13"/>
        <v>0.89300000000000002</v>
      </c>
      <c r="H121" s="41">
        <f>IFERROR(VLOOKUP(VALUE(A121),[2]resumen!$A$5:$Q$191,7,FALSE),0)</f>
        <v>10</v>
      </c>
      <c r="I121" s="14">
        <f t="shared" si="14"/>
        <v>0.4</v>
      </c>
      <c r="J121" s="41">
        <f>IFERROR(VLOOKUP(VALUE(A121),[2]resumen!$A$5:$Q$191,2,FALSE),0)</f>
        <v>5</v>
      </c>
      <c r="K121" s="5">
        <f t="shared" si="15"/>
        <v>0.2</v>
      </c>
      <c r="L121" s="41">
        <f>IFERROR(VLOOKUP(VALUE(A121),[2]resumen!$A$5:$Q$191,6,FALSE),0)</f>
        <v>16</v>
      </c>
      <c r="M121" s="14">
        <f t="shared" si="16"/>
        <v>0.57099999999999995</v>
      </c>
      <c r="N121" s="41">
        <f>IFERROR(VLOOKUP(VALUE(A121),[2]resumen!$A$5:$Q$191,8,FALSE),0)</f>
        <v>7</v>
      </c>
      <c r="O121" s="14">
        <f t="shared" si="17"/>
        <v>0.28000000000000003</v>
      </c>
      <c r="P121" s="41">
        <f>IFERROR(VLOOKUP(VALUE(A121),[2]resumen!$A$5:$Q$191,12,FALSE),0)+IFERROR(VLOOKUP(VALUE(A121),[2]resumen!$A$5:$Q$191,13,FALSE),0)</f>
        <v>20</v>
      </c>
      <c r="Q121" s="14">
        <f t="shared" si="18"/>
        <v>0.8</v>
      </c>
      <c r="R121" s="41">
        <f>IFERROR(VLOOKUP(VALUE(A121),[2]resumen!$A$5:$Q$191,10,FALSE),0)+IFERROR(VLOOKUP(VALUE(A121),[2]resumen!$A$5:$Q$191,11,FALSE),0)</f>
        <v>23</v>
      </c>
      <c r="S121" s="14">
        <f t="shared" si="19"/>
        <v>0.92</v>
      </c>
      <c r="T121" s="41">
        <f>IFERROR(VLOOKUP(VALUE(A121),[2]resumen!$A$5:$Q$191,15,FALSE),0)</f>
        <v>15</v>
      </c>
      <c r="U121" s="41">
        <f>IFERROR(VLOOKUP(VALUE(A121),[2]resumen!$A$5:$Q$191,16,FALSE),0)</f>
        <v>11</v>
      </c>
      <c r="V121" s="14">
        <f t="shared" si="20"/>
        <v>0.73</v>
      </c>
      <c r="W121" s="41">
        <f>IFERROR(VLOOKUP(VALUE(A121),[2]resumen!$A$5:$Q$191,4,FALSE),0)</f>
        <v>0</v>
      </c>
      <c r="X121" s="14">
        <f t="shared" si="21"/>
        <v>0</v>
      </c>
      <c r="Y121" s="41">
        <f>IFERROR(VLOOKUP(VALUE(A121),[2]resumen!$A$5:$Q$191,3,FALSE),0)</f>
        <v>0</v>
      </c>
      <c r="Z121" s="14">
        <f t="shared" si="22"/>
        <v>0</v>
      </c>
      <c r="AA121" s="41">
        <f>IFERROR(VLOOKUP(VALUE(A121),[2]resumen!$A$5:$Q$191,9,FALSE),0)</f>
        <v>2</v>
      </c>
      <c r="AB121" s="14">
        <f t="shared" si="23"/>
        <v>0.08</v>
      </c>
      <c r="AC121" s="41">
        <f>IFERROR(VLOOKUP(A121,'[2]eess-mf'!$A$2:$I$188,9,FALSE),0)</f>
        <v>0</v>
      </c>
      <c r="AD121" s="41">
        <f>IFERROR(VLOOKUP(VALUE(A121),[2]resumen!$A$5:$Q$191,17,FALSE),0)</f>
        <v>0</v>
      </c>
      <c r="AE121" s="14">
        <f t="shared" si="24"/>
        <v>0</v>
      </c>
      <c r="AF121" s="41">
        <f>IFERROR(VLOOKUP(A121,'[2]eess-mf'!$A$2:$I$188,8,FALSE),0)</f>
        <v>17</v>
      </c>
      <c r="AG121" s="41">
        <f>IFERROR(VLOOKUP(VALUE(A121),[2]resumen!$A$5:$Q$191,14,FALSE),0)</f>
        <v>32</v>
      </c>
      <c r="AH121" s="14">
        <f t="shared" si="25"/>
        <v>1.88</v>
      </c>
    </row>
    <row r="122" spans="1:34" x14ac:dyDescent="0.2">
      <c r="A122" s="45">
        <v>4437</v>
      </c>
      <c r="B122" s="2" t="str">
        <f>+VLOOKUP(A122,'[1]eess-mf'!$A$2:$I$188,5,FALSE)</f>
        <v>LAMBAYEQUE</v>
      </c>
      <c r="C122" s="2" t="str">
        <f>+VLOOKUP(A122,'[1]eess-mf'!$A$2:$I$188,6,FALSE)</f>
        <v>MORROPE</v>
      </c>
      <c r="D122" s="2" t="str">
        <f>+VLOOKUP(A122,'[1]eess-mf'!$A$2:$I$188,2,FALSE)</f>
        <v>HUACA DE BARRO</v>
      </c>
      <c r="E122" s="41">
        <f>IFERROR(VLOOKUP(A122,'[2]eess-mf'!$A$2:$I$188,7,FALSE),0)</f>
        <v>96</v>
      </c>
      <c r="F122" s="41">
        <f>IFERROR(VLOOKUP(VALUE(A122),[2]resumen!$A$5:$Q$191,5,FALSE),0)</f>
        <v>65</v>
      </c>
      <c r="G122" s="14">
        <f t="shared" si="13"/>
        <v>0.67700000000000005</v>
      </c>
      <c r="H122" s="41">
        <f>IFERROR(VLOOKUP(VALUE(A122),[2]resumen!$A$5:$Q$191,7,FALSE),0)</f>
        <v>65</v>
      </c>
      <c r="I122" s="14">
        <f t="shared" si="14"/>
        <v>1</v>
      </c>
      <c r="J122" s="41">
        <f>IFERROR(VLOOKUP(VALUE(A122),[2]resumen!$A$5:$Q$191,2,FALSE),0)</f>
        <v>10</v>
      </c>
      <c r="K122" s="5">
        <f t="shared" si="15"/>
        <v>0.154</v>
      </c>
      <c r="L122" s="41">
        <f>IFERROR(VLOOKUP(VALUE(A122),[2]resumen!$A$5:$Q$191,6,FALSE),0)</f>
        <v>37</v>
      </c>
      <c r="M122" s="14">
        <f t="shared" si="16"/>
        <v>0.38500000000000001</v>
      </c>
      <c r="N122" s="41">
        <f>IFERROR(VLOOKUP(VALUE(A122),[2]resumen!$A$5:$Q$191,8,FALSE),0)</f>
        <v>11</v>
      </c>
      <c r="O122" s="14">
        <f t="shared" si="17"/>
        <v>0.16900000000000001</v>
      </c>
      <c r="P122" s="41">
        <f>IFERROR(VLOOKUP(VALUE(A122),[2]resumen!$A$5:$Q$191,12,FALSE),0)+IFERROR(VLOOKUP(VALUE(A122),[2]resumen!$A$5:$Q$191,13,FALSE),0)</f>
        <v>57</v>
      </c>
      <c r="Q122" s="14">
        <f t="shared" si="18"/>
        <v>0.88</v>
      </c>
      <c r="R122" s="41">
        <f>IFERROR(VLOOKUP(VALUE(A122),[2]resumen!$A$5:$Q$191,10,FALSE),0)+IFERROR(VLOOKUP(VALUE(A122),[2]resumen!$A$5:$Q$191,11,FALSE),0)</f>
        <v>68</v>
      </c>
      <c r="S122" s="14">
        <f t="shared" si="19"/>
        <v>1.05</v>
      </c>
      <c r="T122" s="41">
        <f>IFERROR(VLOOKUP(VALUE(A122),[2]resumen!$A$5:$Q$191,15,FALSE),0)</f>
        <v>47</v>
      </c>
      <c r="U122" s="41">
        <f>IFERROR(VLOOKUP(VALUE(A122),[2]resumen!$A$5:$Q$191,16,FALSE),0)</f>
        <v>38</v>
      </c>
      <c r="V122" s="14">
        <f t="shared" si="20"/>
        <v>0.81</v>
      </c>
      <c r="W122" s="41">
        <f>IFERROR(VLOOKUP(VALUE(A122),[2]resumen!$A$5:$Q$191,4,FALSE),0)</f>
        <v>15</v>
      </c>
      <c r="X122" s="14">
        <f t="shared" si="21"/>
        <v>0.16</v>
      </c>
      <c r="Y122" s="41">
        <f>IFERROR(VLOOKUP(VALUE(A122),[2]resumen!$A$5:$Q$191,3,FALSE),0)</f>
        <v>0</v>
      </c>
      <c r="Z122" s="14">
        <f t="shared" si="22"/>
        <v>0</v>
      </c>
      <c r="AA122" s="41">
        <f>IFERROR(VLOOKUP(VALUE(A122),[2]resumen!$A$5:$Q$191,9,FALSE),0)</f>
        <v>0</v>
      </c>
      <c r="AB122" s="14">
        <f t="shared" si="23"/>
        <v>0</v>
      </c>
      <c r="AC122" s="41">
        <f>IFERROR(VLOOKUP(A122,'[2]eess-mf'!$A$2:$I$188,9,FALSE),0)</f>
        <v>0</v>
      </c>
      <c r="AD122" s="41">
        <f>IFERROR(VLOOKUP(VALUE(A122),[2]resumen!$A$5:$Q$191,17,FALSE),0)</f>
        <v>0</v>
      </c>
      <c r="AE122" s="14">
        <f t="shared" si="24"/>
        <v>0</v>
      </c>
      <c r="AF122" s="41">
        <f>IFERROR(VLOOKUP(A122,'[2]eess-mf'!$A$2:$I$188,8,FALSE),0)</f>
        <v>92</v>
      </c>
      <c r="AG122" s="41">
        <f>IFERROR(VLOOKUP(VALUE(A122),[2]resumen!$A$5:$Q$191,14,FALSE),0)</f>
        <v>100</v>
      </c>
      <c r="AH122" s="14">
        <f t="shared" si="25"/>
        <v>1.0900000000000001</v>
      </c>
    </row>
    <row r="123" spans="1:34" x14ac:dyDescent="0.2">
      <c r="A123" s="45">
        <v>4438</v>
      </c>
      <c r="B123" s="2" t="str">
        <f>+VLOOKUP(A123,'[1]eess-mf'!$A$2:$I$188,5,FALSE)</f>
        <v>LAMBAYEQUE</v>
      </c>
      <c r="C123" s="2" t="str">
        <f>+VLOOKUP(A123,'[1]eess-mf'!$A$2:$I$188,6,FALSE)</f>
        <v>MORROPE</v>
      </c>
      <c r="D123" s="2" t="str">
        <f>+VLOOKUP(A123,'[1]eess-mf'!$A$2:$I$188,2,FALSE)</f>
        <v>POSITOS</v>
      </c>
      <c r="E123" s="41">
        <f>IFERROR(VLOOKUP(A123,'[2]eess-mf'!$A$2:$I$188,7,FALSE),0)</f>
        <v>58</v>
      </c>
      <c r="F123" s="41">
        <f>IFERROR(VLOOKUP(VALUE(A123),[2]resumen!$A$5:$Q$191,5,FALSE),0)</f>
        <v>32</v>
      </c>
      <c r="G123" s="14">
        <f t="shared" si="13"/>
        <v>0.55200000000000005</v>
      </c>
      <c r="H123" s="41">
        <f>IFERROR(VLOOKUP(VALUE(A123),[2]resumen!$A$5:$Q$191,7,FALSE),0)</f>
        <v>21</v>
      </c>
      <c r="I123" s="14">
        <f t="shared" si="14"/>
        <v>0.65600000000000003</v>
      </c>
      <c r="J123" s="41">
        <f>IFERROR(VLOOKUP(VALUE(A123),[2]resumen!$A$5:$Q$191,2,FALSE),0)</f>
        <v>5</v>
      </c>
      <c r="K123" s="5">
        <f t="shared" si="15"/>
        <v>0.156</v>
      </c>
      <c r="L123" s="41">
        <f>IFERROR(VLOOKUP(VALUE(A123),[2]resumen!$A$5:$Q$191,6,FALSE),0)</f>
        <v>24</v>
      </c>
      <c r="M123" s="14">
        <f t="shared" si="16"/>
        <v>0.41399999999999998</v>
      </c>
      <c r="N123" s="41">
        <f>IFERROR(VLOOKUP(VALUE(A123),[2]resumen!$A$5:$Q$191,8,FALSE),0)</f>
        <v>4</v>
      </c>
      <c r="O123" s="14">
        <f t="shared" si="17"/>
        <v>0.125</v>
      </c>
      <c r="P123" s="41">
        <f>IFERROR(VLOOKUP(VALUE(A123),[2]resumen!$A$5:$Q$191,12,FALSE),0)+IFERROR(VLOOKUP(VALUE(A123),[2]resumen!$A$5:$Q$191,13,FALSE),0)</f>
        <v>16</v>
      </c>
      <c r="Q123" s="14">
        <f t="shared" si="18"/>
        <v>0.5</v>
      </c>
      <c r="R123" s="41">
        <f>IFERROR(VLOOKUP(VALUE(A123),[2]resumen!$A$5:$Q$191,10,FALSE),0)+IFERROR(VLOOKUP(VALUE(A123),[2]resumen!$A$5:$Q$191,11,FALSE),0)</f>
        <v>21</v>
      </c>
      <c r="S123" s="14">
        <f t="shared" si="19"/>
        <v>0.66</v>
      </c>
      <c r="T123" s="41">
        <f>IFERROR(VLOOKUP(VALUE(A123),[2]resumen!$A$5:$Q$191,15,FALSE),0)</f>
        <v>35</v>
      </c>
      <c r="U123" s="41">
        <f>IFERROR(VLOOKUP(VALUE(A123),[2]resumen!$A$5:$Q$191,16,FALSE),0)</f>
        <v>18</v>
      </c>
      <c r="V123" s="14">
        <f t="shared" si="20"/>
        <v>0.51</v>
      </c>
      <c r="W123" s="41">
        <f>IFERROR(VLOOKUP(VALUE(A123),[2]resumen!$A$5:$Q$191,4,FALSE),0)</f>
        <v>11</v>
      </c>
      <c r="X123" s="14">
        <f t="shared" si="21"/>
        <v>0.19</v>
      </c>
      <c r="Y123" s="41">
        <f>IFERROR(VLOOKUP(VALUE(A123),[2]resumen!$A$5:$Q$191,3,FALSE),0)</f>
        <v>0</v>
      </c>
      <c r="Z123" s="14">
        <f t="shared" si="22"/>
        <v>0</v>
      </c>
      <c r="AA123" s="41">
        <f>IFERROR(VLOOKUP(VALUE(A123),[2]resumen!$A$5:$Q$191,9,FALSE),0)</f>
        <v>0</v>
      </c>
      <c r="AB123" s="14">
        <f t="shared" si="23"/>
        <v>0</v>
      </c>
      <c r="AC123" s="41">
        <f>IFERROR(VLOOKUP(A123,'[2]eess-mf'!$A$2:$I$188,9,FALSE),0)</f>
        <v>0</v>
      </c>
      <c r="AD123" s="41">
        <f>IFERROR(VLOOKUP(VALUE(A123),[2]resumen!$A$5:$Q$191,17,FALSE),0)</f>
        <v>0</v>
      </c>
      <c r="AE123" s="14">
        <f t="shared" si="24"/>
        <v>0</v>
      </c>
      <c r="AF123" s="41">
        <f>IFERROR(VLOOKUP(A123,'[2]eess-mf'!$A$2:$I$188,8,FALSE),0)</f>
        <v>56</v>
      </c>
      <c r="AG123" s="41">
        <f>IFERROR(VLOOKUP(VALUE(A123),[2]resumen!$A$5:$Q$191,14,FALSE),0)</f>
        <v>23</v>
      </c>
      <c r="AH123" s="14">
        <f t="shared" si="25"/>
        <v>0.41</v>
      </c>
    </row>
    <row r="124" spans="1:34" x14ac:dyDescent="0.2">
      <c r="A124" s="45">
        <v>4439</v>
      </c>
      <c r="B124" s="2" t="str">
        <f>+VLOOKUP(A124,'[1]eess-mf'!$A$2:$I$188,5,FALSE)</f>
        <v>CHICLAYO</v>
      </c>
      <c r="C124" s="2" t="str">
        <f>+VLOOKUP(A124,'[1]eess-mf'!$A$2:$I$188,6,FALSE)</f>
        <v>PICSI</v>
      </c>
      <c r="D124" s="2" t="str">
        <f>+VLOOKUP(A124,'[1]eess-mf'!$A$2:$I$188,2,FALSE)</f>
        <v>CLAS PICSI</v>
      </c>
      <c r="E124" s="41">
        <f>IFERROR(VLOOKUP(A124,'[2]eess-mf'!$A$2:$I$188,7,FALSE),0)</f>
        <v>91</v>
      </c>
      <c r="F124" s="41">
        <f>IFERROR(VLOOKUP(VALUE(A124),[2]resumen!$A$5:$Q$191,5,FALSE),0)</f>
        <v>74</v>
      </c>
      <c r="G124" s="14">
        <f t="shared" si="13"/>
        <v>0.81299999999999994</v>
      </c>
      <c r="H124" s="41">
        <f>IFERROR(VLOOKUP(VALUE(A124),[2]resumen!$A$5:$Q$191,7,FALSE),0)</f>
        <v>53</v>
      </c>
      <c r="I124" s="14">
        <f t="shared" si="14"/>
        <v>0.71599999999999997</v>
      </c>
      <c r="J124" s="41">
        <f>IFERROR(VLOOKUP(VALUE(A124),[2]resumen!$A$5:$Q$191,2,FALSE),0)</f>
        <v>5</v>
      </c>
      <c r="K124" s="5">
        <f t="shared" si="15"/>
        <v>6.8000000000000005E-2</v>
      </c>
      <c r="L124" s="41">
        <f>IFERROR(VLOOKUP(VALUE(A124),[2]resumen!$A$5:$Q$191,6,FALSE),0)</f>
        <v>54</v>
      </c>
      <c r="M124" s="14">
        <f t="shared" si="16"/>
        <v>0.59299999999999997</v>
      </c>
      <c r="N124" s="41">
        <f>IFERROR(VLOOKUP(VALUE(A124),[2]resumen!$A$5:$Q$191,8,FALSE),0)</f>
        <v>116</v>
      </c>
      <c r="O124" s="14">
        <f t="shared" si="17"/>
        <v>1.5680000000000001</v>
      </c>
      <c r="P124" s="41">
        <f>IFERROR(VLOOKUP(VALUE(A124),[2]resumen!$A$5:$Q$191,12,FALSE),0)+IFERROR(VLOOKUP(VALUE(A124),[2]resumen!$A$5:$Q$191,13,FALSE),0)</f>
        <v>74</v>
      </c>
      <c r="Q124" s="14">
        <f t="shared" si="18"/>
        <v>1</v>
      </c>
      <c r="R124" s="41">
        <f>IFERROR(VLOOKUP(VALUE(A124),[2]resumen!$A$5:$Q$191,10,FALSE),0)+IFERROR(VLOOKUP(VALUE(A124),[2]resumen!$A$5:$Q$191,11,FALSE),0)</f>
        <v>74</v>
      </c>
      <c r="S124" s="14">
        <f t="shared" si="19"/>
        <v>1</v>
      </c>
      <c r="T124" s="41">
        <f>IFERROR(VLOOKUP(VALUE(A124),[2]resumen!$A$5:$Q$191,15,FALSE),0)</f>
        <v>66</v>
      </c>
      <c r="U124" s="41">
        <f>IFERROR(VLOOKUP(VALUE(A124),[2]resumen!$A$5:$Q$191,16,FALSE),0)</f>
        <v>67</v>
      </c>
      <c r="V124" s="14">
        <f t="shared" si="20"/>
        <v>1.02</v>
      </c>
      <c r="W124" s="41">
        <f>IFERROR(VLOOKUP(VALUE(A124),[2]resumen!$A$5:$Q$191,4,FALSE),0)</f>
        <v>42</v>
      </c>
      <c r="X124" s="14">
        <f t="shared" si="21"/>
        <v>0.46</v>
      </c>
      <c r="Y124" s="41">
        <f>IFERROR(VLOOKUP(VALUE(A124),[2]resumen!$A$5:$Q$191,3,FALSE),0)</f>
        <v>3</v>
      </c>
      <c r="Z124" s="14">
        <f t="shared" si="22"/>
        <v>3.3000000000000002E-2</v>
      </c>
      <c r="AA124" s="41">
        <f>IFERROR(VLOOKUP(VALUE(A124),[2]resumen!$A$5:$Q$191,9,FALSE),0)</f>
        <v>0</v>
      </c>
      <c r="AB124" s="14">
        <f t="shared" si="23"/>
        <v>0</v>
      </c>
      <c r="AC124" s="41">
        <f>IFERROR(VLOOKUP(A124,'[2]eess-mf'!$A$2:$I$188,9,FALSE),0)</f>
        <v>0</v>
      </c>
      <c r="AD124" s="41">
        <f>IFERROR(VLOOKUP(VALUE(A124),[2]resumen!$A$5:$Q$191,17,FALSE),0)</f>
        <v>0</v>
      </c>
      <c r="AE124" s="14">
        <f t="shared" si="24"/>
        <v>0</v>
      </c>
      <c r="AF124" s="41">
        <f>IFERROR(VLOOKUP(A124,'[2]eess-mf'!$A$2:$I$188,8,FALSE),0)</f>
        <v>426.6</v>
      </c>
      <c r="AG124" s="41">
        <f>IFERROR(VLOOKUP(VALUE(A124),[2]resumen!$A$5:$Q$191,14,FALSE),0)</f>
        <v>247</v>
      </c>
      <c r="AH124" s="14">
        <f t="shared" si="25"/>
        <v>0.57999999999999996</v>
      </c>
    </row>
    <row r="125" spans="1:34" x14ac:dyDescent="0.2">
      <c r="A125" s="45">
        <v>4440</v>
      </c>
      <c r="B125" s="2" t="str">
        <f>+VLOOKUP(A125,'[1]eess-mf'!$A$2:$I$188,5,FALSE)</f>
        <v>FERREÑAFE</v>
      </c>
      <c r="C125" s="2" t="str">
        <f>+VLOOKUP(A125,'[1]eess-mf'!$A$2:$I$188,6,FALSE)</f>
        <v>FERREÑAFE</v>
      </c>
      <c r="D125" s="2" t="str">
        <f>+VLOOKUP(A125,'[1]eess-mf'!$A$2:$I$188,2,FALSE)</f>
        <v>HOSPITAL REFERENCIAL FERREÑAFE</v>
      </c>
      <c r="E125" s="41">
        <f>IFERROR(VLOOKUP(A125,'[2]eess-mf'!$A$2:$I$188,7,FALSE),0)</f>
        <v>260</v>
      </c>
      <c r="F125" s="41">
        <f>IFERROR(VLOOKUP(VALUE(A125),[2]resumen!$A$5:$Q$191,5,FALSE),0)</f>
        <v>200</v>
      </c>
      <c r="G125" s="14">
        <f t="shared" si="13"/>
        <v>0.76900000000000002</v>
      </c>
      <c r="H125" s="41">
        <f>IFERROR(VLOOKUP(VALUE(A125),[2]resumen!$A$5:$Q$191,7,FALSE),0)</f>
        <v>112</v>
      </c>
      <c r="I125" s="14">
        <f t="shared" si="14"/>
        <v>0.56000000000000005</v>
      </c>
      <c r="J125" s="41">
        <f>IFERROR(VLOOKUP(VALUE(A125),[2]resumen!$A$5:$Q$191,2,FALSE),0)</f>
        <v>11</v>
      </c>
      <c r="K125" s="5">
        <f t="shared" si="15"/>
        <v>5.5E-2</v>
      </c>
      <c r="L125" s="41">
        <f>IFERROR(VLOOKUP(VALUE(A125),[2]resumen!$A$5:$Q$191,6,FALSE),0)</f>
        <v>147</v>
      </c>
      <c r="M125" s="14">
        <f t="shared" si="16"/>
        <v>0.56499999999999995</v>
      </c>
      <c r="N125" s="41">
        <f>IFERROR(VLOOKUP(VALUE(A125),[2]resumen!$A$5:$Q$191,8,FALSE),0)</f>
        <v>164</v>
      </c>
      <c r="O125" s="14">
        <f t="shared" si="17"/>
        <v>0.82</v>
      </c>
      <c r="P125" s="41">
        <f>IFERROR(VLOOKUP(VALUE(A125),[2]resumen!$A$5:$Q$191,12,FALSE),0)+IFERROR(VLOOKUP(VALUE(A125),[2]resumen!$A$5:$Q$191,13,FALSE),0)</f>
        <v>201</v>
      </c>
      <c r="Q125" s="14">
        <f t="shared" si="18"/>
        <v>1.01</v>
      </c>
      <c r="R125" s="41">
        <f>IFERROR(VLOOKUP(VALUE(A125),[2]resumen!$A$5:$Q$191,10,FALSE),0)+IFERROR(VLOOKUP(VALUE(A125),[2]resumen!$A$5:$Q$191,11,FALSE),0)</f>
        <v>200</v>
      </c>
      <c r="S125" s="14">
        <f t="shared" si="19"/>
        <v>1</v>
      </c>
      <c r="T125" s="41">
        <f>IFERROR(VLOOKUP(VALUE(A125),[2]resumen!$A$5:$Q$191,15,FALSE),0)</f>
        <v>165</v>
      </c>
      <c r="U125" s="41">
        <f>IFERROR(VLOOKUP(VALUE(A125),[2]resumen!$A$5:$Q$191,16,FALSE),0)</f>
        <v>113</v>
      </c>
      <c r="V125" s="14">
        <f t="shared" si="20"/>
        <v>0.68</v>
      </c>
      <c r="W125" s="41">
        <f>IFERROR(VLOOKUP(VALUE(A125),[2]resumen!$A$5:$Q$191,4,FALSE),0)</f>
        <v>1</v>
      </c>
      <c r="X125" s="14">
        <f t="shared" si="21"/>
        <v>0</v>
      </c>
      <c r="Y125" s="41">
        <f>IFERROR(VLOOKUP(VALUE(A125),[2]resumen!$A$5:$Q$191,3,FALSE),0)</f>
        <v>219</v>
      </c>
      <c r="Z125" s="14">
        <f t="shared" si="22"/>
        <v>0.84199999999999997</v>
      </c>
      <c r="AA125" s="41">
        <f>IFERROR(VLOOKUP(VALUE(A125),[2]resumen!$A$5:$Q$191,9,FALSE),0)</f>
        <v>9</v>
      </c>
      <c r="AB125" s="14">
        <f t="shared" si="23"/>
        <v>0.05</v>
      </c>
      <c r="AC125" s="41">
        <f>IFERROR(VLOOKUP(A125,'[2]eess-mf'!$A$2:$I$188,9,FALSE),0)</f>
        <v>835</v>
      </c>
      <c r="AD125" s="41">
        <f>IFERROR(VLOOKUP(VALUE(A125),[2]resumen!$A$5:$Q$191,17,FALSE),0)</f>
        <v>540</v>
      </c>
      <c r="AE125" s="14">
        <f t="shared" si="24"/>
        <v>0.65</v>
      </c>
      <c r="AF125" s="41">
        <f>IFERROR(VLOOKUP(A125,'[2]eess-mf'!$A$2:$I$188,8,FALSE),0)</f>
        <v>710</v>
      </c>
      <c r="AG125" s="41">
        <f>IFERROR(VLOOKUP(VALUE(A125),[2]resumen!$A$5:$Q$191,14,FALSE),0)</f>
        <v>550</v>
      </c>
      <c r="AH125" s="14">
        <f t="shared" si="25"/>
        <v>0.77</v>
      </c>
    </row>
    <row r="126" spans="1:34" x14ac:dyDescent="0.2">
      <c r="A126" s="45">
        <v>4441</v>
      </c>
      <c r="B126" s="2" t="str">
        <f>+VLOOKUP(A126,'[1]eess-mf'!$A$2:$I$188,5,FALSE)</f>
        <v>FERREÑAFE</v>
      </c>
      <c r="C126" s="2" t="str">
        <f>+VLOOKUP(A126,'[1]eess-mf'!$A$2:$I$188,6,FALSE)</f>
        <v>FERREÑAFE</v>
      </c>
      <c r="D126" s="2" t="str">
        <f>+VLOOKUP(A126,'[1]eess-mf'!$A$2:$I$188,2,FALSE)</f>
        <v>SEÑOR DE LA JUSTICIA</v>
      </c>
      <c r="E126" s="41">
        <f>IFERROR(VLOOKUP(A126,'[2]eess-mf'!$A$2:$I$188,7,FALSE),0)</f>
        <v>160</v>
      </c>
      <c r="F126" s="41">
        <f>IFERROR(VLOOKUP(VALUE(A126),[2]resumen!$A$5:$Q$191,5,FALSE),0)</f>
        <v>153</v>
      </c>
      <c r="G126" s="14">
        <f t="shared" si="13"/>
        <v>0.95599999999999996</v>
      </c>
      <c r="H126" s="41">
        <f>IFERROR(VLOOKUP(VALUE(A126),[2]resumen!$A$5:$Q$191,7,FALSE),0)</f>
        <v>80</v>
      </c>
      <c r="I126" s="14">
        <f t="shared" si="14"/>
        <v>0.52300000000000002</v>
      </c>
      <c r="J126" s="41">
        <f>IFERROR(VLOOKUP(VALUE(A126),[2]resumen!$A$5:$Q$191,2,FALSE),0)</f>
        <v>13</v>
      </c>
      <c r="K126" s="5">
        <f t="shared" si="15"/>
        <v>8.5000000000000006E-2</v>
      </c>
      <c r="L126" s="41">
        <f>IFERROR(VLOOKUP(VALUE(A126),[2]resumen!$A$5:$Q$191,6,FALSE),0)</f>
        <v>109</v>
      </c>
      <c r="M126" s="14">
        <f t="shared" si="16"/>
        <v>0.68100000000000005</v>
      </c>
      <c r="N126" s="41">
        <f>IFERROR(VLOOKUP(VALUE(A126),[2]resumen!$A$5:$Q$191,8,FALSE),0)</f>
        <v>82</v>
      </c>
      <c r="O126" s="14">
        <f t="shared" si="17"/>
        <v>0.53600000000000003</v>
      </c>
      <c r="P126" s="41">
        <f>IFERROR(VLOOKUP(VALUE(A126),[2]resumen!$A$5:$Q$191,12,FALSE),0)+IFERROR(VLOOKUP(VALUE(A126),[2]resumen!$A$5:$Q$191,13,FALSE),0)</f>
        <v>151</v>
      </c>
      <c r="Q126" s="14">
        <f t="shared" si="18"/>
        <v>0.99</v>
      </c>
      <c r="R126" s="41">
        <f>IFERROR(VLOOKUP(VALUE(A126),[2]resumen!$A$5:$Q$191,10,FALSE),0)+IFERROR(VLOOKUP(VALUE(A126),[2]resumen!$A$5:$Q$191,11,FALSE),0)</f>
        <v>139</v>
      </c>
      <c r="S126" s="14">
        <f t="shared" si="19"/>
        <v>0.91</v>
      </c>
      <c r="T126" s="41">
        <f>IFERROR(VLOOKUP(VALUE(A126),[2]resumen!$A$5:$Q$191,15,FALSE),0)</f>
        <v>88</v>
      </c>
      <c r="U126" s="41">
        <f>IFERROR(VLOOKUP(VALUE(A126),[2]resumen!$A$5:$Q$191,16,FALSE),0)</f>
        <v>59</v>
      </c>
      <c r="V126" s="14">
        <f t="shared" si="20"/>
        <v>0.67</v>
      </c>
      <c r="W126" s="41">
        <f>IFERROR(VLOOKUP(VALUE(A126),[2]resumen!$A$5:$Q$191,4,FALSE),0)</f>
        <v>18</v>
      </c>
      <c r="X126" s="14">
        <f t="shared" si="21"/>
        <v>0.11</v>
      </c>
      <c r="Y126" s="41">
        <f>IFERROR(VLOOKUP(VALUE(A126),[2]resumen!$A$5:$Q$191,3,FALSE),0)</f>
        <v>9</v>
      </c>
      <c r="Z126" s="14">
        <f t="shared" si="22"/>
        <v>5.6000000000000001E-2</v>
      </c>
      <c r="AA126" s="41">
        <f>IFERROR(VLOOKUP(VALUE(A126),[2]resumen!$A$5:$Q$191,9,FALSE),0)</f>
        <v>2</v>
      </c>
      <c r="AB126" s="14">
        <f t="shared" si="23"/>
        <v>0.01</v>
      </c>
      <c r="AC126" s="41">
        <f>IFERROR(VLOOKUP(A126,'[2]eess-mf'!$A$2:$I$188,9,FALSE),0)</f>
        <v>0</v>
      </c>
      <c r="AD126" s="41">
        <f>IFERROR(VLOOKUP(VALUE(A126),[2]resumen!$A$5:$Q$191,17,FALSE),0)</f>
        <v>0</v>
      </c>
      <c r="AE126" s="14">
        <f t="shared" si="24"/>
        <v>0</v>
      </c>
      <c r="AF126" s="41">
        <f>IFERROR(VLOOKUP(A126,'[2]eess-mf'!$A$2:$I$188,8,FALSE),0)</f>
        <v>270</v>
      </c>
      <c r="AG126" s="41">
        <f>IFERROR(VLOOKUP(VALUE(A126),[2]resumen!$A$5:$Q$191,14,FALSE),0)</f>
        <v>278</v>
      </c>
      <c r="AH126" s="14">
        <f t="shared" si="25"/>
        <v>1.03</v>
      </c>
    </row>
    <row r="127" spans="1:34" x14ac:dyDescent="0.2">
      <c r="A127" s="45">
        <v>4442</v>
      </c>
      <c r="B127" s="2" t="str">
        <f>+VLOOKUP(A127,'[1]eess-mf'!$A$2:$I$188,5,FALSE)</f>
        <v>FERREÑAFE</v>
      </c>
      <c r="C127" s="2" t="str">
        <f>+VLOOKUP(A127,'[1]eess-mf'!$A$2:$I$188,6,FALSE)</f>
        <v>INKAWASI</v>
      </c>
      <c r="D127" s="2" t="str">
        <f>+VLOOKUP(A127,'[1]eess-mf'!$A$2:$I$188,2,FALSE)</f>
        <v>PUCHACA</v>
      </c>
      <c r="E127" s="41">
        <f>IFERROR(VLOOKUP(A127,'[2]eess-mf'!$A$2:$I$188,7,FALSE),0)</f>
        <v>5</v>
      </c>
      <c r="F127" s="41">
        <f>IFERROR(VLOOKUP(VALUE(A127),[2]resumen!$A$5:$Q$191,5,FALSE),0)</f>
        <v>10</v>
      </c>
      <c r="G127" s="14">
        <f t="shared" si="13"/>
        <v>2</v>
      </c>
      <c r="H127" s="41">
        <f>IFERROR(VLOOKUP(VALUE(A127),[2]resumen!$A$5:$Q$191,7,FALSE),0)</f>
        <v>7</v>
      </c>
      <c r="I127" s="14">
        <f t="shared" si="14"/>
        <v>0.7</v>
      </c>
      <c r="J127" s="41">
        <f>IFERROR(VLOOKUP(VALUE(A127),[2]resumen!$A$5:$Q$191,2,FALSE),0)</f>
        <v>4</v>
      </c>
      <c r="K127" s="5">
        <f t="shared" si="15"/>
        <v>0.4</v>
      </c>
      <c r="L127" s="41">
        <f>IFERROR(VLOOKUP(VALUE(A127),[2]resumen!$A$5:$Q$191,6,FALSE),0)</f>
        <v>5</v>
      </c>
      <c r="M127" s="14">
        <f t="shared" si="16"/>
        <v>1</v>
      </c>
      <c r="N127" s="41">
        <f>IFERROR(VLOOKUP(VALUE(A127),[2]resumen!$A$5:$Q$191,8,FALSE),0)</f>
        <v>4</v>
      </c>
      <c r="O127" s="14">
        <f t="shared" si="17"/>
        <v>0.4</v>
      </c>
      <c r="P127" s="41">
        <f>IFERROR(VLOOKUP(VALUE(A127),[2]resumen!$A$5:$Q$191,12,FALSE),0)+IFERROR(VLOOKUP(VALUE(A127),[2]resumen!$A$5:$Q$191,13,FALSE),0)</f>
        <v>7</v>
      </c>
      <c r="Q127" s="14">
        <f t="shared" si="18"/>
        <v>0.7</v>
      </c>
      <c r="R127" s="41">
        <f>IFERROR(VLOOKUP(VALUE(A127),[2]resumen!$A$5:$Q$191,10,FALSE),0)+IFERROR(VLOOKUP(VALUE(A127),[2]resumen!$A$5:$Q$191,11,FALSE),0)</f>
        <v>7</v>
      </c>
      <c r="S127" s="14">
        <f t="shared" si="19"/>
        <v>0.7</v>
      </c>
      <c r="T127" s="41">
        <f>IFERROR(VLOOKUP(VALUE(A127),[2]resumen!$A$5:$Q$191,15,FALSE),0)</f>
        <v>5</v>
      </c>
      <c r="U127" s="41">
        <f>IFERROR(VLOOKUP(VALUE(A127),[2]resumen!$A$5:$Q$191,16,FALSE),0)</f>
        <v>4</v>
      </c>
      <c r="V127" s="14">
        <f t="shared" si="20"/>
        <v>0.8</v>
      </c>
      <c r="W127" s="41">
        <f>IFERROR(VLOOKUP(VALUE(A127),[2]resumen!$A$5:$Q$191,4,FALSE),0)</f>
        <v>0</v>
      </c>
      <c r="X127" s="14">
        <f t="shared" si="21"/>
        <v>0</v>
      </c>
      <c r="Y127" s="41">
        <f>IFERROR(VLOOKUP(VALUE(A127),[2]resumen!$A$5:$Q$191,3,FALSE),0)</f>
        <v>3</v>
      </c>
      <c r="Z127" s="14">
        <f t="shared" si="22"/>
        <v>0.6</v>
      </c>
      <c r="AA127" s="41">
        <f>IFERROR(VLOOKUP(VALUE(A127),[2]resumen!$A$5:$Q$191,9,FALSE),0)</f>
        <v>0</v>
      </c>
      <c r="AB127" s="14">
        <f t="shared" si="23"/>
        <v>0</v>
      </c>
      <c r="AC127" s="41">
        <f>IFERROR(VLOOKUP(A127,'[2]eess-mf'!$A$2:$I$188,9,FALSE),0)</f>
        <v>0</v>
      </c>
      <c r="AD127" s="41">
        <f>IFERROR(VLOOKUP(VALUE(A127),[2]resumen!$A$5:$Q$191,17,FALSE),0)</f>
        <v>0</v>
      </c>
      <c r="AE127" s="14">
        <f t="shared" si="24"/>
        <v>0</v>
      </c>
      <c r="AF127" s="41">
        <f>IFERROR(VLOOKUP(A127,'[2]eess-mf'!$A$2:$I$188,8,FALSE),0)</f>
        <v>45</v>
      </c>
      <c r="AG127" s="41">
        <f>IFERROR(VLOOKUP(VALUE(A127),[2]resumen!$A$5:$Q$191,14,FALSE),0)</f>
        <v>58</v>
      </c>
      <c r="AH127" s="14">
        <f t="shared" si="25"/>
        <v>1.29</v>
      </c>
    </row>
    <row r="128" spans="1:34" x14ac:dyDescent="0.2">
      <c r="A128" s="45">
        <v>4443</v>
      </c>
      <c r="B128" s="2" t="str">
        <f>+VLOOKUP(A128,'[1]eess-mf'!$A$2:$I$188,5,FALSE)</f>
        <v>FERREÑAFE</v>
      </c>
      <c r="C128" s="2" t="str">
        <f>+VLOOKUP(A128,'[1]eess-mf'!$A$2:$I$188,6,FALSE)</f>
        <v>FERREÑAFE</v>
      </c>
      <c r="D128" s="2" t="str">
        <f>+VLOOKUP(A128,'[1]eess-mf'!$A$2:$I$188,2,FALSE)</f>
        <v>MESONES MURO</v>
      </c>
      <c r="E128" s="41">
        <f>IFERROR(VLOOKUP(A128,'[2]eess-mf'!$A$2:$I$188,7,FALSE),0)</f>
        <v>80</v>
      </c>
      <c r="F128" s="41">
        <f>IFERROR(VLOOKUP(VALUE(A128),[2]resumen!$A$5:$Q$191,5,FALSE),0)</f>
        <v>70</v>
      </c>
      <c r="G128" s="14">
        <f t="shared" si="13"/>
        <v>0.875</v>
      </c>
      <c r="H128" s="41">
        <f>IFERROR(VLOOKUP(VALUE(A128),[2]resumen!$A$5:$Q$191,7,FALSE),0)</f>
        <v>55</v>
      </c>
      <c r="I128" s="14">
        <f t="shared" si="14"/>
        <v>0.78600000000000003</v>
      </c>
      <c r="J128" s="41">
        <f>IFERROR(VLOOKUP(VALUE(A128),[2]resumen!$A$5:$Q$191,2,FALSE),0)</f>
        <v>4</v>
      </c>
      <c r="K128" s="5">
        <f t="shared" si="15"/>
        <v>5.7000000000000002E-2</v>
      </c>
      <c r="L128" s="41">
        <f>IFERROR(VLOOKUP(VALUE(A128),[2]resumen!$A$5:$Q$191,6,FALSE),0)</f>
        <v>50</v>
      </c>
      <c r="M128" s="14">
        <f t="shared" si="16"/>
        <v>0.625</v>
      </c>
      <c r="N128" s="41">
        <f>IFERROR(VLOOKUP(VALUE(A128),[2]resumen!$A$5:$Q$191,8,FALSE),0)</f>
        <v>37</v>
      </c>
      <c r="O128" s="14">
        <f t="shared" si="17"/>
        <v>0.52900000000000003</v>
      </c>
      <c r="P128" s="41">
        <f>IFERROR(VLOOKUP(VALUE(A128),[2]resumen!$A$5:$Q$191,12,FALSE),0)+IFERROR(VLOOKUP(VALUE(A128),[2]resumen!$A$5:$Q$191,13,FALSE),0)</f>
        <v>70</v>
      </c>
      <c r="Q128" s="14">
        <f t="shared" si="18"/>
        <v>1</v>
      </c>
      <c r="R128" s="41">
        <f>IFERROR(VLOOKUP(VALUE(A128),[2]resumen!$A$5:$Q$191,10,FALSE),0)+IFERROR(VLOOKUP(VALUE(A128),[2]resumen!$A$5:$Q$191,11,FALSE),0)</f>
        <v>65</v>
      </c>
      <c r="S128" s="14">
        <f t="shared" si="19"/>
        <v>0.93</v>
      </c>
      <c r="T128" s="41">
        <f>IFERROR(VLOOKUP(VALUE(A128),[2]resumen!$A$5:$Q$191,15,FALSE),0)</f>
        <v>62</v>
      </c>
      <c r="U128" s="41">
        <f>IFERROR(VLOOKUP(VALUE(A128),[2]resumen!$A$5:$Q$191,16,FALSE),0)</f>
        <v>68</v>
      </c>
      <c r="V128" s="14">
        <f t="shared" si="20"/>
        <v>1.1000000000000001</v>
      </c>
      <c r="W128" s="41">
        <f>IFERROR(VLOOKUP(VALUE(A128),[2]resumen!$A$5:$Q$191,4,FALSE),0)</f>
        <v>1</v>
      </c>
      <c r="X128" s="14">
        <f t="shared" si="21"/>
        <v>0.01</v>
      </c>
      <c r="Y128" s="41">
        <f>IFERROR(VLOOKUP(VALUE(A128),[2]resumen!$A$5:$Q$191,3,FALSE),0)</f>
        <v>4</v>
      </c>
      <c r="Z128" s="14">
        <f t="shared" si="22"/>
        <v>0.05</v>
      </c>
      <c r="AA128" s="41">
        <f>IFERROR(VLOOKUP(VALUE(A128),[2]resumen!$A$5:$Q$191,9,FALSE),0)</f>
        <v>0</v>
      </c>
      <c r="AB128" s="14">
        <f t="shared" si="23"/>
        <v>0</v>
      </c>
      <c r="AC128" s="41">
        <f>IFERROR(VLOOKUP(A128,'[2]eess-mf'!$A$2:$I$188,9,FALSE),0)</f>
        <v>0</v>
      </c>
      <c r="AD128" s="41">
        <f>IFERROR(VLOOKUP(VALUE(A128),[2]resumen!$A$5:$Q$191,17,FALSE),0)</f>
        <v>0</v>
      </c>
      <c r="AE128" s="14">
        <f t="shared" si="24"/>
        <v>0</v>
      </c>
      <c r="AF128" s="41">
        <f>IFERROR(VLOOKUP(A128,'[2]eess-mf'!$A$2:$I$188,8,FALSE),0)</f>
        <v>170</v>
      </c>
      <c r="AG128" s="41">
        <f>IFERROR(VLOOKUP(VALUE(A128),[2]resumen!$A$5:$Q$191,14,FALSE),0)</f>
        <v>166</v>
      </c>
      <c r="AH128" s="14">
        <f t="shared" si="25"/>
        <v>0.98</v>
      </c>
    </row>
    <row r="129" spans="1:34" x14ac:dyDescent="0.2">
      <c r="A129" s="45">
        <v>4444</v>
      </c>
      <c r="B129" s="2" t="str">
        <f>+VLOOKUP(A129,'[1]eess-mf'!$A$2:$I$188,5,FALSE)</f>
        <v>FERREÑAFE</v>
      </c>
      <c r="C129" s="2" t="str">
        <f>+VLOOKUP(A129,'[1]eess-mf'!$A$2:$I$188,6,FALSE)</f>
        <v>PITIPO</v>
      </c>
      <c r="D129" s="2" t="str">
        <f>+VLOOKUP(A129,'[1]eess-mf'!$A$2:$I$188,2,FALSE)</f>
        <v>PITIPO</v>
      </c>
      <c r="E129" s="41">
        <f>IFERROR(VLOOKUP(A129,'[2]eess-mf'!$A$2:$I$188,7,FALSE),0)</f>
        <v>50</v>
      </c>
      <c r="F129" s="41">
        <f>IFERROR(VLOOKUP(VALUE(A129),[2]resumen!$A$5:$Q$191,5,FALSE),0)</f>
        <v>51</v>
      </c>
      <c r="G129" s="14">
        <f t="shared" si="13"/>
        <v>1.02</v>
      </c>
      <c r="H129" s="41">
        <f>IFERROR(VLOOKUP(VALUE(A129),[2]resumen!$A$5:$Q$191,7,FALSE),0)</f>
        <v>50</v>
      </c>
      <c r="I129" s="14">
        <f t="shared" si="14"/>
        <v>0.98</v>
      </c>
      <c r="J129" s="41">
        <f>IFERROR(VLOOKUP(VALUE(A129),[2]resumen!$A$5:$Q$191,2,FALSE),0)</f>
        <v>6</v>
      </c>
      <c r="K129" s="5">
        <f t="shared" si="15"/>
        <v>0.11799999999999999</v>
      </c>
      <c r="L129" s="41">
        <f>IFERROR(VLOOKUP(VALUE(A129),[2]resumen!$A$5:$Q$191,6,FALSE),0)</f>
        <v>45</v>
      </c>
      <c r="M129" s="14">
        <f t="shared" si="16"/>
        <v>0.9</v>
      </c>
      <c r="N129" s="41">
        <f>IFERROR(VLOOKUP(VALUE(A129),[2]resumen!$A$5:$Q$191,8,FALSE),0)</f>
        <v>27</v>
      </c>
      <c r="O129" s="14">
        <f t="shared" si="17"/>
        <v>0.52900000000000003</v>
      </c>
      <c r="P129" s="41">
        <f>IFERROR(VLOOKUP(VALUE(A129),[2]resumen!$A$5:$Q$191,12,FALSE),0)+IFERROR(VLOOKUP(VALUE(A129),[2]resumen!$A$5:$Q$191,13,FALSE),0)</f>
        <v>49</v>
      </c>
      <c r="Q129" s="14">
        <f t="shared" si="18"/>
        <v>0.96</v>
      </c>
      <c r="R129" s="41">
        <f>IFERROR(VLOOKUP(VALUE(A129),[2]resumen!$A$5:$Q$191,10,FALSE),0)+IFERROR(VLOOKUP(VALUE(A129),[2]resumen!$A$5:$Q$191,11,FALSE),0)</f>
        <v>49</v>
      </c>
      <c r="S129" s="14">
        <f t="shared" si="19"/>
        <v>0.96</v>
      </c>
      <c r="T129" s="41">
        <f>IFERROR(VLOOKUP(VALUE(A129),[2]resumen!$A$5:$Q$191,15,FALSE),0)</f>
        <v>45</v>
      </c>
      <c r="U129" s="41">
        <f>IFERROR(VLOOKUP(VALUE(A129),[2]resumen!$A$5:$Q$191,16,FALSE),0)</f>
        <v>46</v>
      </c>
      <c r="V129" s="14">
        <f t="shared" si="20"/>
        <v>1.02</v>
      </c>
      <c r="W129" s="41">
        <f>IFERROR(VLOOKUP(VALUE(A129),[2]resumen!$A$5:$Q$191,4,FALSE),0)</f>
        <v>2</v>
      </c>
      <c r="X129" s="14">
        <f t="shared" si="21"/>
        <v>0.04</v>
      </c>
      <c r="Y129" s="41">
        <f>IFERROR(VLOOKUP(VALUE(A129),[2]resumen!$A$5:$Q$191,3,FALSE),0)</f>
        <v>6</v>
      </c>
      <c r="Z129" s="14">
        <f t="shared" si="22"/>
        <v>0.12</v>
      </c>
      <c r="AA129" s="41">
        <f>IFERROR(VLOOKUP(VALUE(A129),[2]resumen!$A$5:$Q$191,9,FALSE),0)</f>
        <v>0</v>
      </c>
      <c r="AB129" s="14">
        <f t="shared" si="23"/>
        <v>0</v>
      </c>
      <c r="AC129" s="41">
        <f>IFERROR(VLOOKUP(A129,'[2]eess-mf'!$A$2:$I$188,9,FALSE),0)</f>
        <v>0</v>
      </c>
      <c r="AD129" s="41">
        <f>IFERROR(VLOOKUP(VALUE(A129),[2]resumen!$A$5:$Q$191,17,FALSE),0)</f>
        <v>0</v>
      </c>
      <c r="AE129" s="14">
        <f t="shared" si="24"/>
        <v>0</v>
      </c>
      <c r="AF129" s="41">
        <f>IFERROR(VLOOKUP(A129,'[2]eess-mf'!$A$2:$I$188,8,FALSE),0)</f>
        <v>220</v>
      </c>
      <c r="AG129" s="41">
        <f>IFERROR(VLOOKUP(VALUE(A129),[2]resumen!$A$5:$Q$191,14,FALSE),0)</f>
        <v>233</v>
      </c>
      <c r="AH129" s="14">
        <f t="shared" si="25"/>
        <v>1.06</v>
      </c>
    </row>
    <row r="130" spans="1:34" x14ac:dyDescent="0.2">
      <c r="A130" s="45">
        <v>4445</v>
      </c>
      <c r="B130" s="2" t="str">
        <f>+VLOOKUP(A130,'[1]eess-mf'!$A$2:$I$188,5,FALSE)</f>
        <v>FERREÑAFE</v>
      </c>
      <c r="C130" s="2" t="str">
        <f>+VLOOKUP(A130,'[1]eess-mf'!$A$2:$I$188,6,FALSE)</f>
        <v>PITIPO</v>
      </c>
      <c r="D130" s="2" t="str">
        <f>+VLOOKUP(A130,'[1]eess-mf'!$A$2:$I$188,2,FALSE)</f>
        <v>LA TRAPOSA</v>
      </c>
      <c r="E130" s="41">
        <f>IFERROR(VLOOKUP(A130,'[2]eess-mf'!$A$2:$I$188,7,FALSE),0)</f>
        <v>25</v>
      </c>
      <c r="F130" s="41">
        <f>IFERROR(VLOOKUP(VALUE(A130),[2]resumen!$A$5:$Q$191,5,FALSE),0)</f>
        <v>33</v>
      </c>
      <c r="G130" s="14">
        <f t="shared" si="13"/>
        <v>1.32</v>
      </c>
      <c r="H130" s="41">
        <f>IFERROR(VLOOKUP(VALUE(A130),[2]resumen!$A$5:$Q$191,7,FALSE),0)</f>
        <v>19</v>
      </c>
      <c r="I130" s="14">
        <f t="shared" si="14"/>
        <v>0.57599999999999996</v>
      </c>
      <c r="J130" s="41">
        <f>IFERROR(VLOOKUP(VALUE(A130),[2]resumen!$A$5:$Q$191,2,FALSE),0)</f>
        <v>3</v>
      </c>
      <c r="K130" s="5">
        <f t="shared" si="15"/>
        <v>9.0999999999999998E-2</v>
      </c>
      <c r="L130" s="41">
        <f>IFERROR(VLOOKUP(VALUE(A130),[2]resumen!$A$5:$Q$191,6,FALSE),0)</f>
        <v>27</v>
      </c>
      <c r="M130" s="14">
        <f t="shared" si="16"/>
        <v>1.08</v>
      </c>
      <c r="N130" s="41">
        <f>IFERROR(VLOOKUP(VALUE(A130),[2]resumen!$A$5:$Q$191,8,FALSE),0)</f>
        <v>51</v>
      </c>
      <c r="O130" s="14">
        <f t="shared" si="17"/>
        <v>1.5449999999999999</v>
      </c>
      <c r="P130" s="41">
        <f>IFERROR(VLOOKUP(VALUE(A130),[2]resumen!$A$5:$Q$191,12,FALSE),0)+IFERROR(VLOOKUP(VALUE(A130),[2]resumen!$A$5:$Q$191,13,FALSE),0)</f>
        <v>33</v>
      </c>
      <c r="Q130" s="14">
        <f t="shared" si="18"/>
        <v>1</v>
      </c>
      <c r="R130" s="41">
        <f>IFERROR(VLOOKUP(VALUE(A130),[2]resumen!$A$5:$Q$191,10,FALSE),0)+IFERROR(VLOOKUP(VALUE(A130),[2]resumen!$A$5:$Q$191,11,FALSE),0)</f>
        <v>32</v>
      </c>
      <c r="S130" s="14">
        <f t="shared" si="19"/>
        <v>0.97</v>
      </c>
      <c r="T130" s="41">
        <f>IFERROR(VLOOKUP(VALUE(A130),[2]resumen!$A$5:$Q$191,15,FALSE),0)</f>
        <v>33</v>
      </c>
      <c r="U130" s="41">
        <f>IFERROR(VLOOKUP(VALUE(A130),[2]resumen!$A$5:$Q$191,16,FALSE),0)</f>
        <v>57</v>
      </c>
      <c r="V130" s="14">
        <f t="shared" si="20"/>
        <v>1.73</v>
      </c>
      <c r="W130" s="41">
        <f>IFERROR(VLOOKUP(VALUE(A130),[2]resumen!$A$5:$Q$191,4,FALSE),0)</f>
        <v>10</v>
      </c>
      <c r="X130" s="14">
        <f t="shared" si="21"/>
        <v>0.4</v>
      </c>
      <c r="Y130" s="41">
        <f>IFERROR(VLOOKUP(VALUE(A130),[2]resumen!$A$5:$Q$191,3,FALSE),0)</f>
        <v>1</v>
      </c>
      <c r="Z130" s="14">
        <f t="shared" si="22"/>
        <v>0.04</v>
      </c>
      <c r="AA130" s="41">
        <f>IFERROR(VLOOKUP(VALUE(A130),[2]resumen!$A$5:$Q$191,9,FALSE),0)</f>
        <v>0</v>
      </c>
      <c r="AB130" s="14">
        <f t="shared" si="23"/>
        <v>0</v>
      </c>
      <c r="AC130" s="41">
        <f>IFERROR(VLOOKUP(A130,'[2]eess-mf'!$A$2:$I$188,9,FALSE),0)</f>
        <v>0</v>
      </c>
      <c r="AD130" s="41">
        <f>IFERROR(VLOOKUP(VALUE(A130),[2]resumen!$A$5:$Q$191,17,FALSE),0)</f>
        <v>0</v>
      </c>
      <c r="AE130" s="14">
        <f t="shared" si="24"/>
        <v>0</v>
      </c>
      <c r="AF130" s="41">
        <f>IFERROR(VLOOKUP(A130,'[2]eess-mf'!$A$2:$I$188,8,FALSE),0)</f>
        <v>60</v>
      </c>
      <c r="AG130" s="41">
        <f>IFERROR(VLOOKUP(VALUE(A130),[2]resumen!$A$5:$Q$191,14,FALSE),0)</f>
        <v>62</v>
      </c>
      <c r="AH130" s="14">
        <f t="shared" si="25"/>
        <v>1.03</v>
      </c>
    </row>
    <row r="131" spans="1:34" x14ac:dyDescent="0.2">
      <c r="A131" s="45">
        <v>4446</v>
      </c>
      <c r="B131" s="2" t="str">
        <f>+VLOOKUP(A131,'[1]eess-mf'!$A$2:$I$188,5,FALSE)</f>
        <v>FERREÑAFE</v>
      </c>
      <c r="C131" s="2" t="str">
        <f>+VLOOKUP(A131,'[1]eess-mf'!$A$2:$I$188,6,FALSE)</f>
        <v>PITIPO</v>
      </c>
      <c r="D131" s="2" t="str">
        <f>+VLOOKUP(A131,'[1]eess-mf'!$A$2:$I$188,2,FALSE)</f>
        <v>MOCHUMI VIEJO</v>
      </c>
      <c r="E131" s="41">
        <f>IFERROR(VLOOKUP(A131,'[2]eess-mf'!$A$2:$I$188,7,FALSE),0)</f>
        <v>15</v>
      </c>
      <c r="F131" s="41">
        <f>IFERROR(VLOOKUP(VALUE(A131),[2]resumen!$A$5:$Q$191,5,FALSE),0)</f>
        <v>6</v>
      </c>
      <c r="G131" s="14">
        <f t="shared" si="13"/>
        <v>0.4</v>
      </c>
      <c r="H131" s="41">
        <f>IFERROR(VLOOKUP(VALUE(A131),[2]resumen!$A$5:$Q$191,7,FALSE),0)</f>
        <v>3</v>
      </c>
      <c r="I131" s="14">
        <f t="shared" si="14"/>
        <v>0.5</v>
      </c>
      <c r="J131" s="41">
        <f>IFERROR(VLOOKUP(VALUE(A131),[2]resumen!$A$5:$Q$191,2,FALSE),0)</f>
        <v>2</v>
      </c>
      <c r="K131" s="5">
        <f t="shared" si="15"/>
        <v>0.33300000000000002</v>
      </c>
      <c r="L131" s="41">
        <f>IFERROR(VLOOKUP(VALUE(A131),[2]resumen!$A$5:$Q$191,6,FALSE),0)</f>
        <v>8</v>
      </c>
      <c r="M131" s="14">
        <f t="shared" si="16"/>
        <v>0.53300000000000003</v>
      </c>
      <c r="N131" s="41">
        <f>IFERROR(VLOOKUP(VALUE(A131),[2]resumen!$A$5:$Q$191,8,FALSE),0)</f>
        <v>16</v>
      </c>
      <c r="O131" s="14">
        <f t="shared" si="17"/>
        <v>2.6669999999999998</v>
      </c>
      <c r="P131" s="41">
        <f>IFERROR(VLOOKUP(VALUE(A131),[2]resumen!$A$5:$Q$191,12,FALSE),0)+IFERROR(VLOOKUP(VALUE(A131),[2]resumen!$A$5:$Q$191,13,FALSE),0)</f>
        <v>6</v>
      </c>
      <c r="Q131" s="14">
        <f t="shared" si="18"/>
        <v>1</v>
      </c>
      <c r="R131" s="41">
        <f>IFERROR(VLOOKUP(VALUE(A131),[2]resumen!$A$5:$Q$191,10,FALSE),0)+IFERROR(VLOOKUP(VALUE(A131),[2]resumen!$A$5:$Q$191,11,FALSE),0)</f>
        <v>5</v>
      </c>
      <c r="S131" s="14">
        <f t="shared" si="19"/>
        <v>0.83</v>
      </c>
      <c r="T131" s="41">
        <f>IFERROR(VLOOKUP(VALUE(A131),[2]resumen!$A$5:$Q$191,15,FALSE),0)</f>
        <v>11</v>
      </c>
      <c r="U131" s="41">
        <f>IFERROR(VLOOKUP(VALUE(A131),[2]resumen!$A$5:$Q$191,16,FALSE),0)</f>
        <v>12</v>
      </c>
      <c r="V131" s="14">
        <f t="shared" si="20"/>
        <v>1.0900000000000001</v>
      </c>
      <c r="W131" s="41">
        <f>IFERROR(VLOOKUP(VALUE(A131),[2]resumen!$A$5:$Q$191,4,FALSE),0)</f>
        <v>6</v>
      </c>
      <c r="X131" s="14">
        <f t="shared" si="21"/>
        <v>0.4</v>
      </c>
      <c r="Y131" s="41">
        <f>IFERROR(VLOOKUP(VALUE(A131),[2]resumen!$A$5:$Q$191,3,FALSE),0)</f>
        <v>0</v>
      </c>
      <c r="Z131" s="14">
        <f t="shared" si="22"/>
        <v>0</v>
      </c>
      <c r="AA131" s="41">
        <f>IFERROR(VLOOKUP(VALUE(A131),[2]resumen!$A$5:$Q$191,9,FALSE),0)</f>
        <v>0</v>
      </c>
      <c r="AB131" s="14">
        <f t="shared" si="23"/>
        <v>0</v>
      </c>
      <c r="AC131" s="41">
        <f>IFERROR(VLOOKUP(A131,'[2]eess-mf'!$A$2:$I$188,9,FALSE),0)</f>
        <v>0</v>
      </c>
      <c r="AD131" s="41">
        <f>IFERROR(VLOOKUP(VALUE(A131),[2]resumen!$A$5:$Q$191,17,FALSE),0)</f>
        <v>0</v>
      </c>
      <c r="AE131" s="14">
        <f t="shared" si="24"/>
        <v>0</v>
      </c>
      <c r="AF131" s="41">
        <f>IFERROR(VLOOKUP(A131,'[2]eess-mf'!$A$2:$I$188,8,FALSE),0)</f>
        <v>30</v>
      </c>
      <c r="AG131" s="41">
        <f>IFERROR(VLOOKUP(VALUE(A131),[2]resumen!$A$5:$Q$191,14,FALSE),0)</f>
        <v>49</v>
      </c>
      <c r="AH131" s="14">
        <f t="shared" si="25"/>
        <v>1.63</v>
      </c>
    </row>
    <row r="132" spans="1:34" x14ac:dyDescent="0.2">
      <c r="A132" s="45">
        <v>4447</v>
      </c>
      <c r="B132" s="2" t="str">
        <f>+VLOOKUP(A132,'[1]eess-mf'!$A$2:$I$188,5,FALSE)</f>
        <v>FERREÑAFE</v>
      </c>
      <c r="C132" s="2" t="str">
        <f>+VLOOKUP(A132,'[1]eess-mf'!$A$2:$I$188,6,FALSE)</f>
        <v>PITIPO</v>
      </c>
      <c r="D132" s="2" t="str">
        <f>+VLOOKUP(A132,'[1]eess-mf'!$A$2:$I$188,2,FALSE)</f>
        <v>MOTUPILLO</v>
      </c>
      <c r="E132" s="41">
        <f>IFERROR(VLOOKUP(A132,'[2]eess-mf'!$A$2:$I$188,7,FALSE),0)</f>
        <v>60</v>
      </c>
      <c r="F132" s="41">
        <f>IFERROR(VLOOKUP(VALUE(A132),[2]resumen!$A$5:$Q$191,5,FALSE),0)</f>
        <v>39</v>
      </c>
      <c r="G132" s="14">
        <f t="shared" si="13"/>
        <v>0.65</v>
      </c>
      <c r="H132" s="41">
        <f>IFERROR(VLOOKUP(VALUE(A132),[2]resumen!$A$5:$Q$191,7,FALSE),0)</f>
        <v>29</v>
      </c>
      <c r="I132" s="14">
        <f t="shared" si="14"/>
        <v>0.74399999999999999</v>
      </c>
      <c r="J132" s="41">
        <f>IFERROR(VLOOKUP(VALUE(A132),[2]resumen!$A$5:$Q$191,2,FALSE),0)</f>
        <v>6</v>
      </c>
      <c r="K132" s="5">
        <f t="shared" si="15"/>
        <v>0.154</v>
      </c>
      <c r="L132" s="41">
        <f>IFERROR(VLOOKUP(VALUE(A132),[2]resumen!$A$5:$Q$191,6,FALSE),0)</f>
        <v>26</v>
      </c>
      <c r="M132" s="14">
        <f t="shared" si="16"/>
        <v>0.433</v>
      </c>
      <c r="N132" s="41">
        <f>IFERROR(VLOOKUP(VALUE(A132),[2]resumen!$A$5:$Q$191,8,FALSE),0)</f>
        <v>61</v>
      </c>
      <c r="O132" s="14">
        <f t="shared" si="17"/>
        <v>1.5640000000000001</v>
      </c>
      <c r="P132" s="41">
        <f>IFERROR(VLOOKUP(VALUE(A132),[2]resumen!$A$5:$Q$191,12,FALSE),0)+IFERROR(VLOOKUP(VALUE(A132),[2]resumen!$A$5:$Q$191,13,FALSE),0)</f>
        <v>38</v>
      </c>
      <c r="Q132" s="14">
        <f t="shared" si="18"/>
        <v>0.97</v>
      </c>
      <c r="R132" s="41">
        <f>IFERROR(VLOOKUP(VALUE(A132),[2]resumen!$A$5:$Q$191,10,FALSE),0)+IFERROR(VLOOKUP(VALUE(A132),[2]resumen!$A$5:$Q$191,11,FALSE),0)</f>
        <v>37</v>
      </c>
      <c r="S132" s="14">
        <f t="shared" si="19"/>
        <v>0.95</v>
      </c>
      <c r="T132" s="41">
        <f>IFERROR(VLOOKUP(VALUE(A132),[2]resumen!$A$5:$Q$191,15,FALSE),0)</f>
        <v>35</v>
      </c>
      <c r="U132" s="41">
        <f>IFERROR(VLOOKUP(VALUE(A132),[2]resumen!$A$5:$Q$191,16,FALSE),0)</f>
        <v>35</v>
      </c>
      <c r="V132" s="14">
        <f t="shared" si="20"/>
        <v>1</v>
      </c>
      <c r="W132" s="41">
        <f>IFERROR(VLOOKUP(VALUE(A132),[2]resumen!$A$5:$Q$191,4,FALSE),0)</f>
        <v>9</v>
      </c>
      <c r="X132" s="14">
        <f t="shared" si="21"/>
        <v>0.15</v>
      </c>
      <c r="Y132" s="41">
        <f>IFERROR(VLOOKUP(VALUE(A132),[2]resumen!$A$5:$Q$191,3,FALSE),0)</f>
        <v>1</v>
      </c>
      <c r="Z132" s="14">
        <f t="shared" si="22"/>
        <v>1.7000000000000001E-2</v>
      </c>
      <c r="AA132" s="41">
        <f>IFERROR(VLOOKUP(VALUE(A132),[2]resumen!$A$5:$Q$191,9,FALSE),0)</f>
        <v>0</v>
      </c>
      <c r="AB132" s="14">
        <f t="shared" si="23"/>
        <v>0</v>
      </c>
      <c r="AC132" s="41">
        <f>IFERROR(VLOOKUP(A132,'[2]eess-mf'!$A$2:$I$188,9,FALSE),0)</f>
        <v>0</v>
      </c>
      <c r="AD132" s="41">
        <f>IFERROR(VLOOKUP(VALUE(A132),[2]resumen!$A$5:$Q$191,17,FALSE),0)</f>
        <v>0</v>
      </c>
      <c r="AE132" s="14">
        <f t="shared" si="24"/>
        <v>0</v>
      </c>
      <c r="AF132" s="41">
        <f>IFERROR(VLOOKUP(A132,'[2]eess-mf'!$A$2:$I$188,8,FALSE),0)</f>
        <v>140</v>
      </c>
      <c r="AG132" s="41">
        <f>IFERROR(VLOOKUP(VALUE(A132),[2]resumen!$A$5:$Q$191,14,FALSE),0)</f>
        <v>101</v>
      </c>
      <c r="AH132" s="14">
        <f t="shared" si="25"/>
        <v>0.72</v>
      </c>
    </row>
    <row r="133" spans="1:34" x14ac:dyDescent="0.2">
      <c r="A133" s="45">
        <v>4448</v>
      </c>
      <c r="B133" s="2" t="str">
        <f>+VLOOKUP(A133,'[1]eess-mf'!$A$2:$I$188,5,FALSE)</f>
        <v>FERREÑAFE</v>
      </c>
      <c r="C133" s="2" t="str">
        <f>+VLOOKUP(A133,'[1]eess-mf'!$A$2:$I$188,6,FALSE)</f>
        <v>PITIPO</v>
      </c>
      <c r="D133" s="2" t="str">
        <f>+VLOOKUP(A133,'[1]eess-mf'!$A$2:$I$188,2,FALSE)</f>
        <v>CACHINCHE</v>
      </c>
      <c r="E133" s="41">
        <f>IFERROR(VLOOKUP(A133,'[2]eess-mf'!$A$2:$I$188,7,FALSE),0)</f>
        <v>22</v>
      </c>
      <c r="F133" s="41">
        <f>IFERROR(VLOOKUP(VALUE(A133),[2]resumen!$A$5:$Q$191,5,FALSE),0)</f>
        <v>18</v>
      </c>
      <c r="G133" s="14">
        <f t="shared" ref="G133:G187" si="26">IF(E133=0,0,ROUND(F133/E133,3))</f>
        <v>0.81799999999999995</v>
      </c>
      <c r="H133" s="41">
        <f>IFERROR(VLOOKUP(VALUE(A133),[2]resumen!$A$5:$Q$191,7,FALSE),0)</f>
        <v>11</v>
      </c>
      <c r="I133" s="14">
        <f t="shared" ref="I133:I187" si="27">+IF(F133=0,0,ROUND(H133/F133,3))</f>
        <v>0.61099999999999999</v>
      </c>
      <c r="J133" s="41">
        <f>IFERROR(VLOOKUP(VALUE(A133),[2]resumen!$A$5:$Q$191,2,FALSE),0)</f>
        <v>1</v>
      </c>
      <c r="K133" s="5">
        <f t="shared" ref="K133:K187" si="28">IF(F133=0,0,ROUND(J133/F133,3))</f>
        <v>5.6000000000000001E-2</v>
      </c>
      <c r="L133" s="41">
        <f>IFERROR(VLOOKUP(VALUE(A133),[2]resumen!$A$5:$Q$191,6,FALSE),0)</f>
        <v>17</v>
      </c>
      <c r="M133" s="14">
        <f t="shared" ref="M133:M187" si="29">IF(E133=0,0,ROUND(L133/E133,3))</f>
        <v>0.77300000000000002</v>
      </c>
      <c r="N133" s="41">
        <f>IFERROR(VLOOKUP(VALUE(A133),[2]resumen!$A$5:$Q$191,8,FALSE),0)</f>
        <v>16</v>
      </c>
      <c r="O133" s="14">
        <f t="shared" ref="O133:O187" si="30">IF(F133=0,0,ROUND(N133/F133,3))</f>
        <v>0.88900000000000001</v>
      </c>
      <c r="P133" s="41">
        <f>IFERROR(VLOOKUP(VALUE(A133),[2]resumen!$A$5:$Q$191,12,FALSE),0)+IFERROR(VLOOKUP(VALUE(A133),[2]resumen!$A$5:$Q$191,13,FALSE),0)</f>
        <v>16</v>
      </c>
      <c r="Q133" s="14">
        <f t="shared" ref="Q133:Q186" si="31">IF(F133=0,0,ROUND(P133/F133,2))</f>
        <v>0.89</v>
      </c>
      <c r="R133" s="41">
        <f>IFERROR(VLOOKUP(VALUE(A133),[2]resumen!$A$5:$Q$191,10,FALSE),0)+IFERROR(VLOOKUP(VALUE(A133),[2]resumen!$A$5:$Q$191,11,FALSE),0)</f>
        <v>16</v>
      </c>
      <c r="S133" s="14">
        <f t="shared" ref="S133:S186" si="32">IF(F133=0,0,ROUND(R133/F133,2))</f>
        <v>0.89</v>
      </c>
      <c r="T133" s="41">
        <f>IFERROR(VLOOKUP(VALUE(A133),[2]resumen!$A$5:$Q$191,15,FALSE),0)</f>
        <v>20</v>
      </c>
      <c r="U133" s="41">
        <f>IFERROR(VLOOKUP(VALUE(A133),[2]resumen!$A$5:$Q$191,16,FALSE),0)</f>
        <v>19</v>
      </c>
      <c r="V133" s="14">
        <f t="shared" ref="V133:V186" si="33">IF(T133=0,0,ROUND(U133/T133,2))</f>
        <v>0.95</v>
      </c>
      <c r="W133" s="41">
        <f>IFERROR(VLOOKUP(VALUE(A133),[2]resumen!$A$5:$Q$191,4,FALSE),0)</f>
        <v>0</v>
      </c>
      <c r="X133" s="14">
        <f t="shared" ref="X133:X186" si="34">IF(E133=0,0,ROUND(W133/E133,2))</f>
        <v>0</v>
      </c>
      <c r="Y133" s="41">
        <f>IFERROR(VLOOKUP(VALUE(A133),[2]resumen!$A$5:$Q$191,3,FALSE),0)</f>
        <v>0</v>
      </c>
      <c r="Z133" s="14">
        <f t="shared" ref="Z133:Z187" si="35">IF(E133=0,0,ROUND(Y133/E133,3))</f>
        <v>0</v>
      </c>
      <c r="AA133" s="41">
        <f>IFERROR(VLOOKUP(VALUE(A133),[2]resumen!$A$5:$Q$191,9,FALSE),0)</f>
        <v>0</v>
      </c>
      <c r="AB133" s="14">
        <f t="shared" ref="AB133:AB186" si="36">IF(F133=0,0,ROUND(AA133/F133,2))</f>
        <v>0</v>
      </c>
      <c r="AC133" s="41">
        <f>IFERROR(VLOOKUP(A133,'[2]eess-mf'!$A$2:$I$188,9,FALSE),0)</f>
        <v>0</v>
      </c>
      <c r="AD133" s="41">
        <f>IFERROR(VLOOKUP(VALUE(A133),[2]resumen!$A$5:$Q$191,17,FALSE),0)</f>
        <v>0</v>
      </c>
      <c r="AE133" s="14">
        <f t="shared" ref="AE133:AE186" si="37">IF(AC133=0,0,ROUND(AD133/AC133,2))</f>
        <v>0</v>
      </c>
      <c r="AF133" s="41">
        <f>IFERROR(VLOOKUP(A133,'[2]eess-mf'!$A$2:$I$188,8,FALSE),0)</f>
        <v>80</v>
      </c>
      <c r="AG133" s="41">
        <f>IFERROR(VLOOKUP(VALUE(A133),[2]resumen!$A$5:$Q$191,14,FALSE),0)</f>
        <v>77</v>
      </c>
      <c r="AH133" s="14">
        <f t="shared" ref="AH133:AH186" si="38">IF(AF133=0,0,ROUND(AG133/AF133,2))</f>
        <v>0.96</v>
      </c>
    </row>
    <row r="134" spans="1:34" x14ac:dyDescent="0.2">
      <c r="A134" s="45">
        <v>4449</v>
      </c>
      <c r="B134" s="2" t="str">
        <f>+VLOOKUP(A134,'[1]eess-mf'!$A$2:$I$188,5,FALSE)</f>
        <v>FERREÑAFE</v>
      </c>
      <c r="C134" s="2" t="str">
        <f>+VLOOKUP(A134,'[1]eess-mf'!$A$2:$I$188,6,FALSE)</f>
        <v>PITIPO</v>
      </c>
      <c r="D134" s="2" t="str">
        <f>+VLOOKUP(A134,'[1]eess-mf'!$A$2:$I$188,2,FALSE)</f>
        <v>PATIVILCA</v>
      </c>
      <c r="E134" s="41">
        <f>IFERROR(VLOOKUP(A134,'[2]eess-mf'!$A$2:$I$188,7,FALSE),0)</f>
        <v>25</v>
      </c>
      <c r="F134" s="41">
        <f>IFERROR(VLOOKUP(VALUE(A134),[2]resumen!$A$5:$Q$191,5,FALSE),0)</f>
        <v>18</v>
      </c>
      <c r="G134" s="14">
        <f t="shared" si="26"/>
        <v>0.72</v>
      </c>
      <c r="H134" s="41">
        <f>IFERROR(VLOOKUP(VALUE(A134),[2]resumen!$A$5:$Q$191,7,FALSE),0)</f>
        <v>12</v>
      </c>
      <c r="I134" s="14">
        <f t="shared" si="27"/>
        <v>0.66700000000000004</v>
      </c>
      <c r="J134" s="41">
        <f>IFERROR(VLOOKUP(VALUE(A134),[2]resumen!$A$5:$Q$191,2,FALSE),0)</f>
        <v>2</v>
      </c>
      <c r="K134" s="5">
        <f t="shared" si="28"/>
        <v>0.111</v>
      </c>
      <c r="L134" s="41">
        <f>IFERROR(VLOOKUP(VALUE(A134),[2]resumen!$A$5:$Q$191,6,FALSE),0)</f>
        <v>16</v>
      </c>
      <c r="M134" s="14">
        <f t="shared" si="29"/>
        <v>0.64</v>
      </c>
      <c r="N134" s="41">
        <f>IFERROR(VLOOKUP(VALUE(A134),[2]resumen!$A$5:$Q$191,8,FALSE),0)</f>
        <v>12</v>
      </c>
      <c r="O134" s="14">
        <f t="shared" si="30"/>
        <v>0.66700000000000004</v>
      </c>
      <c r="P134" s="41">
        <f>IFERROR(VLOOKUP(VALUE(A134),[2]resumen!$A$5:$Q$191,12,FALSE),0)+IFERROR(VLOOKUP(VALUE(A134),[2]resumen!$A$5:$Q$191,13,FALSE),0)</f>
        <v>15</v>
      </c>
      <c r="Q134" s="14">
        <f t="shared" si="31"/>
        <v>0.83</v>
      </c>
      <c r="R134" s="41">
        <f>IFERROR(VLOOKUP(VALUE(A134),[2]resumen!$A$5:$Q$191,10,FALSE),0)+IFERROR(VLOOKUP(VALUE(A134),[2]resumen!$A$5:$Q$191,11,FALSE),0)</f>
        <v>16</v>
      </c>
      <c r="S134" s="14">
        <f t="shared" si="32"/>
        <v>0.89</v>
      </c>
      <c r="T134" s="41">
        <f>IFERROR(VLOOKUP(VALUE(A134),[2]resumen!$A$5:$Q$191,15,FALSE),0)</f>
        <v>24</v>
      </c>
      <c r="U134" s="41">
        <f>IFERROR(VLOOKUP(VALUE(A134),[2]resumen!$A$5:$Q$191,16,FALSE),0)</f>
        <v>23</v>
      </c>
      <c r="V134" s="14">
        <f t="shared" si="33"/>
        <v>0.96</v>
      </c>
      <c r="W134" s="41">
        <f>IFERROR(VLOOKUP(VALUE(A134),[2]resumen!$A$5:$Q$191,4,FALSE),0)</f>
        <v>0</v>
      </c>
      <c r="X134" s="14">
        <f t="shared" si="34"/>
        <v>0</v>
      </c>
      <c r="Y134" s="41">
        <f>IFERROR(VLOOKUP(VALUE(A134),[2]resumen!$A$5:$Q$191,3,FALSE),0)</f>
        <v>0</v>
      </c>
      <c r="Z134" s="14">
        <f t="shared" si="35"/>
        <v>0</v>
      </c>
      <c r="AA134" s="41">
        <f>IFERROR(VLOOKUP(VALUE(A134),[2]resumen!$A$5:$Q$191,9,FALSE),0)</f>
        <v>0</v>
      </c>
      <c r="AB134" s="14">
        <f t="shared" si="36"/>
        <v>0</v>
      </c>
      <c r="AC134" s="41">
        <f>IFERROR(VLOOKUP(A134,'[2]eess-mf'!$A$2:$I$188,9,FALSE),0)</f>
        <v>0</v>
      </c>
      <c r="AD134" s="41">
        <f>IFERROR(VLOOKUP(VALUE(A134),[2]resumen!$A$5:$Q$191,17,FALSE),0)</f>
        <v>0</v>
      </c>
      <c r="AE134" s="14">
        <f t="shared" si="37"/>
        <v>0</v>
      </c>
      <c r="AF134" s="41">
        <f>IFERROR(VLOOKUP(A134,'[2]eess-mf'!$A$2:$I$188,8,FALSE),0)</f>
        <v>50</v>
      </c>
      <c r="AG134" s="41">
        <f>IFERROR(VLOOKUP(VALUE(A134),[2]resumen!$A$5:$Q$191,14,FALSE),0)</f>
        <v>71</v>
      </c>
      <c r="AH134" s="14">
        <f t="shared" si="38"/>
        <v>1.42</v>
      </c>
    </row>
    <row r="135" spans="1:34" x14ac:dyDescent="0.2">
      <c r="A135" s="45">
        <v>4450</v>
      </c>
      <c r="B135" s="2" t="str">
        <f>+VLOOKUP(A135,'[1]eess-mf'!$A$2:$I$188,5,FALSE)</f>
        <v>FERREÑAFE</v>
      </c>
      <c r="C135" s="2" t="str">
        <f>+VLOOKUP(A135,'[1]eess-mf'!$A$2:$I$188,6,FALSE)</f>
        <v>PITIPO</v>
      </c>
      <c r="D135" s="2" t="str">
        <f>+VLOOKUP(A135,'[1]eess-mf'!$A$2:$I$188,2,FALSE)</f>
        <v>SIME</v>
      </c>
      <c r="E135" s="41">
        <f>IFERROR(VLOOKUP(A135,'[2]eess-mf'!$A$2:$I$188,7,FALSE),0)</f>
        <v>10</v>
      </c>
      <c r="F135" s="41">
        <f>IFERROR(VLOOKUP(VALUE(A135),[2]resumen!$A$5:$Q$191,5,FALSE),0)</f>
        <v>9</v>
      </c>
      <c r="G135" s="14">
        <f t="shared" si="26"/>
        <v>0.9</v>
      </c>
      <c r="H135" s="41">
        <f>IFERROR(VLOOKUP(VALUE(A135),[2]resumen!$A$5:$Q$191,7,FALSE),0)</f>
        <v>9</v>
      </c>
      <c r="I135" s="14">
        <f t="shared" si="27"/>
        <v>1</v>
      </c>
      <c r="J135" s="41">
        <f>IFERROR(VLOOKUP(VALUE(A135),[2]resumen!$A$5:$Q$191,2,FALSE),0)</f>
        <v>0</v>
      </c>
      <c r="K135" s="5">
        <f t="shared" si="28"/>
        <v>0</v>
      </c>
      <c r="L135" s="41">
        <f>IFERROR(VLOOKUP(VALUE(A135),[2]resumen!$A$5:$Q$191,6,FALSE),0)</f>
        <v>4</v>
      </c>
      <c r="M135" s="14">
        <f t="shared" si="29"/>
        <v>0.4</v>
      </c>
      <c r="N135" s="41">
        <f>IFERROR(VLOOKUP(VALUE(A135),[2]resumen!$A$5:$Q$191,8,FALSE),0)</f>
        <v>2</v>
      </c>
      <c r="O135" s="14">
        <f t="shared" si="30"/>
        <v>0.222</v>
      </c>
      <c r="P135" s="41">
        <f>IFERROR(VLOOKUP(VALUE(A135),[2]resumen!$A$5:$Q$191,12,FALSE),0)+IFERROR(VLOOKUP(VALUE(A135),[2]resumen!$A$5:$Q$191,13,FALSE),0)</f>
        <v>8</v>
      </c>
      <c r="Q135" s="14">
        <f t="shared" si="31"/>
        <v>0.89</v>
      </c>
      <c r="R135" s="41">
        <f>IFERROR(VLOOKUP(VALUE(A135),[2]resumen!$A$5:$Q$191,10,FALSE),0)+IFERROR(VLOOKUP(VALUE(A135),[2]resumen!$A$5:$Q$191,11,FALSE),0)</f>
        <v>6</v>
      </c>
      <c r="S135" s="14">
        <f t="shared" si="32"/>
        <v>0.67</v>
      </c>
      <c r="T135" s="41">
        <f>IFERROR(VLOOKUP(VALUE(A135),[2]resumen!$A$5:$Q$191,15,FALSE),0)</f>
        <v>5</v>
      </c>
      <c r="U135" s="41">
        <f>IFERROR(VLOOKUP(VALUE(A135),[2]resumen!$A$5:$Q$191,16,FALSE),0)</f>
        <v>6</v>
      </c>
      <c r="V135" s="14">
        <f t="shared" si="33"/>
        <v>1.2</v>
      </c>
      <c r="W135" s="41">
        <f>IFERROR(VLOOKUP(VALUE(A135),[2]resumen!$A$5:$Q$191,4,FALSE),0)</f>
        <v>0</v>
      </c>
      <c r="X135" s="14">
        <f t="shared" si="34"/>
        <v>0</v>
      </c>
      <c r="Y135" s="41">
        <f>IFERROR(VLOOKUP(VALUE(A135),[2]resumen!$A$5:$Q$191,3,FALSE),0)</f>
        <v>0</v>
      </c>
      <c r="Z135" s="14">
        <f t="shared" si="35"/>
        <v>0</v>
      </c>
      <c r="AA135" s="41">
        <f>IFERROR(VLOOKUP(VALUE(A135),[2]resumen!$A$5:$Q$191,9,FALSE),0)</f>
        <v>0</v>
      </c>
      <c r="AB135" s="14">
        <f t="shared" si="36"/>
        <v>0</v>
      </c>
      <c r="AC135" s="41">
        <f>IFERROR(VLOOKUP(A135,'[2]eess-mf'!$A$2:$I$188,9,FALSE),0)</f>
        <v>0</v>
      </c>
      <c r="AD135" s="41">
        <f>IFERROR(VLOOKUP(VALUE(A135),[2]resumen!$A$5:$Q$191,17,FALSE),0)</f>
        <v>0</v>
      </c>
      <c r="AE135" s="14">
        <f t="shared" si="37"/>
        <v>0</v>
      </c>
      <c r="AF135" s="41">
        <f>IFERROR(VLOOKUP(A135,'[2]eess-mf'!$A$2:$I$188,8,FALSE),0)</f>
        <v>40</v>
      </c>
      <c r="AG135" s="41">
        <f>IFERROR(VLOOKUP(VALUE(A135),[2]resumen!$A$5:$Q$191,14,FALSE),0)</f>
        <v>40</v>
      </c>
      <c r="AH135" s="14">
        <f t="shared" si="38"/>
        <v>1</v>
      </c>
    </row>
    <row r="136" spans="1:34" x14ac:dyDescent="0.2">
      <c r="A136" s="45">
        <v>4451</v>
      </c>
      <c r="B136" s="2" t="str">
        <f>+VLOOKUP(A136,'[1]eess-mf'!$A$2:$I$188,5,FALSE)</f>
        <v>FERREÑAFE</v>
      </c>
      <c r="C136" s="2" t="str">
        <f>+VLOOKUP(A136,'[1]eess-mf'!$A$2:$I$188,6,FALSE)</f>
        <v>PITIPO</v>
      </c>
      <c r="D136" s="2" t="str">
        <f>+VLOOKUP(A136,'[1]eess-mf'!$A$2:$I$188,2,FALSE)</f>
        <v>BATANGRANDE</v>
      </c>
      <c r="E136" s="41">
        <f>IFERROR(VLOOKUP(A136,'[2]eess-mf'!$A$2:$I$188,7,FALSE),0)</f>
        <v>100</v>
      </c>
      <c r="F136" s="41">
        <f>IFERROR(VLOOKUP(VALUE(A136),[2]resumen!$A$5:$Q$191,5,FALSE),0)</f>
        <v>70</v>
      </c>
      <c r="G136" s="14">
        <f t="shared" si="26"/>
        <v>0.7</v>
      </c>
      <c r="H136" s="41">
        <f>IFERROR(VLOOKUP(VALUE(A136),[2]resumen!$A$5:$Q$191,7,FALSE),0)</f>
        <v>33</v>
      </c>
      <c r="I136" s="14">
        <f t="shared" si="27"/>
        <v>0.47099999999999997</v>
      </c>
      <c r="J136" s="41">
        <f>IFERROR(VLOOKUP(VALUE(A136),[2]resumen!$A$5:$Q$191,2,FALSE),0)</f>
        <v>8</v>
      </c>
      <c r="K136" s="5">
        <f t="shared" si="28"/>
        <v>0.114</v>
      </c>
      <c r="L136" s="41">
        <f>IFERROR(VLOOKUP(VALUE(A136),[2]resumen!$A$5:$Q$191,6,FALSE),0)</f>
        <v>54</v>
      </c>
      <c r="M136" s="14">
        <f t="shared" si="29"/>
        <v>0.54</v>
      </c>
      <c r="N136" s="41">
        <f>IFERROR(VLOOKUP(VALUE(A136),[2]resumen!$A$5:$Q$191,8,FALSE),0)</f>
        <v>48</v>
      </c>
      <c r="O136" s="14">
        <f t="shared" si="30"/>
        <v>0.68600000000000005</v>
      </c>
      <c r="P136" s="41">
        <f>IFERROR(VLOOKUP(VALUE(A136),[2]resumen!$A$5:$Q$191,12,FALSE),0)+IFERROR(VLOOKUP(VALUE(A136),[2]resumen!$A$5:$Q$191,13,FALSE),0)</f>
        <v>66</v>
      </c>
      <c r="Q136" s="14">
        <f t="shared" si="31"/>
        <v>0.94</v>
      </c>
      <c r="R136" s="41">
        <f>IFERROR(VLOOKUP(VALUE(A136),[2]resumen!$A$5:$Q$191,10,FALSE),0)+IFERROR(VLOOKUP(VALUE(A136),[2]resumen!$A$5:$Q$191,11,FALSE),0)</f>
        <v>67</v>
      </c>
      <c r="S136" s="14">
        <f t="shared" si="32"/>
        <v>0.96</v>
      </c>
      <c r="T136" s="41">
        <f>IFERROR(VLOOKUP(VALUE(A136),[2]resumen!$A$5:$Q$191,15,FALSE),0)</f>
        <v>42</v>
      </c>
      <c r="U136" s="41">
        <f>IFERROR(VLOOKUP(VALUE(A136),[2]resumen!$A$5:$Q$191,16,FALSE),0)</f>
        <v>11</v>
      </c>
      <c r="V136" s="14">
        <f t="shared" si="33"/>
        <v>0.26</v>
      </c>
      <c r="W136" s="41">
        <f>IFERROR(VLOOKUP(VALUE(A136),[2]resumen!$A$5:$Q$191,4,FALSE),0)</f>
        <v>0</v>
      </c>
      <c r="X136" s="14">
        <f t="shared" si="34"/>
        <v>0</v>
      </c>
      <c r="Y136" s="41">
        <f>IFERROR(VLOOKUP(VALUE(A136),[2]resumen!$A$5:$Q$191,3,FALSE),0)</f>
        <v>1</v>
      </c>
      <c r="Z136" s="14">
        <f t="shared" si="35"/>
        <v>0.01</v>
      </c>
      <c r="AA136" s="41">
        <f>IFERROR(VLOOKUP(VALUE(A136),[2]resumen!$A$5:$Q$191,9,FALSE),0)</f>
        <v>21</v>
      </c>
      <c r="AB136" s="14">
        <f t="shared" si="36"/>
        <v>0.3</v>
      </c>
      <c r="AC136" s="41">
        <f>IFERROR(VLOOKUP(A136,'[2]eess-mf'!$A$2:$I$188,9,FALSE),0)</f>
        <v>120</v>
      </c>
      <c r="AD136" s="41">
        <f>IFERROR(VLOOKUP(VALUE(A136),[2]resumen!$A$5:$Q$191,17,FALSE),0)</f>
        <v>66</v>
      </c>
      <c r="AE136" s="14">
        <f t="shared" si="37"/>
        <v>0.55000000000000004</v>
      </c>
      <c r="AF136" s="41">
        <f>IFERROR(VLOOKUP(A136,'[2]eess-mf'!$A$2:$I$188,8,FALSE),0)</f>
        <v>130</v>
      </c>
      <c r="AG136" s="41">
        <f>IFERROR(VLOOKUP(VALUE(A136),[2]resumen!$A$5:$Q$191,14,FALSE),0)</f>
        <v>87</v>
      </c>
      <c r="AH136" s="14">
        <f t="shared" si="38"/>
        <v>0.67</v>
      </c>
    </row>
    <row r="137" spans="1:34" x14ac:dyDescent="0.2">
      <c r="A137" s="45">
        <v>4452</v>
      </c>
      <c r="B137" s="2" t="str">
        <f>+VLOOKUP(A137,'[1]eess-mf'!$A$2:$I$188,5,FALSE)</f>
        <v>FERREÑAFE</v>
      </c>
      <c r="C137" s="2" t="str">
        <f>+VLOOKUP(A137,'[1]eess-mf'!$A$2:$I$188,6,FALSE)</f>
        <v>FERREÑAFE</v>
      </c>
      <c r="D137" s="2" t="str">
        <f>+VLOOKUP(A137,'[1]eess-mf'!$A$2:$I$188,2,FALSE)</f>
        <v>C.S.PUEBLO NUEVO</v>
      </c>
      <c r="E137" s="41">
        <f>IFERROR(VLOOKUP(A137,'[2]eess-mf'!$A$2:$I$188,7,FALSE),0)</f>
        <v>220</v>
      </c>
      <c r="F137" s="41">
        <f>IFERROR(VLOOKUP(VALUE(A137),[2]resumen!$A$5:$Q$191,5,FALSE),0)</f>
        <v>208</v>
      </c>
      <c r="G137" s="14">
        <f t="shared" si="26"/>
        <v>0.94499999999999995</v>
      </c>
      <c r="H137" s="41">
        <f>IFERROR(VLOOKUP(VALUE(A137),[2]resumen!$A$5:$Q$191,7,FALSE),0)</f>
        <v>122</v>
      </c>
      <c r="I137" s="14">
        <f t="shared" si="27"/>
        <v>0.58699999999999997</v>
      </c>
      <c r="J137" s="41">
        <f>IFERROR(VLOOKUP(VALUE(A137),[2]resumen!$A$5:$Q$191,2,FALSE),0)</f>
        <v>12</v>
      </c>
      <c r="K137" s="5">
        <f t="shared" si="28"/>
        <v>5.8000000000000003E-2</v>
      </c>
      <c r="L137" s="41">
        <f>IFERROR(VLOOKUP(VALUE(A137),[2]resumen!$A$5:$Q$191,6,FALSE),0)</f>
        <v>159</v>
      </c>
      <c r="M137" s="14">
        <f t="shared" si="29"/>
        <v>0.72299999999999998</v>
      </c>
      <c r="N137" s="41">
        <f>IFERROR(VLOOKUP(VALUE(A137),[2]resumen!$A$5:$Q$191,8,FALSE),0)</f>
        <v>237</v>
      </c>
      <c r="O137" s="14">
        <f t="shared" si="30"/>
        <v>1.139</v>
      </c>
      <c r="P137" s="41">
        <f>IFERROR(VLOOKUP(VALUE(A137),[2]resumen!$A$5:$Q$191,12,FALSE),0)+IFERROR(VLOOKUP(VALUE(A137),[2]resumen!$A$5:$Q$191,13,FALSE),0)</f>
        <v>206</v>
      </c>
      <c r="Q137" s="14">
        <f t="shared" si="31"/>
        <v>0.99</v>
      </c>
      <c r="R137" s="41">
        <f>IFERROR(VLOOKUP(VALUE(A137),[2]resumen!$A$5:$Q$191,10,FALSE),0)+IFERROR(VLOOKUP(VALUE(A137),[2]resumen!$A$5:$Q$191,11,FALSE),0)</f>
        <v>205</v>
      </c>
      <c r="S137" s="14">
        <f t="shared" si="32"/>
        <v>0.99</v>
      </c>
      <c r="T137" s="41">
        <f>IFERROR(VLOOKUP(VALUE(A137),[2]resumen!$A$5:$Q$191,15,FALSE),0)</f>
        <v>152</v>
      </c>
      <c r="U137" s="41">
        <f>IFERROR(VLOOKUP(VALUE(A137),[2]resumen!$A$5:$Q$191,16,FALSE),0)</f>
        <v>165</v>
      </c>
      <c r="V137" s="14">
        <f t="shared" si="33"/>
        <v>1.0900000000000001</v>
      </c>
      <c r="W137" s="41">
        <f>IFERROR(VLOOKUP(VALUE(A137),[2]resumen!$A$5:$Q$191,4,FALSE),0)</f>
        <v>0</v>
      </c>
      <c r="X137" s="14">
        <f t="shared" si="34"/>
        <v>0</v>
      </c>
      <c r="Y137" s="41">
        <f>IFERROR(VLOOKUP(VALUE(A137),[2]resumen!$A$5:$Q$191,3,FALSE),0)</f>
        <v>62</v>
      </c>
      <c r="Z137" s="14">
        <f t="shared" si="35"/>
        <v>0.28199999999999997</v>
      </c>
      <c r="AA137" s="41">
        <f>IFERROR(VLOOKUP(VALUE(A137),[2]resumen!$A$5:$Q$191,9,FALSE),0)</f>
        <v>0</v>
      </c>
      <c r="AB137" s="14">
        <f t="shared" si="36"/>
        <v>0</v>
      </c>
      <c r="AC137" s="41">
        <f>IFERROR(VLOOKUP(A137,'[2]eess-mf'!$A$2:$I$188,9,FALSE),0)</f>
        <v>0</v>
      </c>
      <c r="AD137" s="41">
        <f>IFERROR(VLOOKUP(VALUE(A137),[2]resumen!$A$5:$Q$191,17,FALSE),0)</f>
        <v>0</v>
      </c>
      <c r="AE137" s="14">
        <f t="shared" si="37"/>
        <v>0</v>
      </c>
      <c r="AF137" s="41">
        <f>IFERROR(VLOOKUP(A137,'[2]eess-mf'!$A$2:$I$188,8,FALSE),0)</f>
        <v>380</v>
      </c>
      <c r="AG137" s="41">
        <f>IFERROR(VLOOKUP(VALUE(A137),[2]resumen!$A$5:$Q$191,14,FALSE),0)</f>
        <v>454</v>
      </c>
      <c r="AH137" s="14">
        <f t="shared" si="38"/>
        <v>1.19</v>
      </c>
    </row>
    <row r="138" spans="1:34" x14ac:dyDescent="0.2">
      <c r="A138" s="45">
        <v>4453</v>
      </c>
      <c r="B138" s="2" t="str">
        <f>+VLOOKUP(A138,'[1]eess-mf'!$A$2:$I$188,5,FALSE)</f>
        <v>FERREÑAFE</v>
      </c>
      <c r="C138" s="2" t="str">
        <f>+VLOOKUP(A138,'[1]eess-mf'!$A$2:$I$188,6,FALSE)</f>
        <v>FERREÑAFE</v>
      </c>
      <c r="D138" s="2" t="str">
        <f>+VLOOKUP(A138,'[1]eess-mf'!$A$2:$I$188,2,FALSE)</f>
        <v>LAS LOMAS</v>
      </c>
      <c r="E138" s="41">
        <f>IFERROR(VLOOKUP(A138,'[2]eess-mf'!$A$2:$I$188,7,FALSE),0)</f>
        <v>20</v>
      </c>
      <c r="F138" s="41">
        <f>IFERROR(VLOOKUP(VALUE(A138),[2]resumen!$A$5:$Q$191,5,FALSE),0)</f>
        <v>22</v>
      </c>
      <c r="G138" s="14">
        <f t="shared" si="26"/>
        <v>1.1000000000000001</v>
      </c>
      <c r="H138" s="41">
        <f>IFERROR(VLOOKUP(VALUE(A138),[2]resumen!$A$5:$Q$191,7,FALSE),0)</f>
        <v>22</v>
      </c>
      <c r="I138" s="14">
        <f t="shared" si="27"/>
        <v>1</v>
      </c>
      <c r="J138" s="41">
        <f>IFERROR(VLOOKUP(VALUE(A138),[2]resumen!$A$5:$Q$191,2,FALSE),0)</f>
        <v>0</v>
      </c>
      <c r="K138" s="5">
        <f t="shared" si="28"/>
        <v>0</v>
      </c>
      <c r="L138" s="41">
        <f>IFERROR(VLOOKUP(VALUE(A138),[2]resumen!$A$5:$Q$191,6,FALSE),0)</f>
        <v>20</v>
      </c>
      <c r="M138" s="14">
        <f t="shared" si="29"/>
        <v>1</v>
      </c>
      <c r="N138" s="41">
        <f>IFERROR(VLOOKUP(VALUE(A138),[2]resumen!$A$5:$Q$191,8,FALSE),0)</f>
        <v>13</v>
      </c>
      <c r="O138" s="14">
        <f t="shared" si="30"/>
        <v>0.59099999999999997</v>
      </c>
      <c r="P138" s="41">
        <f>IFERROR(VLOOKUP(VALUE(A138),[2]resumen!$A$5:$Q$191,12,FALSE),0)+IFERROR(VLOOKUP(VALUE(A138),[2]resumen!$A$5:$Q$191,13,FALSE),0)</f>
        <v>15</v>
      </c>
      <c r="Q138" s="14">
        <f t="shared" si="31"/>
        <v>0.68</v>
      </c>
      <c r="R138" s="41">
        <f>IFERROR(VLOOKUP(VALUE(A138),[2]resumen!$A$5:$Q$191,10,FALSE),0)+IFERROR(VLOOKUP(VALUE(A138),[2]resumen!$A$5:$Q$191,11,FALSE),0)</f>
        <v>17</v>
      </c>
      <c r="S138" s="14">
        <f t="shared" si="32"/>
        <v>0.77</v>
      </c>
      <c r="T138" s="41">
        <f>IFERROR(VLOOKUP(VALUE(A138),[2]resumen!$A$5:$Q$191,15,FALSE),0)</f>
        <v>26</v>
      </c>
      <c r="U138" s="41">
        <f>IFERROR(VLOOKUP(VALUE(A138),[2]resumen!$A$5:$Q$191,16,FALSE),0)</f>
        <v>20</v>
      </c>
      <c r="V138" s="14">
        <f t="shared" si="33"/>
        <v>0.77</v>
      </c>
      <c r="W138" s="41">
        <f>IFERROR(VLOOKUP(VALUE(A138),[2]resumen!$A$5:$Q$191,4,FALSE),0)</f>
        <v>2</v>
      </c>
      <c r="X138" s="14">
        <f t="shared" si="34"/>
        <v>0.1</v>
      </c>
      <c r="Y138" s="41">
        <f>IFERROR(VLOOKUP(VALUE(A138),[2]resumen!$A$5:$Q$191,3,FALSE),0)</f>
        <v>0</v>
      </c>
      <c r="Z138" s="14">
        <f t="shared" si="35"/>
        <v>0</v>
      </c>
      <c r="AA138" s="41">
        <f>IFERROR(VLOOKUP(VALUE(A138),[2]resumen!$A$5:$Q$191,9,FALSE),0)</f>
        <v>0</v>
      </c>
      <c r="AB138" s="14">
        <f t="shared" si="36"/>
        <v>0</v>
      </c>
      <c r="AC138" s="41">
        <f>IFERROR(VLOOKUP(A138,'[2]eess-mf'!$A$2:$I$188,9,FALSE),0)</f>
        <v>0</v>
      </c>
      <c r="AD138" s="41">
        <f>IFERROR(VLOOKUP(VALUE(A138),[2]resumen!$A$5:$Q$191,17,FALSE),0)</f>
        <v>0</v>
      </c>
      <c r="AE138" s="14">
        <f t="shared" si="37"/>
        <v>0</v>
      </c>
      <c r="AF138" s="41">
        <f>IFERROR(VLOOKUP(A138,'[2]eess-mf'!$A$2:$I$188,8,FALSE),0)</f>
        <v>110</v>
      </c>
      <c r="AG138" s="41">
        <f>IFERROR(VLOOKUP(VALUE(A138),[2]resumen!$A$5:$Q$191,14,FALSE),0)</f>
        <v>114</v>
      </c>
      <c r="AH138" s="14">
        <f t="shared" si="38"/>
        <v>1.04</v>
      </c>
    </row>
    <row r="139" spans="1:34" x14ac:dyDescent="0.2">
      <c r="A139" s="45">
        <v>4454</v>
      </c>
      <c r="B139" s="2" t="str">
        <f>+VLOOKUP(A139,'[1]eess-mf'!$A$2:$I$188,5,FALSE)</f>
        <v>FERREÑAFE</v>
      </c>
      <c r="C139" s="2" t="str">
        <f>+VLOOKUP(A139,'[1]eess-mf'!$A$2:$I$188,6,FALSE)</f>
        <v>INKAWASI</v>
      </c>
      <c r="D139" s="2" t="str">
        <f>+VLOOKUP(A139,'[1]eess-mf'!$A$2:$I$188,2,FALSE)</f>
        <v>MOYAN</v>
      </c>
      <c r="E139" s="41">
        <f>IFERROR(VLOOKUP(A139,'[2]eess-mf'!$A$2:$I$188,7,FALSE),0)</f>
        <v>15</v>
      </c>
      <c r="F139" s="41">
        <f>IFERROR(VLOOKUP(VALUE(A139),[2]resumen!$A$5:$Q$191,5,FALSE),0)</f>
        <v>18</v>
      </c>
      <c r="G139" s="14">
        <f t="shared" si="26"/>
        <v>1.2</v>
      </c>
      <c r="H139" s="41">
        <f>IFERROR(VLOOKUP(VALUE(A139),[2]resumen!$A$5:$Q$191,7,FALSE),0)</f>
        <v>5</v>
      </c>
      <c r="I139" s="14">
        <f t="shared" si="27"/>
        <v>0.27800000000000002</v>
      </c>
      <c r="J139" s="41">
        <f>IFERROR(VLOOKUP(VALUE(A139),[2]resumen!$A$5:$Q$191,2,FALSE),0)</f>
        <v>6</v>
      </c>
      <c r="K139" s="5">
        <f t="shared" si="28"/>
        <v>0.33300000000000002</v>
      </c>
      <c r="L139" s="41">
        <f>IFERROR(VLOOKUP(VALUE(A139),[2]resumen!$A$5:$Q$191,6,FALSE),0)</f>
        <v>3</v>
      </c>
      <c r="M139" s="14">
        <f t="shared" si="29"/>
        <v>0.2</v>
      </c>
      <c r="N139" s="41">
        <f>IFERROR(VLOOKUP(VALUE(A139),[2]resumen!$A$5:$Q$191,8,FALSE),0)</f>
        <v>1</v>
      </c>
      <c r="O139" s="14">
        <f t="shared" si="30"/>
        <v>5.6000000000000001E-2</v>
      </c>
      <c r="P139" s="41">
        <f>IFERROR(VLOOKUP(VALUE(A139),[2]resumen!$A$5:$Q$191,12,FALSE),0)+IFERROR(VLOOKUP(VALUE(A139),[2]resumen!$A$5:$Q$191,13,FALSE),0)</f>
        <v>14</v>
      </c>
      <c r="Q139" s="14">
        <f t="shared" si="31"/>
        <v>0.78</v>
      </c>
      <c r="R139" s="41">
        <f>IFERROR(VLOOKUP(VALUE(A139),[2]resumen!$A$5:$Q$191,10,FALSE),0)+IFERROR(VLOOKUP(VALUE(A139),[2]resumen!$A$5:$Q$191,11,FALSE),0)</f>
        <v>18</v>
      </c>
      <c r="S139" s="14">
        <f t="shared" si="32"/>
        <v>1</v>
      </c>
      <c r="T139" s="41">
        <f>IFERROR(VLOOKUP(VALUE(A139),[2]resumen!$A$5:$Q$191,15,FALSE),0)</f>
        <v>14</v>
      </c>
      <c r="U139" s="41">
        <f>IFERROR(VLOOKUP(VALUE(A139),[2]resumen!$A$5:$Q$191,16,FALSE),0)</f>
        <v>12</v>
      </c>
      <c r="V139" s="14">
        <f t="shared" si="33"/>
        <v>0.86</v>
      </c>
      <c r="W139" s="41">
        <f>IFERROR(VLOOKUP(VALUE(A139),[2]resumen!$A$5:$Q$191,4,FALSE),0)</f>
        <v>0</v>
      </c>
      <c r="X139" s="14">
        <f t="shared" si="34"/>
        <v>0</v>
      </c>
      <c r="Y139" s="41">
        <f>IFERROR(VLOOKUP(VALUE(A139),[2]resumen!$A$5:$Q$191,3,FALSE),0)</f>
        <v>17</v>
      </c>
      <c r="Z139" s="14">
        <f t="shared" si="35"/>
        <v>1.133</v>
      </c>
      <c r="AA139" s="41">
        <f>IFERROR(VLOOKUP(VALUE(A139),[2]resumen!$A$5:$Q$191,9,FALSE),0)</f>
        <v>0</v>
      </c>
      <c r="AB139" s="14">
        <f t="shared" si="36"/>
        <v>0</v>
      </c>
      <c r="AC139" s="41">
        <f>IFERROR(VLOOKUP(A139,'[2]eess-mf'!$A$2:$I$188,9,FALSE),0)</f>
        <v>6</v>
      </c>
      <c r="AD139" s="41">
        <f>IFERROR(VLOOKUP(VALUE(A139),[2]resumen!$A$5:$Q$191,17,FALSE),0)</f>
        <v>5</v>
      </c>
      <c r="AE139" s="14">
        <f t="shared" si="37"/>
        <v>0.83</v>
      </c>
      <c r="AF139" s="41">
        <f>IFERROR(VLOOKUP(A139,'[2]eess-mf'!$A$2:$I$188,8,FALSE),0)</f>
        <v>50</v>
      </c>
      <c r="AG139" s="41">
        <f>IFERROR(VLOOKUP(VALUE(A139),[2]resumen!$A$5:$Q$191,14,FALSE),0)</f>
        <v>54</v>
      </c>
      <c r="AH139" s="14">
        <f t="shared" si="38"/>
        <v>1.08</v>
      </c>
    </row>
    <row r="140" spans="1:34" x14ac:dyDescent="0.2">
      <c r="A140" s="45">
        <v>4455</v>
      </c>
      <c r="B140" s="2" t="str">
        <f>+VLOOKUP(A140,'[1]eess-mf'!$A$2:$I$188,5,FALSE)</f>
        <v>FERREÑAFE</v>
      </c>
      <c r="C140" s="2" t="str">
        <f>+VLOOKUP(A140,'[1]eess-mf'!$A$2:$I$188,6,FALSE)</f>
        <v>INKAWASI</v>
      </c>
      <c r="D140" s="2" t="str">
        <f>+VLOOKUP(A140,'[1]eess-mf'!$A$2:$I$188,2,FALSE)</f>
        <v>INKAWASI</v>
      </c>
      <c r="E140" s="41">
        <f>IFERROR(VLOOKUP(A140,'[2]eess-mf'!$A$2:$I$188,7,FALSE),0)</f>
        <v>130</v>
      </c>
      <c r="F140" s="41">
        <f>IFERROR(VLOOKUP(VALUE(A140),[2]resumen!$A$5:$Q$191,5,FALSE),0)</f>
        <v>115</v>
      </c>
      <c r="G140" s="14">
        <f t="shared" si="26"/>
        <v>0.88500000000000001</v>
      </c>
      <c r="H140" s="41">
        <f>IFERROR(VLOOKUP(VALUE(A140),[2]resumen!$A$5:$Q$191,7,FALSE),0)</f>
        <v>29</v>
      </c>
      <c r="I140" s="14">
        <f t="shared" si="27"/>
        <v>0.252</v>
      </c>
      <c r="J140" s="41">
        <f>IFERROR(VLOOKUP(VALUE(A140),[2]resumen!$A$5:$Q$191,2,FALSE),0)</f>
        <v>21</v>
      </c>
      <c r="K140" s="5">
        <f t="shared" si="28"/>
        <v>0.183</v>
      </c>
      <c r="L140" s="41">
        <f>IFERROR(VLOOKUP(VALUE(A140),[2]resumen!$A$5:$Q$191,6,FALSE),0)</f>
        <v>60</v>
      </c>
      <c r="M140" s="14">
        <f t="shared" si="29"/>
        <v>0.46200000000000002</v>
      </c>
      <c r="N140" s="41">
        <f>IFERROR(VLOOKUP(VALUE(A140),[2]resumen!$A$5:$Q$191,8,FALSE),0)</f>
        <v>67</v>
      </c>
      <c r="O140" s="14">
        <f t="shared" si="30"/>
        <v>0.58299999999999996</v>
      </c>
      <c r="P140" s="41">
        <f>IFERROR(VLOOKUP(VALUE(A140),[2]resumen!$A$5:$Q$191,12,FALSE),0)+IFERROR(VLOOKUP(VALUE(A140),[2]resumen!$A$5:$Q$191,13,FALSE),0)</f>
        <v>89</v>
      </c>
      <c r="Q140" s="14">
        <f t="shared" si="31"/>
        <v>0.77</v>
      </c>
      <c r="R140" s="41">
        <f>IFERROR(VLOOKUP(VALUE(A140),[2]resumen!$A$5:$Q$191,10,FALSE),0)+IFERROR(VLOOKUP(VALUE(A140),[2]resumen!$A$5:$Q$191,11,FALSE),0)</f>
        <v>77</v>
      </c>
      <c r="S140" s="14">
        <f t="shared" si="32"/>
        <v>0.67</v>
      </c>
      <c r="T140" s="41">
        <f>IFERROR(VLOOKUP(VALUE(A140),[2]resumen!$A$5:$Q$191,15,FALSE),0)</f>
        <v>111</v>
      </c>
      <c r="U140" s="41">
        <f>IFERROR(VLOOKUP(VALUE(A140),[2]resumen!$A$5:$Q$191,16,FALSE),0)</f>
        <v>65</v>
      </c>
      <c r="V140" s="14">
        <f t="shared" si="33"/>
        <v>0.59</v>
      </c>
      <c r="W140" s="41">
        <f>IFERROR(VLOOKUP(VALUE(A140),[2]resumen!$A$5:$Q$191,4,FALSE),0)</f>
        <v>3</v>
      </c>
      <c r="X140" s="14">
        <f t="shared" si="34"/>
        <v>0.02</v>
      </c>
      <c r="Y140" s="41">
        <f>IFERROR(VLOOKUP(VALUE(A140),[2]resumen!$A$5:$Q$191,3,FALSE),0)</f>
        <v>44</v>
      </c>
      <c r="Z140" s="14">
        <f t="shared" si="35"/>
        <v>0.33800000000000002</v>
      </c>
      <c r="AA140" s="41">
        <f>IFERROR(VLOOKUP(VALUE(A140),[2]resumen!$A$5:$Q$191,9,FALSE),0)</f>
        <v>0</v>
      </c>
      <c r="AB140" s="14">
        <f t="shared" si="36"/>
        <v>0</v>
      </c>
      <c r="AC140" s="41">
        <f>IFERROR(VLOOKUP(A140,'[2]eess-mf'!$A$2:$I$188,9,FALSE),0)</f>
        <v>112</v>
      </c>
      <c r="AD140" s="41">
        <f>IFERROR(VLOOKUP(VALUE(A140),[2]resumen!$A$5:$Q$191,17,FALSE),0)</f>
        <v>88</v>
      </c>
      <c r="AE140" s="14">
        <f t="shared" si="37"/>
        <v>0.79</v>
      </c>
      <c r="AF140" s="41">
        <f>IFERROR(VLOOKUP(A140,'[2]eess-mf'!$A$2:$I$188,8,FALSE),0)</f>
        <v>235</v>
      </c>
      <c r="AG140" s="41">
        <f>IFERROR(VLOOKUP(VALUE(A140),[2]resumen!$A$5:$Q$191,14,FALSE),0)</f>
        <v>277</v>
      </c>
      <c r="AH140" s="14">
        <f t="shared" si="38"/>
        <v>1.18</v>
      </c>
    </row>
    <row r="141" spans="1:34" x14ac:dyDescent="0.2">
      <c r="A141" s="45">
        <v>4456</v>
      </c>
      <c r="B141" s="2" t="str">
        <f>+VLOOKUP(A141,'[1]eess-mf'!$A$2:$I$188,5,FALSE)</f>
        <v>FERREÑAFE</v>
      </c>
      <c r="C141" s="2" t="str">
        <f>+VLOOKUP(A141,'[1]eess-mf'!$A$2:$I$188,6,FALSE)</f>
        <v>INKAWASI</v>
      </c>
      <c r="D141" s="2" t="str">
        <f>+VLOOKUP(A141,'[1]eess-mf'!$A$2:$I$188,2,FALSE)</f>
        <v>LAQUIPAMPA</v>
      </c>
      <c r="E141" s="41">
        <f>IFERROR(VLOOKUP(A141,'[2]eess-mf'!$A$2:$I$188,7,FALSE),0)</f>
        <v>5</v>
      </c>
      <c r="F141" s="41">
        <f>IFERROR(VLOOKUP(VALUE(A141),[2]resumen!$A$5:$Q$191,5,FALSE),0)</f>
        <v>4</v>
      </c>
      <c r="G141" s="14">
        <f t="shared" si="26"/>
        <v>0.8</v>
      </c>
      <c r="H141" s="41">
        <f>IFERROR(VLOOKUP(VALUE(A141),[2]resumen!$A$5:$Q$191,7,FALSE),0)</f>
        <v>2</v>
      </c>
      <c r="I141" s="14">
        <f t="shared" si="27"/>
        <v>0.5</v>
      </c>
      <c r="J141" s="41">
        <f>IFERROR(VLOOKUP(VALUE(A141),[2]resumen!$A$5:$Q$191,2,FALSE),0)</f>
        <v>1</v>
      </c>
      <c r="K141" s="5">
        <f t="shared" si="28"/>
        <v>0.25</v>
      </c>
      <c r="L141" s="41">
        <f>IFERROR(VLOOKUP(VALUE(A141),[2]resumen!$A$5:$Q$191,6,FALSE),0)</f>
        <v>2</v>
      </c>
      <c r="M141" s="14">
        <f t="shared" si="29"/>
        <v>0.4</v>
      </c>
      <c r="N141" s="41">
        <f>IFERROR(VLOOKUP(VALUE(A141),[2]resumen!$A$5:$Q$191,8,FALSE),0)</f>
        <v>1</v>
      </c>
      <c r="O141" s="14">
        <f t="shared" si="30"/>
        <v>0.25</v>
      </c>
      <c r="P141" s="41">
        <f>IFERROR(VLOOKUP(VALUE(A141),[2]resumen!$A$5:$Q$191,12,FALSE),0)+IFERROR(VLOOKUP(VALUE(A141),[2]resumen!$A$5:$Q$191,13,FALSE),0)</f>
        <v>4</v>
      </c>
      <c r="Q141" s="14">
        <f t="shared" si="31"/>
        <v>1</v>
      </c>
      <c r="R141" s="41">
        <f>IFERROR(VLOOKUP(VALUE(A141),[2]resumen!$A$5:$Q$191,10,FALSE),0)+IFERROR(VLOOKUP(VALUE(A141),[2]resumen!$A$5:$Q$191,11,FALSE),0)</f>
        <v>3</v>
      </c>
      <c r="S141" s="14">
        <f t="shared" si="32"/>
        <v>0.75</v>
      </c>
      <c r="T141" s="41">
        <f>IFERROR(VLOOKUP(VALUE(A141),[2]resumen!$A$5:$Q$191,15,FALSE),0)</f>
        <v>5</v>
      </c>
      <c r="U141" s="41">
        <f>IFERROR(VLOOKUP(VALUE(A141),[2]resumen!$A$5:$Q$191,16,FALSE),0)</f>
        <v>2</v>
      </c>
      <c r="V141" s="14">
        <f t="shared" si="33"/>
        <v>0.4</v>
      </c>
      <c r="W141" s="41">
        <f>IFERROR(VLOOKUP(VALUE(A141),[2]resumen!$A$5:$Q$191,4,FALSE),0)</f>
        <v>0</v>
      </c>
      <c r="X141" s="14">
        <f t="shared" si="34"/>
        <v>0</v>
      </c>
      <c r="Y141" s="41">
        <f>IFERROR(VLOOKUP(VALUE(A141),[2]resumen!$A$5:$Q$191,3,FALSE),0)</f>
        <v>4</v>
      </c>
      <c r="Z141" s="14">
        <f t="shared" si="35"/>
        <v>0.8</v>
      </c>
      <c r="AA141" s="41">
        <f>IFERROR(VLOOKUP(VALUE(A141),[2]resumen!$A$5:$Q$191,9,FALSE),0)</f>
        <v>0</v>
      </c>
      <c r="AB141" s="14">
        <f t="shared" si="36"/>
        <v>0</v>
      </c>
      <c r="AC141" s="41">
        <f>IFERROR(VLOOKUP(A141,'[2]eess-mf'!$A$2:$I$188,9,FALSE),0)</f>
        <v>0</v>
      </c>
      <c r="AD141" s="41">
        <f>IFERROR(VLOOKUP(VALUE(A141),[2]resumen!$A$5:$Q$191,17,FALSE),0)</f>
        <v>1</v>
      </c>
      <c r="AE141" s="14">
        <f t="shared" si="37"/>
        <v>0</v>
      </c>
      <c r="AF141" s="41">
        <f>IFERROR(VLOOKUP(A141,'[2]eess-mf'!$A$2:$I$188,8,FALSE),0)</f>
        <v>15</v>
      </c>
      <c r="AG141" s="41">
        <f>IFERROR(VLOOKUP(VALUE(A141),[2]resumen!$A$5:$Q$191,14,FALSE),0)</f>
        <v>10</v>
      </c>
      <c r="AH141" s="14">
        <f t="shared" si="38"/>
        <v>0.67</v>
      </c>
    </row>
    <row r="142" spans="1:34" x14ac:dyDescent="0.2">
      <c r="A142" s="45">
        <v>4457</v>
      </c>
      <c r="B142" s="2" t="str">
        <f>+VLOOKUP(A142,'[1]eess-mf'!$A$2:$I$188,5,FALSE)</f>
        <v>FERREÑAFE</v>
      </c>
      <c r="C142" s="2" t="str">
        <f>+VLOOKUP(A142,'[1]eess-mf'!$A$2:$I$188,6,FALSE)</f>
        <v>INKAWASI</v>
      </c>
      <c r="D142" s="2" t="str">
        <f>+VLOOKUP(A142,'[1]eess-mf'!$A$2:$I$188,2,FALSE)</f>
        <v>UYURPAMPA</v>
      </c>
      <c r="E142" s="41">
        <f>IFERROR(VLOOKUP(A142,'[2]eess-mf'!$A$2:$I$188,7,FALSE),0)</f>
        <v>40</v>
      </c>
      <c r="F142" s="41">
        <f>IFERROR(VLOOKUP(VALUE(A142),[2]resumen!$A$5:$Q$191,5,FALSE),0)</f>
        <v>41</v>
      </c>
      <c r="G142" s="14">
        <f t="shared" si="26"/>
        <v>1.0249999999999999</v>
      </c>
      <c r="H142" s="41">
        <f>IFERROR(VLOOKUP(VALUE(A142),[2]resumen!$A$5:$Q$191,7,FALSE),0)</f>
        <v>10</v>
      </c>
      <c r="I142" s="14">
        <f t="shared" si="27"/>
        <v>0.24399999999999999</v>
      </c>
      <c r="J142" s="41">
        <f>IFERROR(VLOOKUP(VALUE(A142),[2]resumen!$A$5:$Q$191,2,FALSE),0)</f>
        <v>9</v>
      </c>
      <c r="K142" s="5">
        <f t="shared" si="28"/>
        <v>0.22</v>
      </c>
      <c r="L142" s="41">
        <f>IFERROR(VLOOKUP(VALUE(A142),[2]resumen!$A$5:$Q$191,6,FALSE),0)</f>
        <v>23</v>
      </c>
      <c r="M142" s="14">
        <f t="shared" si="29"/>
        <v>0.57499999999999996</v>
      </c>
      <c r="N142" s="41">
        <f>IFERROR(VLOOKUP(VALUE(A142),[2]resumen!$A$5:$Q$191,8,FALSE),0)</f>
        <v>19</v>
      </c>
      <c r="O142" s="14">
        <f t="shared" si="30"/>
        <v>0.46300000000000002</v>
      </c>
      <c r="P142" s="41">
        <f>IFERROR(VLOOKUP(VALUE(A142),[2]resumen!$A$5:$Q$191,12,FALSE),0)+IFERROR(VLOOKUP(VALUE(A142),[2]resumen!$A$5:$Q$191,13,FALSE),0)</f>
        <v>34</v>
      </c>
      <c r="Q142" s="14">
        <f t="shared" si="31"/>
        <v>0.83</v>
      </c>
      <c r="R142" s="41">
        <f>IFERROR(VLOOKUP(VALUE(A142),[2]resumen!$A$5:$Q$191,10,FALSE),0)+IFERROR(VLOOKUP(VALUE(A142),[2]resumen!$A$5:$Q$191,11,FALSE),0)</f>
        <v>41</v>
      </c>
      <c r="S142" s="14">
        <f t="shared" si="32"/>
        <v>1</v>
      </c>
      <c r="T142" s="41">
        <f>IFERROR(VLOOKUP(VALUE(A142),[2]resumen!$A$5:$Q$191,15,FALSE),0)</f>
        <v>48</v>
      </c>
      <c r="U142" s="41">
        <f>IFERROR(VLOOKUP(VALUE(A142),[2]resumen!$A$5:$Q$191,16,FALSE),0)</f>
        <v>39</v>
      </c>
      <c r="V142" s="14">
        <f t="shared" si="33"/>
        <v>0.81</v>
      </c>
      <c r="W142" s="41">
        <f>IFERROR(VLOOKUP(VALUE(A142),[2]resumen!$A$5:$Q$191,4,FALSE),0)</f>
        <v>13</v>
      </c>
      <c r="X142" s="14">
        <f t="shared" si="34"/>
        <v>0.33</v>
      </c>
      <c r="Y142" s="41">
        <f>IFERROR(VLOOKUP(VALUE(A142),[2]resumen!$A$5:$Q$191,3,FALSE),0)</f>
        <v>26</v>
      </c>
      <c r="Z142" s="14">
        <f t="shared" si="35"/>
        <v>0.65</v>
      </c>
      <c r="AA142" s="41">
        <f>IFERROR(VLOOKUP(VALUE(A142),[2]resumen!$A$5:$Q$191,9,FALSE),0)</f>
        <v>0</v>
      </c>
      <c r="AB142" s="14">
        <f t="shared" si="36"/>
        <v>0</v>
      </c>
      <c r="AC142" s="41">
        <f>IFERROR(VLOOKUP(A142,'[2]eess-mf'!$A$2:$I$188,9,FALSE),0)</f>
        <v>30</v>
      </c>
      <c r="AD142" s="41">
        <f>IFERROR(VLOOKUP(VALUE(A142),[2]resumen!$A$5:$Q$191,17,FALSE),0)</f>
        <v>13</v>
      </c>
      <c r="AE142" s="14">
        <f t="shared" si="37"/>
        <v>0.43</v>
      </c>
      <c r="AF142" s="41">
        <f>IFERROR(VLOOKUP(A142,'[2]eess-mf'!$A$2:$I$188,8,FALSE),0)</f>
        <v>80</v>
      </c>
      <c r="AG142" s="41">
        <f>IFERROR(VLOOKUP(VALUE(A142),[2]resumen!$A$5:$Q$191,14,FALSE),0)</f>
        <v>93</v>
      </c>
      <c r="AH142" s="14">
        <f t="shared" si="38"/>
        <v>1.1599999999999999</v>
      </c>
    </row>
    <row r="143" spans="1:34" x14ac:dyDescent="0.2">
      <c r="A143" s="45">
        <v>4458</v>
      </c>
      <c r="B143" s="2" t="str">
        <f>+VLOOKUP(A143,'[1]eess-mf'!$A$2:$I$188,5,FALSE)</f>
        <v>FERREÑAFE</v>
      </c>
      <c r="C143" s="2" t="str">
        <f>+VLOOKUP(A143,'[1]eess-mf'!$A$2:$I$188,6,FALSE)</f>
        <v>INKAWASI</v>
      </c>
      <c r="D143" s="2" t="str">
        <f>+VLOOKUP(A143,'[1]eess-mf'!$A$2:$I$188,2,FALSE)</f>
        <v>CRUZ LOMA</v>
      </c>
      <c r="E143" s="41">
        <f>IFERROR(VLOOKUP(A143,'[2]eess-mf'!$A$2:$I$188,7,FALSE),0)</f>
        <v>30</v>
      </c>
      <c r="F143" s="41">
        <f>IFERROR(VLOOKUP(VALUE(A143),[2]resumen!$A$5:$Q$191,5,FALSE),0)</f>
        <v>29</v>
      </c>
      <c r="G143" s="14">
        <f t="shared" si="26"/>
        <v>0.96699999999999997</v>
      </c>
      <c r="H143" s="41">
        <f>IFERROR(VLOOKUP(VALUE(A143),[2]resumen!$A$5:$Q$191,7,FALSE),0)</f>
        <v>9</v>
      </c>
      <c r="I143" s="14">
        <f t="shared" si="27"/>
        <v>0.31</v>
      </c>
      <c r="J143" s="41">
        <f>IFERROR(VLOOKUP(VALUE(A143),[2]resumen!$A$5:$Q$191,2,FALSE),0)</f>
        <v>1</v>
      </c>
      <c r="K143" s="5">
        <f t="shared" si="28"/>
        <v>3.4000000000000002E-2</v>
      </c>
      <c r="L143" s="41">
        <f>IFERROR(VLOOKUP(VALUE(A143),[2]resumen!$A$5:$Q$191,6,FALSE),0)</f>
        <v>9</v>
      </c>
      <c r="M143" s="14">
        <f t="shared" si="29"/>
        <v>0.3</v>
      </c>
      <c r="N143" s="41">
        <f>IFERROR(VLOOKUP(VALUE(A143),[2]resumen!$A$5:$Q$191,8,FALSE),0)</f>
        <v>10</v>
      </c>
      <c r="O143" s="14">
        <f t="shared" si="30"/>
        <v>0.34499999999999997</v>
      </c>
      <c r="P143" s="41">
        <f>IFERROR(VLOOKUP(VALUE(A143),[2]resumen!$A$5:$Q$191,12,FALSE),0)+IFERROR(VLOOKUP(VALUE(A143),[2]resumen!$A$5:$Q$191,13,FALSE),0)</f>
        <v>29</v>
      </c>
      <c r="Q143" s="14">
        <f t="shared" si="31"/>
        <v>1</v>
      </c>
      <c r="R143" s="41">
        <f>IFERROR(VLOOKUP(VALUE(A143),[2]resumen!$A$5:$Q$191,10,FALSE),0)+IFERROR(VLOOKUP(VALUE(A143),[2]resumen!$A$5:$Q$191,11,FALSE),0)</f>
        <v>27</v>
      </c>
      <c r="S143" s="14">
        <f t="shared" si="32"/>
        <v>0.93</v>
      </c>
      <c r="T143" s="41">
        <f>IFERROR(VLOOKUP(VALUE(A143),[2]resumen!$A$5:$Q$191,15,FALSE),0)</f>
        <v>26</v>
      </c>
      <c r="U143" s="41">
        <f>IFERROR(VLOOKUP(VALUE(A143),[2]resumen!$A$5:$Q$191,16,FALSE),0)</f>
        <v>19</v>
      </c>
      <c r="V143" s="14">
        <f t="shared" si="33"/>
        <v>0.73</v>
      </c>
      <c r="W143" s="41">
        <f>IFERROR(VLOOKUP(VALUE(A143),[2]resumen!$A$5:$Q$191,4,FALSE),0)</f>
        <v>0</v>
      </c>
      <c r="X143" s="14">
        <f t="shared" si="34"/>
        <v>0</v>
      </c>
      <c r="Y143" s="41">
        <f>IFERROR(VLOOKUP(VALUE(A143),[2]resumen!$A$5:$Q$191,3,FALSE),0)</f>
        <v>32</v>
      </c>
      <c r="Z143" s="14">
        <f t="shared" si="35"/>
        <v>1.0669999999999999</v>
      </c>
      <c r="AA143" s="41">
        <f>IFERROR(VLOOKUP(VALUE(A143),[2]resumen!$A$5:$Q$191,9,FALSE),0)</f>
        <v>0</v>
      </c>
      <c r="AB143" s="14">
        <f t="shared" si="36"/>
        <v>0</v>
      </c>
      <c r="AC143" s="41">
        <f>IFERROR(VLOOKUP(A143,'[2]eess-mf'!$A$2:$I$188,9,FALSE),0)</f>
        <v>0</v>
      </c>
      <c r="AD143" s="41">
        <f>IFERROR(VLOOKUP(VALUE(A143),[2]resumen!$A$5:$Q$191,17,FALSE),0)</f>
        <v>5</v>
      </c>
      <c r="AE143" s="14">
        <f t="shared" si="37"/>
        <v>0</v>
      </c>
      <c r="AF143" s="41">
        <f>IFERROR(VLOOKUP(A143,'[2]eess-mf'!$A$2:$I$188,8,FALSE),0)</f>
        <v>40</v>
      </c>
      <c r="AG143" s="41">
        <f>IFERROR(VLOOKUP(VALUE(A143),[2]resumen!$A$5:$Q$191,14,FALSE),0)</f>
        <v>50</v>
      </c>
      <c r="AH143" s="14">
        <f t="shared" si="38"/>
        <v>1.25</v>
      </c>
    </row>
    <row r="144" spans="1:34" x14ac:dyDescent="0.2">
      <c r="A144" s="45">
        <v>4459</v>
      </c>
      <c r="B144" s="2" t="str">
        <f>+VLOOKUP(A144,'[1]eess-mf'!$A$2:$I$188,5,FALSE)</f>
        <v>FERREÑAFE</v>
      </c>
      <c r="C144" s="2" t="str">
        <f>+VLOOKUP(A144,'[1]eess-mf'!$A$2:$I$188,6,FALSE)</f>
        <v>INKAWASI</v>
      </c>
      <c r="D144" s="2" t="str">
        <f>+VLOOKUP(A144,'[1]eess-mf'!$A$2:$I$188,2,FALSE)</f>
        <v>HUAYRUL</v>
      </c>
      <c r="E144" s="41">
        <f>IFERROR(VLOOKUP(A144,'[2]eess-mf'!$A$2:$I$188,7,FALSE),0)</f>
        <v>5</v>
      </c>
      <c r="F144" s="41">
        <f>IFERROR(VLOOKUP(VALUE(A144),[2]resumen!$A$5:$Q$191,5,FALSE),0)</f>
        <v>8</v>
      </c>
      <c r="G144" s="14">
        <f t="shared" si="26"/>
        <v>1.6</v>
      </c>
      <c r="H144" s="41">
        <f>IFERROR(VLOOKUP(VALUE(A144),[2]resumen!$A$5:$Q$191,7,FALSE),0)</f>
        <v>5</v>
      </c>
      <c r="I144" s="14">
        <f t="shared" si="27"/>
        <v>0.625</v>
      </c>
      <c r="J144" s="41">
        <f>IFERROR(VLOOKUP(VALUE(A144),[2]resumen!$A$5:$Q$191,2,FALSE),0)</f>
        <v>1</v>
      </c>
      <c r="K144" s="5">
        <f t="shared" si="28"/>
        <v>0.125</v>
      </c>
      <c r="L144" s="41">
        <f>IFERROR(VLOOKUP(VALUE(A144),[2]resumen!$A$5:$Q$191,6,FALSE),0)</f>
        <v>3</v>
      </c>
      <c r="M144" s="14">
        <f t="shared" si="29"/>
        <v>0.6</v>
      </c>
      <c r="N144" s="41">
        <f>IFERROR(VLOOKUP(VALUE(A144),[2]resumen!$A$5:$Q$191,8,FALSE),0)</f>
        <v>2</v>
      </c>
      <c r="O144" s="14">
        <f t="shared" si="30"/>
        <v>0.25</v>
      </c>
      <c r="P144" s="41">
        <f>IFERROR(VLOOKUP(VALUE(A144),[2]resumen!$A$5:$Q$191,12,FALSE),0)+IFERROR(VLOOKUP(VALUE(A144),[2]resumen!$A$5:$Q$191,13,FALSE),0)</f>
        <v>7</v>
      </c>
      <c r="Q144" s="14">
        <f t="shared" si="31"/>
        <v>0.88</v>
      </c>
      <c r="R144" s="41">
        <f>IFERROR(VLOOKUP(VALUE(A144),[2]resumen!$A$5:$Q$191,10,FALSE),0)+IFERROR(VLOOKUP(VALUE(A144),[2]resumen!$A$5:$Q$191,11,FALSE),0)</f>
        <v>7</v>
      </c>
      <c r="S144" s="14">
        <f t="shared" si="32"/>
        <v>0.88</v>
      </c>
      <c r="T144" s="41">
        <f>IFERROR(VLOOKUP(VALUE(A144),[2]resumen!$A$5:$Q$191,15,FALSE),0)</f>
        <v>3</v>
      </c>
      <c r="U144" s="41">
        <f>IFERROR(VLOOKUP(VALUE(A144),[2]resumen!$A$5:$Q$191,16,FALSE),0)</f>
        <v>1</v>
      </c>
      <c r="V144" s="14">
        <f t="shared" si="33"/>
        <v>0.33</v>
      </c>
      <c r="W144" s="41">
        <f>IFERROR(VLOOKUP(VALUE(A144),[2]resumen!$A$5:$Q$191,4,FALSE),0)</f>
        <v>0</v>
      </c>
      <c r="X144" s="14">
        <f t="shared" si="34"/>
        <v>0</v>
      </c>
      <c r="Y144" s="41">
        <f>IFERROR(VLOOKUP(VALUE(A144),[2]resumen!$A$5:$Q$191,3,FALSE),0)</f>
        <v>1</v>
      </c>
      <c r="Z144" s="14">
        <f t="shared" si="35"/>
        <v>0.2</v>
      </c>
      <c r="AA144" s="41">
        <f>IFERROR(VLOOKUP(VALUE(A144),[2]resumen!$A$5:$Q$191,9,FALSE),0)</f>
        <v>0</v>
      </c>
      <c r="AB144" s="14">
        <f t="shared" si="36"/>
        <v>0</v>
      </c>
      <c r="AC144" s="41">
        <f>IFERROR(VLOOKUP(A144,'[2]eess-mf'!$A$2:$I$188,9,FALSE),0)</f>
        <v>0</v>
      </c>
      <c r="AD144" s="41">
        <f>IFERROR(VLOOKUP(VALUE(A144),[2]resumen!$A$5:$Q$191,17,FALSE),0)</f>
        <v>3</v>
      </c>
      <c r="AE144" s="14">
        <f t="shared" si="37"/>
        <v>0</v>
      </c>
      <c r="AF144" s="41">
        <f>IFERROR(VLOOKUP(A144,'[2]eess-mf'!$A$2:$I$188,8,FALSE),0)</f>
        <v>10</v>
      </c>
      <c r="AG144" s="41">
        <f>IFERROR(VLOOKUP(VALUE(A144),[2]resumen!$A$5:$Q$191,14,FALSE),0)</f>
        <v>6</v>
      </c>
      <c r="AH144" s="14">
        <f t="shared" si="38"/>
        <v>0.6</v>
      </c>
    </row>
    <row r="145" spans="1:34" x14ac:dyDescent="0.2">
      <c r="A145" s="45">
        <v>4460</v>
      </c>
      <c r="B145" s="2" t="str">
        <f>+VLOOKUP(A145,'[1]eess-mf'!$A$2:$I$188,5,FALSE)</f>
        <v>FERREÑAFE</v>
      </c>
      <c r="C145" s="2" t="str">
        <f>+VLOOKUP(A145,'[1]eess-mf'!$A$2:$I$188,6,FALSE)</f>
        <v>INKAWASI</v>
      </c>
      <c r="D145" s="2" t="str">
        <f>+VLOOKUP(A145,'[1]eess-mf'!$A$2:$I$188,2,FALSE)</f>
        <v>MARAYHUACA</v>
      </c>
      <c r="E145" s="41">
        <f>IFERROR(VLOOKUP(A145,'[2]eess-mf'!$A$2:$I$188,7,FALSE),0)</f>
        <v>25</v>
      </c>
      <c r="F145" s="41">
        <f>IFERROR(VLOOKUP(VALUE(A145),[2]resumen!$A$5:$Q$191,5,FALSE),0)</f>
        <v>19</v>
      </c>
      <c r="G145" s="14">
        <f t="shared" si="26"/>
        <v>0.76</v>
      </c>
      <c r="H145" s="41">
        <f>IFERROR(VLOOKUP(VALUE(A145),[2]resumen!$A$5:$Q$191,7,FALSE),0)</f>
        <v>5</v>
      </c>
      <c r="I145" s="14">
        <f t="shared" si="27"/>
        <v>0.26300000000000001</v>
      </c>
      <c r="J145" s="41">
        <f>IFERROR(VLOOKUP(VALUE(A145),[2]resumen!$A$5:$Q$191,2,FALSE),0)</f>
        <v>4</v>
      </c>
      <c r="K145" s="5">
        <f t="shared" si="28"/>
        <v>0.21099999999999999</v>
      </c>
      <c r="L145" s="41">
        <f>IFERROR(VLOOKUP(VALUE(A145),[2]resumen!$A$5:$Q$191,6,FALSE),0)</f>
        <v>5</v>
      </c>
      <c r="M145" s="14">
        <f t="shared" si="29"/>
        <v>0.2</v>
      </c>
      <c r="N145" s="41">
        <f>IFERROR(VLOOKUP(VALUE(A145),[2]resumen!$A$5:$Q$191,8,FALSE),0)</f>
        <v>6</v>
      </c>
      <c r="O145" s="14">
        <f t="shared" si="30"/>
        <v>0.316</v>
      </c>
      <c r="P145" s="41">
        <f>IFERROR(VLOOKUP(VALUE(A145),[2]resumen!$A$5:$Q$191,12,FALSE),0)+IFERROR(VLOOKUP(VALUE(A145),[2]resumen!$A$5:$Q$191,13,FALSE),0)</f>
        <v>18</v>
      </c>
      <c r="Q145" s="14">
        <f t="shared" si="31"/>
        <v>0.95</v>
      </c>
      <c r="R145" s="41">
        <f>IFERROR(VLOOKUP(VALUE(A145),[2]resumen!$A$5:$Q$191,10,FALSE),0)+IFERROR(VLOOKUP(VALUE(A145),[2]resumen!$A$5:$Q$191,11,FALSE),0)</f>
        <v>21</v>
      </c>
      <c r="S145" s="14">
        <f t="shared" si="32"/>
        <v>1.1100000000000001</v>
      </c>
      <c r="T145" s="41">
        <f>IFERROR(VLOOKUP(VALUE(A145),[2]resumen!$A$5:$Q$191,15,FALSE),0)</f>
        <v>15</v>
      </c>
      <c r="U145" s="41">
        <f>IFERROR(VLOOKUP(VALUE(A145),[2]resumen!$A$5:$Q$191,16,FALSE),0)</f>
        <v>12</v>
      </c>
      <c r="V145" s="14">
        <f t="shared" si="33"/>
        <v>0.8</v>
      </c>
      <c r="W145" s="41">
        <f>IFERROR(VLOOKUP(VALUE(A145),[2]resumen!$A$5:$Q$191,4,FALSE),0)</f>
        <v>0</v>
      </c>
      <c r="X145" s="14">
        <f t="shared" si="34"/>
        <v>0</v>
      </c>
      <c r="Y145" s="41">
        <f>IFERROR(VLOOKUP(VALUE(A145),[2]resumen!$A$5:$Q$191,3,FALSE),0)</f>
        <v>12</v>
      </c>
      <c r="Z145" s="14">
        <f t="shared" si="35"/>
        <v>0.48</v>
      </c>
      <c r="AA145" s="41">
        <f>IFERROR(VLOOKUP(VALUE(A145),[2]resumen!$A$5:$Q$191,9,FALSE),0)</f>
        <v>0</v>
      </c>
      <c r="AB145" s="14">
        <f t="shared" si="36"/>
        <v>0</v>
      </c>
      <c r="AC145" s="41">
        <f>IFERROR(VLOOKUP(A145,'[2]eess-mf'!$A$2:$I$188,9,FALSE),0)</f>
        <v>0</v>
      </c>
      <c r="AD145" s="41">
        <f>IFERROR(VLOOKUP(VALUE(A145),[2]resumen!$A$5:$Q$191,17,FALSE),0)</f>
        <v>6</v>
      </c>
      <c r="AE145" s="14">
        <f t="shared" si="37"/>
        <v>0</v>
      </c>
      <c r="AF145" s="41">
        <f>IFERROR(VLOOKUP(A145,'[2]eess-mf'!$A$2:$I$188,8,FALSE),0)</f>
        <v>30</v>
      </c>
      <c r="AG145" s="41">
        <f>IFERROR(VLOOKUP(VALUE(A145),[2]resumen!$A$5:$Q$191,14,FALSE),0)</f>
        <v>34</v>
      </c>
      <c r="AH145" s="14">
        <f t="shared" si="38"/>
        <v>1.1299999999999999</v>
      </c>
    </row>
    <row r="146" spans="1:34" x14ac:dyDescent="0.2">
      <c r="A146" s="45">
        <v>4461</v>
      </c>
      <c r="B146" s="2" t="str">
        <f>+VLOOKUP(A146,'[1]eess-mf'!$A$2:$I$188,5,FALSE)</f>
        <v>FERREÑAFE</v>
      </c>
      <c r="C146" s="2" t="str">
        <f>+VLOOKUP(A146,'[1]eess-mf'!$A$2:$I$188,6,FALSE)</f>
        <v>INKAWASI</v>
      </c>
      <c r="D146" s="2" t="str">
        <f>+VLOOKUP(A146,'[1]eess-mf'!$A$2:$I$188,2,FALSE)</f>
        <v>TOTORAS</v>
      </c>
      <c r="E146" s="41">
        <f>IFERROR(VLOOKUP(A146,'[2]eess-mf'!$A$2:$I$188,7,FALSE),0)</f>
        <v>25</v>
      </c>
      <c r="F146" s="41">
        <f>IFERROR(VLOOKUP(VALUE(A146),[2]resumen!$A$5:$Q$191,5,FALSE),0)</f>
        <v>21</v>
      </c>
      <c r="G146" s="14">
        <f t="shared" si="26"/>
        <v>0.84</v>
      </c>
      <c r="H146" s="41">
        <f>IFERROR(VLOOKUP(VALUE(A146),[2]resumen!$A$5:$Q$191,7,FALSE),0)</f>
        <v>4</v>
      </c>
      <c r="I146" s="14">
        <f t="shared" si="27"/>
        <v>0.19</v>
      </c>
      <c r="J146" s="41">
        <f>IFERROR(VLOOKUP(VALUE(A146),[2]resumen!$A$5:$Q$191,2,FALSE),0)</f>
        <v>3</v>
      </c>
      <c r="K146" s="5">
        <f t="shared" si="28"/>
        <v>0.14299999999999999</v>
      </c>
      <c r="L146" s="41">
        <f>IFERROR(VLOOKUP(VALUE(A146),[2]resumen!$A$5:$Q$191,6,FALSE),0)</f>
        <v>7</v>
      </c>
      <c r="M146" s="14">
        <f t="shared" si="29"/>
        <v>0.28000000000000003</v>
      </c>
      <c r="N146" s="41">
        <f>IFERROR(VLOOKUP(VALUE(A146),[2]resumen!$A$5:$Q$191,8,FALSE),0)</f>
        <v>6</v>
      </c>
      <c r="O146" s="14">
        <f t="shared" si="30"/>
        <v>0.28599999999999998</v>
      </c>
      <c r="P146" s="41">
        <f>IFERROR(VLOOKUP(VALUE(A146),[2]resumen!$A$5:$Q$191,12,FALSE),0)+IFERROR(VLOOKUP(VALUE(A146),[2]resumen!$A$5:$Q$191,13,FALSE),0)</f>
        <v>18</v>
      </c>
      <c r="Q146" s="14">
        <f t="shared" si="31"/>
        <v>0.86</v>
      </c>
      <c r="R146" s="41">
        <f>IFERROR(VLOOKUP(VALUE(A146),[2]resumen!$A$5:$Q$191,10,FALSE),0)+IFERROR(VLOOKUP(VALUE(A146),[2]resumen!$A$5:$Q$191,11,FALSE),0)</f>
        <v>16</v>
      </c>
      <c r="S146" s="14">
        <f t="shared" si="32"/>
        <v>0.76</v>
      </c>
      <c r="T146" s="41">
        <f>IFERROR(VLOOKUP(VALUE(A146),[2]resumen!$A$5:$Q$191,15,FALSE),0)</f>
        <v>17</v>
      </c>
      <c r="U146" s="41">
        <f>IFERROR(VLOOKUP(VALUE(A146),[2]resumen!$A$5:$Q$191,16,FALSE),0)</f>
        <v>12</v>
      </c>
      <c r="V146" s="14">
        <f t="shared" si="33"/>
        <v>0.71</v>
      </c>
      <c r="W146" s="41">
        <f>IFERROR(VLOOKUP(VALUE(A146),[2]resumen!$A$5:$Q$191,4,FALSE),0)</f>
        <v>0</v>
      </c>
      <c r="X146" s="14">
        <f t="shared" si="34"/>
        <v>0</v>
      </c>
      <c r="Y146" s="41">
        <f>IFERROR(VLOOKUP(VALUE(A146),[2]resumen!$A$5:$Q$191,3,FALSE),0)</f>
        <v>0</v>
      </c>
      <c r="Z146" s="14">
        <f t="shared" si="35"/>
        <v>0</v>
      </c>
      <c r="AA146" s="41">
        <f>IFERROR(VLOOKUP(VALUE(A146),[2]resumen!$A$5:$Q$191,9,FALSE),0)</f>
        <v>0</v>
      </c>
      <c r="AB146" s="14">
        <f t="shared" si="36"/>
        <v>0</v>
      </c>
      <c r="AC146" s="41">
        <f>IFERROR(VLOOKUP(A146,'[2]eess-mf'!$A$2:$I$188,9,FALSE),0)</f>
        <v>0</v>
      </c>
      <c r="AD146" s="41">
        <f>IFERROR(VLOOKUP(VALUE(A146),[2]resumen!$A$5:$Q$191,17,FALSE),0)</f>
        <v>0</v>
      </c>
      <c r="AE146" s="14">
        <f t="shared" si="37"/>
        <v>0</v>
      </c>
      <c r="AF146" s="41">
        <f>IFERROR(VLOOKUP(A146,'[2]eess-mf'!$A$2:$I$188,8,FALSE),0)</f>
        <v>40</v>
      </c>
      <c r="AG146" s="41">
        <f>IFERROR(VLOOKUP(VALUE(A146),[2]resumen!$A$5:$Q$191,14,FALSE),0)</f>
        <v>44</v>
      </c>
      <c r="AH146" s="14">
        <f t="shared" si="38"/>
        <v>1.1000000000000001</v>
      </c>
    </row>
    <row r="147" spans="1:34" x14ac:dyDescent="0.2">
      <c r="A147" s="45">
        <v>4462</v>
      </c>
      <c r="B147" s="2" t="str">
        <f>+VLOOKUP(A147,'[1]eess-mf'!$A$2:$I$188,5,FALSE)</f>
        <v>FERREÑAFE</v>
      </c>
      <c r="C147" s="2" t="str">
        <f>+VLOOKUP(A147,'[1]eess-mf'!$A$2:$I$188,6,FALSE)</f>
        <v>INKAWASI</v>
      </c>
      <c r="D147" s="2" t="str">
        <f>+VLOOKUP(A147,'[1]eess-mf'!$A$2:$I$188,2,FALSE)</f>
        <v>CANCHACHALA</v>
      </c>
      <c r="E147" s="41">
        <f>IFERROR(VLOOKUP(A147,'[2]eess-mf'!$A$2:$I$188,7,FALSE),0)</f>
        <v>20</v>
      </c>
      <c r="F147" s="41">
        <f>IFERROR(VLOOKUP(VALUE(A147),[2]resumen!$A$5:$Q$191,5,FALSE),0)</f>
        <v>18</v>
      </c>
      <c r="G147" s="14">
        <f t="shared" si="26"/>
        <v>0.9</v>
      </c>
      <c r="H147" s="41">
        <f>IFERROR(VLOOKUP(VALUE(A147),[2]resumen!$A$5:$Q$191,7,FALSE),0)</f>
        <v>10</v>
      </c>
      <c r="I147" s="14">
        <f t="shared" si="27"/>
        <v>0.55600000000000005</v>
      </c>
      <c r="J147" s="41">
        <f>IFERROR(VLOOKUP(VALUE(A147),[2]resumen!$A$5:$Q$191,2,FALSE),0)</f>
        <v>1</v>
      </c>
      <c r="K147" s="5">
        <f t="shared" si="28"/>
        <v>5.6000000000000001E-2</v>
      </c>
      <c r="L147" s="41">
        <f>IFERROR(VLOOKUP(VALUE(A147),[2]resumen!$A$5:$Q$191,6,FALSE),0)</f>
        <v>7</v>
      </c>
      <c r="M147" s="14">
        <f t="shared" si="29"/>
        <v>0.35</v>
      </c>
      <c r="N147" s="41">
        <f>IFERROR(VLOOKUP(VALUE(A147),[2]resumen!$A$5:$Q$191,8,FALSE),0)</f>
        <v>5</v>
      </c>
      <c r="O147" s="14">
        <f t="shared" si="30"/>
        <v>0.27800000000000002</v>
      </c>
      <c r="P147" s="41">
        <f>IFERROR(VLOOKUP(VALUE(A147),[2]resumen!$A$5:$Q$191,12,FALSE),0)+IFERROR(VLOOKUP(VALUE(A147),[2]resumen!$A$5:$Q$191,13,FALSE),0)</f>
        <v>16</v>
      </c>
      <c r="Q147" s="14">
        <f t="shared" si="31"/>
        <v>0.89</v>
      </c>
      <c r="R147" s="41">
        <f>IFERROR(VLOOKUP(VALUE(A147),[2]resumen!$A$5:$Q$191,10,FALSE),0)+IFERROR(VLOOKUP(VALUE(A147),[2]resumen!$A$5:$Q$191,11,FALSE),0)</f>
        <v>17</v>
      </c>
      <c r="S147" s="14">
        <f t="shared" si="32"/>
        <v>0.94</v>
      </c>
      <c r="T147" s="41">
        <f>IFERROR(VLOOKUP(VALUE(A147),[2]resumen!$A$5:$Q$191,15,FALSE),0)</f>
        <v>18</v>
      </c>
      <c r="U147" s="41">
        <f>IFERROR(VLOOKUP(VALUE(A147),[2]resumen!$A$5:$Q$191,16,FALSE),0)</f>
        <v>7</v>
      </c>
      <c r="V147" s="14">
        <f t="shared" si="33"/>
        <v>0.39</v>
      </c>
      <c r="W147" s="41">
        <f>IFERROR(VLOOKUP(VALUE(A147),[2]resumen!$A$5:$Q$191,4,FALSE),0)</f>
        <v>0</v>
      </c>
      <c r="X147" s="14">
        <f t="shared" si="34"/>
        <v>0</v>
      </c>
      <c r="Y147" s="41">
        <f>IFERROR(VLOOKUP(VALUE(A147),[2]resumen!$A$5:$Q$191,3,FALSE),0)</f>
        <v>13</v>
      </c>
      <c r="Z147" s="14">
        <f t="shared" si="35"/>
        <v>0.65</v>
      </c>
      <c r="AA147" s="41">
        <f>IFERROR(VLOOKUP(VALUE(A147),[2]resumen!$A$5:$Q$191,9,FALSE),0)</f>
        <v>0</v>
      </c>
      <c r="AB147" s="14">
        <f t="shared" si="36"/>
        <v>0</v>
      </c>
      <c r="AC147" s="41">
        <f>IFERROR(VLOOKUP(A147,'[2]eess-mf'!$A$2:$I$188,9,FALSE),0)</f>
        <v>0</v>
      </c>
      <c r="AD147" s="41">
        <f>IFERROR(VLOOKUP(VALUE(A147),[2]resumen!$A$5:$Q$191,17,FALSE),0)</f>
        <v>0</v>
      </c>
      <c r="AE147" s="14">
        <f t="shared" si="37"/>
        <v>0</v>
      </c>
      <c r="AF147" s="41">
        <f>IFERROR(VLOOKUP(A147,'[2]eess-mf'!$A$2:$I$188,8,FALSE),0)</f>
        <v>38</v>
      </c>
      <c r="AG147" s="41">
        <f>IFERROR(VLOOKUP(VALUE(A147),[2]resumen!$A$5:$Q$191,14,FALSE),0)</f>
        <v>29</v>
      </c>
      <c r="AH147" s="14">
        <f t="shared" si="38"/>
        <v>0.76</v>
      </c>
    </row>
    <row r="148" spans="1:34" x14ac:dyDescent="0.2">
      <c r="A148" s="45">
        <v>4463</v>
      </c>
      <c r="B148" s="2" t="str">
        <f>+VLOOKUP(A148,'[1]eess-mf'!$A$2:$I$188,5,FALSE)</f>
        <v>FERREÑAFE</v>
      </c>
      <c r="C148" s="2" t="str">
        <f>+VLOOKUP(A148,'[1]eess-mf'!$A$2:$I$188,6,FALSE)</f>
        <v>INKAWASI</v>
      </c>
      <c r="D148" s="2" t="str">
        <f>+VLOOKUP(A148,'[1]eess-mf'!$A$2:$I$188,2,FALSE)</f>
        <v>LANCHIPAMPA</v>
      </c>
      <c r="E148" s="41">
        <f>IFERROR(VLOOKUP(A148,'[2]eess-mf'!$A$2:$I$188,7,FALSE),0)</f>
        <v>16</v>
      </c>
      <c r="F148" s="41">
        <f>IFERROR(VLOOKUP(VALUE(A148),[2]resumen!$A$5:$Q$191,5,FALSE),0)</f>
        <v>8</v>
      </c>
      <c r="G148" s="14">
        <f t="shared" si="26"/>
        <v>0.5</v>
      </c>
      <c r="H148" s="41">
        <f>IFERROR(VLOOKUP(VALUE(A148),[2]resumen!$A$5:$Q$191,7,FALSE),0)</f>
        <v>2</v>
      </c>
      <c r="I148" s="14">
        <f t="shared" si="27"/>
        <v>0.25</v>
      </c>
      <c r="J148" s="41">
        <f>IFERROR(VLOOKUP(VALUE(A148),[2]resumen!$A$5:$Q$191,2,FALSE),0)</f>
        <v>1</v>
      </c>
      <c r="K148" s="5">
        <f t="shared" si="28"/>
        <v>0.125</v>
      </c>
      <c r="L148" s="41">
        <f>IFERROR(VLOOKUP(VALUE(A148),[2]resumen!$A$5:$Q$191,6,FALSE),0)</f>
        <v>2</v>
      </c>
      <c r="M148" s="14">
        <f t="shared" si="29"/>
        <v>0.125</v>
      </c>
      <c r="N148" s="41">
        <f>IFERROR(VLOOKUP(VALUE(A148),[2]resumen!$A$5:$Q$191,8,FALSE),0)</f>
        <v>3</v>
      </c>
      <c r="O148" s="14">
        <f t="shared" si="30"/>
        <v>0.375</v>
      </c>
      <c r="P148" s="41">
        <f>IFERROR(VLOOKUP(VALUE(A148),[2]resumen!$A$5:$Q$191,12,FALSE),0)+IFERROR(VLOOKUP(VALUE(A148),[2]resumen!$A$5:$Q$191,13,FALSE),0)</f>
        <v>6</v>
      </c>
      <c r="Q148" s="14">
        <f t="shared" si="31"/>
        <v>0.75</v>
      </c>
      <c r="R148" s="41">
        <f>IFERROR(VLOOKUP(VALUE(A148),[2]resumen!$A$5:$Q$191,10,FALSE),0)+IFERROR(VLOOKUP(VALUE(A148),[2]resumen!$A$5:$Q$191,11,FALSE),0)</f>
        <v>8</v>
      </c>
      <c r="S148" s="14">
        <f t="shared" si="32"/>
        <v>1</v>
      </c>
      <c r="T148" s="41">
        <f>IFERROR(VLOOKUP(VALUE(A148),[2]resumen!$A$5:$Q$191,15,FALSE),0)</f>
        <v>5</v>
      </c>
      <c r="U148" s="41">
        <f>IFERROR(VLOOKUP(VALUE(A148),[2]resumen!$A$5:$Q$191,16,FALSE),0)</f>
        <v>3</v>
      </c>
      <c r="V148" s="14">
        <f t="shared" si="33"/>
        <v>0.6</v>
      </c>
      <c r="W148" s="41">
        <f>IFERROR(VLOOKUP(VALUE(A148),[2]resumen!$A$5:$Q$191,4,FALSE),0)</f>
        <v>0</v>
      </c>
      <c r="X148" s="14">
        <f t="shared" si="34"/>
        <v>0</v>
      </c>
      <c r="Y148" s="41">
        <f>IFERROR(VLOOKUP(VALUE(A148),[2]resumen!$A$5:$Q$191,3,FALSE),0)</f>
        <v>11</v>
      </c>
      <c r="Z148" s="14">
        <f t="shared" si="35"/>
        <v>0.68799999999999994</v>
      </c>
      <c r="AA148" s="41">
        <f>IFERROR(VLOOKUP(VALUE(A148),[2]resumen!$A$5:$Q$191,9,FALSE),0)</f>
        <v>0</v>
      </c>
      <c r="AB148" s="14">
        <f t="shared" si="36"/>
        <v>0</v>
      </c>
      <c r="AC148" s="41">
        <f>IFERROR(VLOOKUP(A148,'[2]eess-mf'!$A$2:$I$188,9,FALSE),0)</f>
        <v>0</v>
      </c>
      <c r="AD148" s="41">
        <f>IFERROR(VLOOKUP(VALUE(A148),[2]resumen!$A$5:$Q$191,17,FALSE),0)</f>
        <v>0</v>
      </c>
      <c r="AE148" s="14">
        <f t="shared" si="37"/>
        <v>0</v>
      </c>
      <c r="AF148" s="41">
        <f>IFERROR(VLOOKUP(A148,'[2]eess-mf'!$A$2:$I$188,8,FALSE),0)</f>
        <v>50</v>
      </c>
      <c r="AG148" s="41">
        <f>IFERROR(VLOOKUP(VALUE(A148),[2]resumen!$A$5:$Q$191,14,FALSE),0)</f>
        <v>23</v>
      </c>
      <c r="AH148" s="14">
        <f t="shared" si="38"/>
        <v>0.46</v>
      </c>
    </row>
    <row r="149" spans="1:34" x14ac:dyDescent="0.2">
      <c r="A149" s="45">
        <v>4464</v>
      </c>
      <c r="B149" s="2" t="str">
        <f>+VLOOKUP(A149,'[1]eess-mf'!$A$2:$I$188,5,FALSE)</f>
        <v>FERREÑAFE</v>
      </c>
      <c r="C149" s="2" t="str">
        <f>+VLOOKUP(A149,'[1]eess-mf'!$A$2:$I$188,6,FALSE)</f>
        <v>INKAWASI</v>
      </c>
      <c r="D149" s="2" t="str">
        <f>+VLOOKUP(A149,'[1]eess-mf'!$A$2:$I$188,2,FALSE)</f>
        <v>KONGACHA</v>
      </c>
      <c r="E149" s="41">
        <f>IFERROR(VLOOKUP(A149,'[2]eess-mf'!$A$2:$I$188,7,FALSE),0)</f>
        <v>20</v>
      </c>
      <c r="F149" s="41">
        <f>IFERROR(VLOOKUP(VALUE(A149),[2]resumen!$A$5:$Q$191,5,FALSE),0)</f>
        <v>10</v>
      </c>
      <c r="G149" s="14">
        <f t="shared" si="26"/>
        <v>0.5</v>
      </c>
      <c r="H149" s="41">
        <f>IFERROR(VLOOKUP(VALUE(A149),[2]resumen!$A$5:$Q$191,7,FALSE),0)</f>
        <v>3</v>
      </c>
      <c r="I149" s="14">
        <f t="shared" si="27"/>
        <v>0.3</v>
      </c>
      <c r="J149" s="41">
        <f>IFERROR(VLOOKUP(VALUE(A149),[2]resumen!$A$5:$Q$191,2,FALSE),0)</f>
        <v>2</v>
      </c>
      <c r="K149" s="5">
        <f t="shared" si="28"/>
        <v>0.2</v>
      </c>
      <c r="L149" s="41">
        <f>IFERROR(VLOOKUP(VALUE(A149),[2]resumen!$A$5:$Q$191,6,FALSE),0)</f>
        <v>4</v>
      </c>
      <c r="M149" s="14">
        <f t="shared" si="29"/>
        <v>0.2</v>
      </c>
      <c r="N149" s="41">
        <f>IFERROR(VLOOKUP(VALUE(A149),[2]resumen!$A$5:$Q$191,8,FALSE),0)</f>
        <v>4</v>
      </c>
      <c r="O149" s="14">
        <f t="shared" si="30"/>
        <v>0.4</v>
      </c>
      <c r="P149" s="41">
        <f>IFERROR(VLOOKUP(VALUE(A149),[2]resumen!$A$5:$Q$191,12,FALSE),0)+IFERROR(VLOOKUP(VALUE(A149),[2]resumen!$A$5:$Q$191,13,FALSE),0)</f>
        <v>11</v>
      </c>
      <c r="Q149" s="14">
        <f t="shared" si="31"/>
        <v>1.1000000000000001</v>
      </c>
      <c r="R149" s="41">
        <f>IFERROR(VLOOKUP(VALUE(A149),[2]resumen!$A$5:$Q$191,10,FALSE),0)+IFERROR(VLOOKUP(VALUE(A149),[2]resumen!$A$5:$Q$191,11,FALSE),0)</f>
        <v>16</v>
      </c>
      <c r="S149" s="14">
        <f t="shared" si="32"/>
        <v>1.6</v>
      </c>
      <c r="T149" s="41">
        <f>IFERROR(VLOOKUP(VALUE(A149),[2]resumen!$A$5:$Q$191,15,FALSE),0)</f>
        <v>14</v>
      </c>
      <c r="U149" s="41">
        <f>IFERROR(VLOOKUP(VALUE(A149),[2]resumen!$A$5:$Q$191,16,FALSE),0)</f>
        <v>14</v>
      </c>
      <c r="V149" s="14">
        <f t="shared" si="33"/>
        <v>1</v>
      </c>
      <c r="W149" s="41">
        <f>IFERROR(VLOOKUP(VALUE(A149),[2]resumen!$A$5:$Q$191,4,FALSE),0)</f>
        <v>0</v>
      </c>
      <c r="X149" s="14">
        <f t="shared" si="34"/>
        <v>0</v>
      </c>
      <c r="Y149" s="41">
        <f>IFERROR(VLOOKUP(VALUE(A149),[2]resumen!$A$5:$Q$191,3,FALSE),0)</f>
        <v>11</v>
      </c>
      <c r="Z149" s="14">
        <f t="shared" si="35"/>
        <v>0.55000000000000004</v>
      </c>
      <c r="AA149" s="41">
        <f>IFERROR(VLOOKUP(VALUE(A149),[2]resumen!$A$5:$Q$191,9,FALSE),0)</f>
        <v>1</v>
      </c>
      <c r="AB149" s="14">
        <f t="shared" si="36"/>
        <v>0.1</v>
      </c>
      <c r="AC149" s="41">
        <f>IFERROR(VLOOKUP(A149,'[2]eess-mf'!$A$2:$I$188,9,FALSE),0)</f>
        <v>0</v>
      </c>
      <c r="AD149" s="41">
        <f>IFERROR(VLOOKUP(VALUE(A149),[2]resumen!$A$5:$Q$191,17,FALSE),0)</f>
        <v>1</v>
      </c>
      <c r="AE149" s="14">
        <f t="shared" si="37"/>
        <v>0</v>
      </c>
      <c r="AF149" s="41">
        <f>IFERROR(VLOOKUP(A149,'[2]eess-mf'!$A$2:$I$188,8,FALSE),0)</f>
        <v>50</v>
      </c>
      <c r="AG149" s="41">
        <f>IFERROR(VLOOKUP(VALUE(A149),[2]resumen!$A$5:$Q$191,14,FALSE),0)</f>
        <v>36</v>
      </c>
      <c r="AH149" s="14">
        <f t="shared" si="38"/>
        <v>0.72</v>
      </c>
    </row>
    <row r="150" spans="1:34" x14ac:dyDescent="0.2">
      <c r="A150" s="45">
        <v>4465</v>
      </c>
      <c r="B150" s="2" t="str">
        <f>+VLOOKUP(A150,'[1]eess-mf'!$A$2:$I$188,5,FALSE)</f>
        <v>FERREÑAFE</v>
      </c>
      <c r="C150" s="2" t="str">
        <f>+VLOOKUP(A150,'[1]eess-mf'!$A$2:$I$188,6,FALSE)</f>
        <v>INKAWASI</v>
      </c>
      <c r="D150" s="2" t="str">
        <f>+VLOOKUP(A150,'[1]eess-mf'!$A$2:$I$188,2,FALSE)</f>
        <v>LA TRANCA</v>
      </c>
      <c r="E150" s="41">
        <f>IFERROR(VLOOKUP(A150,'[2]eess-mf'!$A$2:$I$188,7,FALSE),0)</f>
        <v>18</v>
      </c>
      <c r="F150" s="41">
        <f>IFERROR(VLOOKUP(VALUE(A150),[2]resumen!$A$5:$Q$191,5,FALSE),0)</f>
        <v>13</v>
      </c>
      <c r="G150" s="14">
        <f t="shared" si="26"/>
        <v>0.72199999999999998</v>
      </c>
      <c r="H150" s="41">
        <f>IFERROR(VLOOKUP(VALUE(A150),[2]resumen!$A$5:$Q$191,7,FALSE),0)</f>
        <v>4</v>
      </c>
      <c r="I150" s="14">
        <f t="shared" si="27"/>
        <v>0.308</v>
      </c>
      <c r="J150" s="41">
        <f>IFERROR(VLOOKUP(VALUE(A150),[2]resumen!$A$5:$Q$191,2,FALSE),0)</f>
        <v>1</v>
      </c>
      <c r="K150" s="5">
        <f t="shared" si="28"/>
        <v>7.6999999999999999E-2</v>
      </c>
      <c r="L150" s="41">
        <f>IFERROR(VLOOKUP(VALUE(A150),[2]resumen!$A$5:$Q$191,6,FALSE),0)</f>
        <v>1</v>
      </c>
      <c r="M150" s="14">
        <f t="shared" si="29"/>
        <v>5.6000000000000001E-2</v>
      </c>
      <c r="N150" s="41">
        <f>IFERROR(VLOOKUP(VALUE(A150),[2]resumen!$A$5:$Q$191,8,FALSE),0)</f>
        <v>4</v>
      </c>
      <c r="O150" s="14">
        <f t="shared" si="30"/>
        <v>0.308</v>
      </c>
      <c r="P150" s="41">
        <f>IFERROR(VLOOKUP(VALUE(A150),[2]resumen!$A$5:$Q$191,12,FALSE),0)+IFERROR(VLOOKUP(VALUE(A150),[2]resumen!$A$5:$Q$191,13,FALSE),0)</f>
        <v>12</v>
      </c>
      <c r="Q150" s="14">
        <f t="shared" si="31"/>
        <v>0.92</v>
      </c>
      <c r="R150" s="41">
        <f>IFERROR(VLOOKUP(VALUE(A150),[2]resumen!$A$5:$Q$191,10,FALSE),0)+IFERROR(VLOOKUP(VALUE(A150),[2]resumen!$A$5:$Q$191,11,FALSE),0)</f>
        <v>11</v>
      </c>
      <c r="S150" s="14">
        <f t="shared" si="32"/>
        <v>0.85</v>
      </c>
      <c r="T150" s="41">
        <f>IFERROR(VLOOKUP(VALUE(A150),[2]resumen!$A$5:$Q$191,15,FALSE),0)</f>
        <v>17</v>
      </c>
      <c r="U150" s="41">
        <f>IFERROR(VLOOKUP(VALUE(A150),[2]resumen!$A$5:$Q$191,16,FALSE),0)</f>
        <v>13</v>
      </c>
      <c r="V150" s="14">
        <f t="shared" si="33"/>
        <v>0.76</v>
      </c>
      <c r="W150" s="41">
        <f>IFERROR(VLOOKUP(VALUE(A150),[2]resumen!$A$5:$Q$191,4,FALSE),0)</f>
        <v>0</v>
      </c>
      <c r="X150" s="14">
        <f t="shared" si="34"/>
        <v>0</v>
      </c>
      <c r="Y150" s="41">
        <f>IFERROR(VLOOKUP(VALUE(A150),[2]resumen!$A$5:$Q$191,3,FALSE),0)</f>
        <v>3</v>
      </c>
      <c r="Z150" s="14">
        <f t="shared" si="35"/>
        <v>0.16700000000000001</v>
      </c>
      <c r="AA150" s="41">
        <f>IFERROR(VLOOKUP(VALUE(A150),[2]resumen!$A$5:$Q$191,9,FALSE),0)</f>
        <v>4</v>
      </c>
      <c r="AB150" s="14">
        <f t="shared" si="36"/>
        <v>0.31</v>
      </c>
      <c r="AC150" s="41">
        <f>IFERROR(VLOOKUP(A150,'[2]eess-mf'!$A$2:$I$188,9,FALSE),0)</f>
        <v>0</v>
      </c>
      <c r="AD150" s="41">
        <f>IFERROR(VLOOKUP(VALUE(A150),[2]resumen!$A$5:$Q$191,17,FALSE),0)</f>
        <v>1</v>
      </c>
      <c r="AE150" s="14">
        <f t="shared" si="37"/>
        <v>0</v>
      </c>
      <c r="AF150" s="41">
        <f>IFERROR(VLOOKUP(A150,'[2]eess-mf'!$A$2:$I$188,8,FALSE),0)</f>
        <v>65</v>
      </c>
      <c r="AG150" s="41">
        <f>IFERROR(VLOOKUP(VALUE(A150),[2]resumen!$A$5:$Q$191,14,FALSE),0)</f>
        <v>55</v>
      </c>
      <c r="AH150" s="14">
        <f t="shared" si="38"/>
        <v>0.85</v>
      </c>
    </row>
    <row r="151" spans="1:34" x14ac:dyDescent="0.2">
      <c r="A151" s="45">
        <v>6681</v>
      </c>
      <c r="B151" s="2" t="str">
        <f>+VLOOKUP(A151,'[1]eess-mf'!$A$2:$I$188,5,FALSE)</f>
        <v>LAMBAYEQUE</v>
      </c>
      <c r="C151" s="2" t="str">
        <f>+VLOOKUP(A151,'[1]eess-mf'!$A$2:$I$188,6,FALSE)</f>
        <v>SALAS</v>
      </c>
      <c r="D151" s="2" t="str">
        <f>+VLOOKUP(A151,'[1]eess-mf'!$A$2:$I$188,2,FALSE)</f>
        <v>EL SAUCE</v>
      </c>
      <c r="E151" s="41">
        <f>IFERROR(VLOOKUP(A151,'[2]eess-mf'!$A$2:$I$188,7,FALSE),0)</f>
        <v>30</v>
      </c>
      <c r="F151" s="41">
        <f>IFERROR(VLOOKUP(VALUE(A151),[2]resumen!$A$5:$Q$191,5,FALSE),0)</f>
        <v>27</v>
      </c>
      <c r="G151" s="14">
        <f t="shared" si="26"/>
        <v>0.9</v>
      </c>
      <c r="H151" s="41">
        <f>IFERROR(VLOOKUP(VALUE(A151),[2]resumen!$A$5:$Q$191,7,FALSE),0)</f>
        <v>21</v>
      </c>
      <c r="I151" s="14">
        <f t="shared" si="27"/>
        <v>0.77800000000000002</v>
      </c>
      <c r="J151" s="41">
        <f>IFERROR(VLOOKUP(VALUE(A151),[2]resumen!$A$5:$Q$191,2,FALSE),0)</f>
        <v>3</v>
      </c>
      <c r="K151" s="5">
        <f t="shared" si="28"/>
        <v>0.111</v>
      </c>
      <c r="L151" s="41">
        <f>IFERROR(VLOOKUP(VALUE(A151),[2]resumen!$A$5:$Q$191,6,FALSE),0)</f>
        <v>17</v>
      </c>
      <c r="M151" s="14">
        <f t="shared" si="29"/>
        <v>0.56699999999999995</v>
      </c>
      <c r="N151" s="41">
        <f>IFERROR(VLOOKUP(VALUE(A151),[2]resumen!$A$5:$Q$191,8,FALSE),0)</f>
        <v>15</v>
      </c>
      <c r="O151" s="14">
        <f t="shared" si="30"/>
        <v>0.55600000000000005</v>
      </c>
      <c r="P151" s="41">
        <f>IFERROR(VLOOKUP(VALUE(A151),[2]resumen!$A$5:$Q$191,12,FALSE),0)+IFERROR(VLOOKUP(VALUE(A151),[2]resumen!$A$5:$Q$191,13,FALSE),0)</f>
        <v>24</v>
      </c>
      <c r="Q151" s="14">
        <f t="shared" si="31"/>
        <v>0.89</v>
      </c>
      <c r="R151" s="41">
        <f>IFERROR(VLOOKUP(VALUE(A151),[2]resumen!$A$5:$Q$191,10,FALSE),0)+IFERROR(VLOOKUP(VALUE(A151),[2]resumen!$A$5:$Q$191,11,FALSE),0)</f>
        <v>21</v>
      </c>
      <c r="S151" s="14">
        <f t="shared" si="32"/>
        <v>0.78</v>
      </c>
      <c r="T151" s="41">
        <f>IFERROR(VLOOKUP(VALUE(A151),[2]resumen!$A$5:$Q$191,15,FALSE),0)</f>
        <v>19</v>
      </c>
      <c r="U151" s="41">
        <f>IFERROR(VLOOKUP(VALUE(A151),[2]resumen!$A$5:$Q$191,16,FALSE),0)</f>
        <v>12</v>
      </c>
      <c r="V151" s="14">
        <f t="shared" si="33"/>
        <v>0.63</v>
      </c>
      <c r="W151" s="41">
        <f>IFERROR(VLOOKUP(VALUE(A151),[2]resumen!$A$5:$Q$191,4,FALSE),0)</f>
        <v>2</v>
      </c>
      <c r="X151" s="14">
        <f t="shared" si="34"/>
        <v>7.0000000000000007E-2</v>
      </c>
      <c r="Y151" s="41">
        <f>IFERROR(VLOOKUP(VALUE(A151),[2]resumen!$A$5:$Q$191,3,FALSE),0)</f>
        <v>1</v>
      </c>
      <c r="Z151" s="14">
        <f t="shared" si="35"/>
        <v>3.3000000000000002E-2</v>
      </c>
      <c r="AA151" s="41">
        <f>IFERROR(VLOOKUP(VALUE(A151),[2]resumen!$A$5:$Q$191,9,FALSE),0)</f>
        <v>0</v>
      </c>
      <c r="AB151" s="14">
        <f t="shared" si="36"/>
        <v>0</v>
      </c>
      <c r="AC151" s="41">
        <f>IFERROR(VLOOKUP(A151,'[2]eess-mf'!$A$2:$I$188,9,FALSE),0)</f>
        <v>0</v>
      </c>
      <c r="AD151" s="41">
        <f>IFERROR(VLOOKUP(VALUE(A151),[2]resumen!$A$5:$Q$191,17,FALSE),0)</f>
        <v>0</v>
      </c>
      <c r="AE151" s="14">
        <f t="shared" si="37"/>
        <v>0</v>
      </c>
      <c r="AF151" s="41">
        <f>IFERROR(VLOOKUP(A151,'[2]eess-mf'!$A$2:$I$188,8,FALSE),0)</f>
        <v>71</v>
      </c>
      <c r="AG151" s="41">
        <f>IFERROR(VLOOKUP(VALUE(A151),[2]resumen!$A$5:$Q$191,14,FALSE),0)</f>
        <v>46</v>
      </c>
      <c r="AH151" s="14">
        <f t="shared" si="38"/>
        <v>0.65</v>
      </c>
    </row>
    <row r="152" spans="1:34" x14ac:dyDescent="0.2">
      <c r="A152" s="45">
        <v>6682</v>
      </c>
      <c r="B152" s="2" t="str">
        <f>+VLOOKUP(A152,'[1]eess-mf'!$A$2:$I$188,5,FALSE)</f>
        <v>LAMBAYEQUE</v>
      </c>
      <c r="C152" s="2" t="str">
        <f>+VLOOKUP(A152,'[1]eess-mf'!$A$2:$I$188,6,FALSE)</f>
        <v>SALAS</v>
      </c>
      <c r="D152" s="2" t="str">
        <f>+VLOOKUP(A152,'[1]eess-mf'!$A$2:$I$188,2,FALSE)</f>
        <v>HUMEDADES</v>
      </c>
      <c r="E152" s="41">
        <f>IFERROR(VLOOKUP(A152,'[2]eess-mf'!$A$2:$I$188,7,FALSE),0)</f>
        <v>14</v>
      </c>
      <c r="F152" s="41">
        <f>IFERROR(VLOOKUP(VALUE(A152),[2]resumen!$A$5:$Q$191,5,FALSE),0)</f>
        <v>18</v>
      </c>
      <c r="G152" s="14">
        <f t="shared" si="26"/>
        <v>1.286</v>
      </c>
      <c r="H152" s="41">
        <f>IFERROR(VLOOKUP(VALUE(A152),[2]resumen!$A$5:$Q$191,7,FALSE),0)</f>
        <v>15</v>
      </c>
      <c r="I152" s="14">
        <f t="shared" si="27"/>
        <v>0.83299999999999996</v>
      </c>
      <c r="J152" s="41">
        <f>IFERROR(VLOOKUP(VALUE(A152),[2]resumen!$A$5:$Q$191,2,FALSE),0)</f>
        <v>4</v>
      </c>
      <c r="K152" s="5">
        <f t="shared" si="28"/>
        <v>0.222</v>
      </c>
      <c r="L152" s="41">
        <f>IFERROR(VLOOKUP(VALUE(A152),[2]resumen!$A$5:$Q$191,6,FALSE),0)</f>
        <v>4</v>
      </c>
      <c r="M152" s="14">
        <f t="shared" si="29"/>
        <v>0.28599999999999998</v>
      </c>
      <c r="N152" s="41">
        <f>IFERROR(VLOOKUP(VALUE(A152),[2]resumen!$A$5:$Q$191,8,FALSE),0)</f>
        <v>7</v>
      </c>
      <c r="O152" s="14">
        <f t="shared" si="30"/>
        <v>0.38900000000000001</v>
      </c>
      <c r="P152" s="41">
        <f>IFERROR(VLOOKUP(VALUE(A152),[2]resumen!$A$5:$Q$191,12,FALSE),0)+IFERROR(VLOOKUP(VALUE(A152),[2]resumen!$A$5:$Q$191,13,FALSE),0)</f>
        <v>13</v>
      </c>
      <c r="Q152" s="14">
        <f t="shared" si="31"/>
        <v>0.72</v>
      </c>
      <c r="R152" s="41">
        <f>IFERROR(VLOOKUP(VALUE(A152),[2]resumen!$A$5:$Q$191,10,FALSE),0)+IFERROR(VLOOKUP(VALUE(A152),[2]resumen!$A$5:$Q$191,11,FALSE),0)</f>
        <v>12</v>
      </c>
      <c r="S152" s="14">
        <f t="shared" si="32"/>
        <v>0.67</v>
      </c>
      <c r="T152" s="41">
        <f>IFERROR(VLOOKUP(VALUE(A152),[2]resumen!$A$5:$Q$191,15,FALSE),0)</f>
        <v>8</v>
      </c>
      <c r="U152" s="41">
        <f>IFERROR(VLOOKUP(VALUE(A152),[2]resumen!$A$5:$Q$191,16,FALSE),0)</f>
        <v>8</v>
      </c>
      <c r="V152" s="14">
        <f t="shared" si="33"/>
        <v>1</v>
      </c>
      <c r="W152" s="41">
        <f>IFERROR(VLOOKUP(VALUE(A152),[2]resumen!$A$5:$Q$191,4,FALSE),0)</f>
        <v>0</v>
      </c>
      <c r="X152" s="14">
        <f t="shared" si="34"/>
        <v>0</v>
      </c>
      <c r="Y152" s="41">
        <f>IFERROR(VLOOKUP(VALUE(A152),[2]resumen!$A$5:$Q$191,3,FALSE),0)</f>
        <v>8</v>
      </c>
      <c r="Z152" s="14">
        <f t="shared" si="35"/>
        <v>0.57099999999999995</v>
      </c>
      <c r="AA152" s="41">
        <f>IFERROR(VLOOKUP(VALUE(A152),[2]resumen!$A$5:$Q$191,9,FALSE),0)</f>
        <v>1</v>
      </c>
      <c r="AB152" s="14">
        <f t="shared" si="36"/>
        <v>0.06</v>
      </c>
      <c r="AC152" s="41">
        <f>IFERROR(VLOOKUP(A152,'[2]eess-mf'!$A$2:$I$188,9,FALSE),0)</f>
        <v>0</v>
      </c>
      <c r="AD152" s="41">
        <f>IFERROR(VLOOKUP(VALUE(A152),[2]resumen!$A$5:$Q$191,17,FALSE),0)</f>
        <v>0</v>
      </c>
      <c r="AE152" s="14">
        <f t="shared" si="37"/>
        <v>0</v>
      </c>
      <c r="AF152" s="41">
        <f>IFERROR(VLOOKUP(A152,'[2]eess-mf'!$A$2:$I$188,8,FALSE),0)</f>
        <v>48</v>
      </c>
      <c r="AG152" s="41">
        <f>IFERROR(VLOOKUP(VALUE(A152),[2]resumen!$A$5:$Q$191,14,FALSE),0)</f>
        <v>31</v>
      </c>
      <c r="AH152" s="14">
        <f t="shared" si="38"/>
        <v>0.65</v>
      </c>
    </row>
    <row r="153" spans="1:34" x14ac:dyDescent="0.2">
      <c r="A153" s="45">
        <v>6683</v>
      </c>
      <c r="B153" s="2" t="str">
        <f>+VLOOKUP(A153,'[1]eess-mf'!$A$2:$I$188,5,FALSE)</f>
        <v>LAMBAYEQUE</v>
      </c>
      <c r="C153" s="2" t="str">
        <f>+VLOOKUP(A153,'[1]eess-mf'!$A$2:$I$188,6,FALSE)</f>
        <v>OLMOS</v>
      </c>
      <c r="D153" s="2" t="str">
        <f>+VLOOKUP(A153,'[1]eess-mf'!$A$2:$I$188,2,FALSE)</f>
        <v>EL PUENTE</v>
      </c>
      <c r="E153" s="41">
        <f>IFERROR(VLOOKUP(A153,'[2]eess-mf'!$A$2:$I$188,7,FALSE),0)</f>
        <v>68</v>
      </c>
      <c r="F153" s="41">
        <f>IFERROR(VLOOKUP(VALUE(A153),[2]resumen!$A$5:$Q$191,5,FALSE),0)</f>
        <v>82</v>
      </c>
      <c r="G153" s="14">
        <f t="shared" si="26"/>
        <v>1.206</v>
      </c>
      <c r="H153" s="41">
        <f>IFERROR(VLOOKUP(VALUE(A153),[2]resumen!$A$5:$Q$191,7,FALSE),0)</f>
        <v>38</v>
      </c>
      <c r="I153" s="14">
        <f t="shared" si="27"/>
        <v>0.46300000000000002</v>
      </c>
      <c r="J153" s="41">
        <f>IFERROR(VLOOKUP(VALUE(A153),[2]resumen!$A$5:$Q$191,2,FALSE),0)</f>
        <v>8</v>
      </c>
      <c r="K153" s="5">
        <f t="shared" si="28"/>
        <v>9.8000000000000004E-2</v>
      </c>
      <c r="L153" s="41">
        <f>IFERROR(VLOOKUP(VALUE(A153),[2]resumen!$A$5:$Q$191,6,FALSE),0)</f>
        <v>60</v>
      </c>
      <c r="M153" s="14">
        <f t="shared" si="29"/>
        <v>0.88200000000000001</v>
      </c>
      <c r="N153" s="41">
        <f>IFERROR(VLOOKUP(VALUE(A153),[2]resumen!$A$5:$Q$191,8,FALSE),0)</f>
        <v>75</v>
      </c>
      <c r="O153" s="14">
        <f t="shared" si="30"/>
        <v>0.91500000000000004</v>
      </c>
      <c r="P153" s="41">
        <f>IFERROR(VLOOKUP(VALUE(A153),[2]resumen!$A$5:$Q$191,12,FALSE),0)+IFERROR(VLOOKUP(VALUE(A153),[2]resumen!$A$5:$Q$191,13,FALSE),0)</f>
        <v>73</v>
      </c>
      <c r="Q153" s="14">
        <f t="shared" si="31"/>
        <v>0.89</v>
      </c>
      <c r="R153" s="41">
        <f>IFERROR(VLOOKUP(VALUE(A153),[2]resumen!$A$5:$Q$191,10,FALSE),0)+IFERROR(VLOOKUP(VALUE(A153),[2]resumen!$A$5:$Q$191,11,FALSE),0)</f>
        <v>79</v>
      </c>
      <c r="S153" s="14">
        <f t="shared" si="32"/>
        <v>0.96</v>
      </c>
      <c r="T153" s="41">
        <f>IFERROR(VLOOKUP(VALUE(A153),[2]resumen!$A$5:$Q$191,15,FALSE),0)</f>
        <v>63</v>
      </c>
      <c r="U153" s="41">
        <f>IFERROR(VLOOKUP(VALUE(A153),[2]resumen!$A$5:$Q$191,16,FALSE),0)</f>
        <v>55</v>
      </c>
      <c r="V153" s="14">
        <f t="shared" si="33"/>
        <v>0.87</v>
      </c>
      <c r="W153" s="41">
        <f>IFERROR(VLOOKUP(VALUE(A153),[2]resumen!$A$5:$Q$191,4,FALSE),0)</f>
        <v>4</v>
      </c>
      <c r="X153" s="14">
        <f t="shared" si="34"/>
        <v>0.06</v>
      </c>
      <c r="Y153" s="41">
        <f>IFERROR(VLOOKUP(VALUE(A153),[2]resumen!$A$5:$Q$191,3,FALSE),0)</f>
        <v>8</v>
      </c>
      <c r="Z153" s="14">
        <f t="shared" si="35"/>
        <v>0.11799999999999999</v>
      </c>
      <c r="AA153" s="41">
        <f>IFERROR(VLOOKUP(VALUE(A153),[2]resumen!$A$5:$Q$191,9,FALSE),0)</f>
        <v>0</v>
      </c>
      <c r="AB153" s="14">
        <f t="shared" si="36"/>
        <v>0</v>
      </c>
      <c r="AC153" s="41">
        <f>IFERROR(VLOOKUP(A153,'[2]eess-mf'!$A$2:$I$188,9,FALSE),0)</f>
        <v>0</v>
      </c>
      <c r="AD153" s="41">
        <f>IFERROR(VLOOKUP(VALUE(A153),[2]resumen!$A$5:$Q$191,17,FALSE),0)</f>
        <v>0</v>
      </c>
      <c r="AE153" s="14">
        <f t="shared" si="37"/>
        <v>0</v>
      </c>
      <c r="AF153" s="41">
        <f>IFERROR(VLOOKUP(A153,'[2]eess-mf'!$A$2:$I$188,8,FALSE),0)</f>
        <v>62</v>
      </c>
      <c r="AG153" s="41">
        <f>IFERROR(VLOOKUP(VALUE(A153),[2]resumen!$A$5:$Q$191,14,FALSE),0)</f>
        <v>50</v>
      </c>
      <c r="AH153" s="14">
        <f t="shared" si="38"/>
        <v>0.81</v>
      </c>
    </row>
    <row r="154" spans="1:34" x14ac:dyDescent="0.2">
      <c r="A154" s="45">
        <v>6722</v>
      </c>
      <c r="B154" s="2" t="str">
        <f>+VLOOKUP(A154,'[1]eess-mf'!$A$2:$I$188,5,FALSE)</f>
        <v>CHICLAYO</v>
      </c>
      <c r="C154" s="2" t="str">
        <f>+VLOOKUP(A154,'[1]eess-mf'!$A$2:$I$188,6,FALSE)</f>
        <v>CAYALTI-ZAÑA</v>
      </c>
      <c r="D154" s="2" t="str">
        <f>+VLOOKUP(A154,'[1]eess-mf'!$A$2:$I$188,2,FALSE)</f>
        <v>CAYALTI</v>
      </c>
      <c r="E154" s="41">
        <f>IFERROR(VLOOKUP(A154,'[2]eess-mf'!$A$2:$I$188,7,FALSE),0)</f>
        <v>223</v>
      </c>
      <c r="F154" s="41">
        <f>IFERROR(VLOOKUP(VALUE(A154),[2]resumen!$A$5:$Q$191,5,FALSE),0)</f>
        <v>183</v>
      </c>
      <c r="G154" s="14">
        <f t="shared" si="26"/>
        <v>0.82099999999999995</v>
      </c>
      <c r="H154" s="41">
        <f>IFERROR(VLOOKUP(VALUE(A154),[2]resumen!$A$5:$Q$191,7,FALSE),0)</f>
        <v>105</v>
      </c>
      <c r="I154" s="14">
        <f t="shared" si="27"/>
        <v>0.57399999999999995</v>
      </c>
      <c r="J154" s="41">
        <f>IFERROR(VLOOKUP(VALUE(A154),[2]resumen!$A$5:$Q$191,2,FALSE),0)</f>
        <v>19</v>
      </c>
      <c r="K154" s="5">
        <f t="shared" si="28"/>
        <v>0.104</v>
      </c>
      <c r="L154" s="41">
        <f>IFERROR(VLOOKUP(VALUE(A154),[2]resumen!$A$5:$Q$191,6,FALSE),0)</f>
        <v>115</v>
      </c>
      <c r="M154" s="14">
        <f t="shared" si="29"/>
        <v>0.51600000000000001</v>
      </c>
      <c r="N154" s="41">
        <f>IFERROR(VLOOKUP(VALUE(A154),[2]resumen!$A$5:$Q$191,8,FALSE),0)</f>
        <v>137</v>
      </c>
      <c r="O154" s="14">
        <f t="shared" si="30"/>
        <v>0.749</v>
      </c>
      <c r="P154" s="41">
        <f>IFERROR(VLOOKUP(VALUE(A154),[2]resumen!$A$5:$Q$191,12,FALSE),0)+IFERROR(VLOOKUP(VALUE(A154),[2]resumen!$A$5:$Q$191,13,FALSE),0)</f>
        <v>188</v>
      </c>
      <c r="Q154" s="14">
        <f t="shared" si="31"/>
        <v>1.03</v>
      </c>
      <c r="R154" s="41">
        <f>IFERROR(VLOOKUP(VALUE(A154),[2]resumen!$A$5:$Q$191,10,FALSE),0)+IFERROR(VLOOKUP(VALUE(A154),[2]resumen!$A$5:$Q$191,11,FALSE),0)</f>
        <v>190</v>
      </c>
      <c r="S154" s="14">
        <f t="shared" si="32"/>
        <v>1.04</v>
      </c>
      <c r="T154" s="41">
        <f>IFERROR(VLOOKUP(VALUE(A154),[2]resumen!$A$5:$Q$191,15,FALSE),0)</f>
        <v>148</v>
      </c>
      <c r="U154" s="41">
        <f>IFERROR(VLOOKUP(VALUE(A154),[2]resumen!$A$5:$Q$191,16,FALSE),0)</f>
        <v>112</v>
      </c>
      <c r="V154" s="14">
        <f t="shared" si="33"/>
        <v>0.76</v>
      </c>
      <c r="W154" s="41">
        <f>IFERROR(VLOOKUP(VALUE(A154),[2]resumen!$A$5:$Q$191,4,FALSE),0)</f>
        <v>19</v>
      </c>
      <c r="X154" s="14">
        <f t="shared" si="34"/>
        <v>0.09</v>
      </c>
      <c r="Y154" s="41">
        <f>IFERROR(VLOOKUP(VALUE(A154),[2]resumen!$A$5:$Q$191,3,FALSE),0)</f>
        <v>1</v>
      </c>
      <c r="Z154" s="14">
        <f t="shared" si="35"/>
        <v>4.0000000000000001E-3</v>
      </c>
      <c r="AA154" s="41">
        <f>IFERROR(VLOOKUP(VALUE(A154),[2]resumen!$A$5:$Q$191,9,FALSE),0)</f>
        <v>0</v>
      </c>
      <c r="AB154" s="14">
        <f t="shared" si="36"/>
        <v>0</v>
      </c>
      <c r="AC154" s="41">
        <f>IFERROR(VLOOKUP(A154,'[2]eess-mf'!$A$2:$I$188,9,FALSE),0)</f>
        <v>0</v>
      </c>
      <c r="AD154" s="41">
        <f>IFERROR(VLOOKUP(VALUE(A154),[2]resumen!$A$5:$Q$191,17,FALSE),0)</f>
        <v>1</v>
      </c>
      <c r="AE154" s="14">
        <f t="shared" si="37"/>
        <v>0</v>
      </c>
      <c r="AF154" s="41">
        <f>IFERROR(VLOOKUP(A154,'[2]eess-mf'!$A$2:$I$188,8,FALSE),0)</f>
        <v>480.79999999999995</v>
      </c>
      <c r="AG154" s="41">
        <f>IFERROR(VLOOKUP(VALUE(A154),[2]resumen!$A$5:$Q$191,14,FALSE),0)</f>
        <v>365</v>
      </c>
      <c r="AH154" s="14">
        <f t="shared" si="38"/>
        <v>0.76</v>
      </c>
    </row>
    <row r="155" spans="1:34" x14ac:dyDescent="0.2">
      <c r="A155" s="45">
        <v>6723</v>
      </c>
      <c r="B155" s="2" t="str">
        <f>+VLOOKUP(A155,'[1]eess-mf'!$A$2:$I$188,5,FALSE)</f>
        <v>CHICLAYO</v>
      </c>
      <c r="C155" s="2" t="str">
        <f>+VLOOKUP(A155,'[1]eess-mf'!$A$2:$I$188,6,FALSE)</f>
        <v>POSOPE ALTO</v>
      </c>
      <c r="D155" s="2" t="str">
        <f>+VLOOKUP(A155,'[1]eess-mf'!$A$2:$I$188,2,FALSE)</f>
        <v>TUMAN</v>
      </c>
      <c r="E155" s="41">
        <f>IFERROR(VLOOKUP(A155,'[2]eess-mf'!$A$2:$I$188,7,FALSE),0)</f>
        <v>322</v>
      </c>
      <c r="F155" s="41">
        <f>IFERROR(VLOOKUP(VALUE(A155),[2]resumen!$A$5:$Q$191,5,FALSE),0)</f>
        <v>295</v>
      </c>
      <c r="G155" s="14">
        <f t="shared" si="26"/>
        <v>0.91600000000000004</v>
      </c>
      <c r="H155" s="41">
        <f>IFERROR(VLOOKUP(VALUE(A155),[2]resumen!$A$5:$Q$191,7,FALSE),0)</f>
        <v>188</v>
      </c>
      <c r="I155" s="14">
        <f t="shared" si="27"/>
        <v>0.63700000000000001</v>
      </c>
      <c r="J155" s="41">
        <f>IFERROR(VLOOKUP(VALUE(A155),[2]resumen!$A$5:$Q$191,2,FALSE),0)</f>
        <v>31</v>
      </c>
      <c r="K155" s="5">
        <f t="shared" si="28"/>
        <v>0.105</v>
      </c>
      <c r="L155" s="41">
        <f>IFERROR(VLOOKUP(VALUE(A155),[2]resumen!$A$5:$Q$191,6,FALSE),0)</f>
        <v>190</v>
      </c>
      <c r="M155" s="14">
        <f t="shared" si="29"/>
        <v>0.59</v>
      </c>
      <c r="N155" s="41">
        <f>IFERROR(VLOOKUP(VALUE(A155),[2]resumen!$A$5:$Q$191,8,FALSE),0)</f>
        <v>135</v>
      </c>
      <c r="O155" s="14">
        <f t="shared" si="30"/>
        <v>0.45800000000000002</v>
      </c>
      <c r="P155" s="41">
        <f>IFERROR(VLOOKUP(VALUE(A155),[2]resumen!$A$5:$Q$191,12,FALSE),0)+IFERROR(VLOOKUP(VALUE(A155),[2]resumen!$A$5:$Q$191,13,FALSE),0)</f>
        <v>294</v>
      </c>
      <c r="Q155" s="14">
        <f t="shared" si="31"/>
        <v>1</v>
      </c>
      <c r="R155" s="41">
        <f>IFERROR(VLOOKUP(VALUE(A155),[2]resumen!$A$5:$Q$191,10,FALSE),0)+IFERROR(VLOOKUP(VALUE(A155),[2]resumen!$A$5:$Q$191,11,FALSE),0)</f>
        <v>294</v>
      </c>
      <c r="S155" s="14">
        <f t="shared" si="32"/>
        <v>1</v>
      </c>
      <c r="T155" s="41">
        <f>IFERROR(VLOOKUP(VALUE(A155),[2]resumen!$A$5:$Q$191,15,FALSE),0)</f>
        <v>214</v>
      </c>
      <c r="U155" s="41">
        <f>IFERROR(VLOOKUP(VALUE(A155),[2]resumen!$A$5:$Q$191,16,FALSE),0)</f>
        <v>127</v>
      </c>
      <c r="V155" s="14">
        <f t="shared" si="33"/>
        <v>0.59</v>
      </c>
      <c r="W155" s="41">
        <f>IFERROR(VLOOKUP(VALUE(A155),[2]resumen!$A$5:$Q$191,4,FALSE),0)</f>
        <v>117</v>
      </c>
      <c r="X155" s="14">
        <f t="shared" si="34"/>
        <v>0.36</v>
      </c>
      <c r="Y155" s="41">
        <f>IFERROR(VLOOKUP(VALUE(A155),[2]resumen!$A$5:$Q$191,3,FALSE),0)</f>
        <v>4</v>
      </c>
      <c r="Z155" s="14">
        <f t="shared" si="35"/>
        <v>1.2E-2</v>
      </c>
      <c r="AA155" s="41">
        <f>IFERROR(VLOOKUP(VALUE(A155),[2]resumen!$A$5:$Q$191,9,FALSE),0)</f>
        <v>0</v>
      </c>
      <c r="AB155" s="14">
        <f t="shared" si="36"/>
        <v>0</v>
      </c>
      <c r="AC155" s="41">
        <f>IFERROR(VLOOKUP(A155,'[2]eess-mf'!$A$2:$I$188,9,FALSE),0)</f>
        <v>0</v>
      </c>
      <c r="AD155" s="41">
        <f>IFERROR(VLOOKUP(VALUE(A155),[2]resumen!$A$5:$Q$191,17,FALSE),0)</f>
        <v>0</v>
      </c>
      <c r="AE155" s="14">
        <f t="shared" si="37"/>
        <v>0</v>
      </c>
      <c r="AF155" s="41">
        <f>IFERROR(VLOOKUP(A155,'[2]eess-mf'!$A$2:$I$188,8,FALSE),0)</f>
        <v>1328.4</v>
      </c>
      <c r="AG155" s="41">
        <f>IFERROR(VLOOKUP(VALUE(A155),[2]resumen!$A$5:$Q$191,14,FALSE),0)</f>
        <v>974</v>
      </c>
      <c r="AH155" s="14">
        <f t="shared" si="38"/>
        <v>0.73</v>
      </c>
    </row>
    <row r="156" spans="1:34" x14ac:dyDescent="0.2">
      <c r="A156" s="45">
        <v>6953</v>
      </c>
      <c r="B156" s="2" t="str">
        <f>+VLOOKUP(A156,'[1]eess-mf'!$A$2:$I$188,5,FALSE)</f>
        <v>LAMBAYEQUE</v>
      </c>
      <c r="C156" s="2" t="str">
        <f>+VLOOKUP(A156,'[1]eess-mf'!$A$2:$I$188,6,FALSE)</f>
        <v>MOTUPE</v>
      </c>
      <c r="D156" s="2" t="str">
        <f>+VLOOKUP(A156,'[1]eess-mf'!$A$2:$I$188,2,FALSE)</f>
        <v>EL ARROZAL</v>
      </c>
      <c r="E156" s="41">
        <f>IFERROR(VLOOKUP(A156,'[2]eess-mf'!$A$2:$I$188,7,FALSE),0)</f>
        <v>19</v>
      </c>
      <c r="F156" s="41">
        <f>IFERROR(VLOOKUP(VALUE(A156),[2]resumen!$A$5:$Q$191,5,FALSE),0)</f>
        <v>23</v>
      </c>
      <c r="G156" s="14">
        <f t="shared" si="26"/>
        <v>1.2110000000000001</v>
      </c>
      <c r="H156" s="41">
        <f>IFERROR(VLOOKUP(VALUE(A156),[2]resumen!$A$5:$Q$191,7,FALSE),0)</f>
        <v>21</v>
      </c>
      <c r="I156" s="14">
        <f t="shared" si="27"/>
        <v>0.91300000000000003</v>
      </c>
      <c r="J156" s="41">
        <f>IFERROR(VLOOKUP(VALUE(A156),[2]resumen!$A$5:$Q$191,2,FALSE),0)</f>
        <v>3</v>
      </c>
      <c r="K156" s="5">
        <f t="shared" si="28"/>
        <v>0.13</v>
      </c>
      <c r="L156" s="41">
        <f>IFERROR(VLOOKUP(VALUE(A156),[2]resumen!$A$5:$Q$191,6,FALSE),0)</f>
        <v>14</v>
      </c>
      <c r="M156" s="14">
        <f t="shared" si="29"/>
        <v>0.73699999999999999</v>
      </c>
      <c r="N156" s="41">
        <f>IFERROR(VLOOKUP(VALUE(A156),[2]resumen!$A$5:$Q$191,8,FALSE),0)</f>
        <v>18</v>
      </c>
      <c r="O156" s="14">
        <f t="shared" si="30"/>
        <v>0.78300000000000003</v>
      </c>
      <c r="P156" s="41">
        <f>IFERROR(VLOOKUP(VALUE(A156),[2]resumen!$A$5:$Q$191,12,FALSE),0)+IFERROR(VLOOKUP(VALUE(A156),[2]resumen!$A$5:$Q$191,13,FALSE),0)</f>
        <v>19</v>
      </c>
      <c r="Q156" s="14">
        <f t="shared" si="31"/>
        <v>0.83</v>
      </c>
      <c r="R156" s="41">
        <f>IFERROR(VLOOKUP(VALUE(A156),[2]resumen!$A$5:$Q$191,10,FALSE),0)+IFERROR(VLOOKUP(VALUE(A156),[2]resumen!$A$5:$Q$191,11,FALSE),0)</f>
        <v>18</v>
      </c>
      <c r="S156" s="14">
        <f t="shared" si="32"/>
        <v>0.78</v>
      </c>
      <c r="T156" s="41">
        <f>IFERROR(VLOOKUP(VALUE(A156),[2]resumen!$A$5:$Q$191,15,FALSE),0)</f>
        <v>22</v>
      </c>
      <c r="U156" s="41">
        <f>IFERROR(VLOOKUP(VALUE(A156),[2]resumen!$A$5:$Q$191,16,FALSE),0)</f>
        <v>18</v>
      </c>
      <c r="V156" s="14">
        <f t="shared" si="33"/>
        <v>0.82</v>
      </c>
      <c r="W156" s="41">
        <f>IFERROR(VLOOKUP(VALUE(A156),[2]resumen!$A$5:$Q$191,4,FALSE),0)</f>
        <v>12</v>
      </c>
      <c r="X156" s="14">
        <f t="shared" si="34"/>
        <v>0.63</v>
      </c>
      <c r="Y156" s="41">
        <f>IFERROR(VLOOKUP(VALUE(A156),[2]resumen!$A$5:$Q$191,3,FALSE),0)</f>
        <v>0</v>
      </c>
      <c r="Z156" s="14">
        <f t="shared" si="35"/>
        <v>0</v>
      </c>
      <c r="AA156" s="41">
        <f>IFERROR(VLOOKUP(VALUE(A156),[2]resumen!$A$5:$Q$191,9,FALSE),0)</f>
        <v>0</v>
      </c>
      <c r="AB156" s="14">
        <f t="shared" si="36"/>
        <v>0</v>
      </c>
      <c r="AC156" s="41">
        <f>IFERROR(VLOOKUP(A156,'[2]eess-mf'!$A$2:$I$188,9,FALSE),0)</f>
        <v>0</v>
      </c>
      <c r="AD156" s="41">
        <f>IFERROR(VLOOKUP(VALUE(A156),[2]resumen!$A$5:$Q$191,17,FALSE),0)</f>
        <v>0</v>
      </c>
      <c r="AE156" s="14">
        <f t="shared" si="37"/>
        <v>0</v>
      </c>
      <c r="AF156" s="41">
        <f>IFERROR(VLOOKUP(A156,'[2]eess-mf'!$A$2:$I$188,8,FALSE),0)</f>
        <v>80</v>
      </c>
      <c r="AG156" s="41">
        <f>IFERROR(VLOOKUP(VALUE(A156),[2]resumen!$A$5:$Q$191,14,FALSE),0)</f>
        <v>46</v>
      </c>
      <c r="AH156" s="14">
        <f t="shared" si="38"/>
        <v>0.57999999999999996</v>
      </c>
    </row>
    <row r="157" spans="1:34" x14ac:dyDescent="0.2">
      <c r="A157" s="45">
        <v>6954</v>
      </c>
      <c r="B157" s="2" t="str">
        <f>+VLOOKUP(A157,'[1]eess-mf'!$A$2:$I$188,5,FALSE)</f>
        <v>CHICLAYO</v>
      </c>
      <c r="C157" s="2" t="str">
        <f>+VLOOKUP(A157,'[1]eess-mf'!$A$2:$I$188,6,FALSE)</f>
        <v>PICSI</v>
      </c>
      <c r="D157" s="2" t="str">
        <f>+VLOOKUP(A157,'[1]eess-mf'!$A$2:$I$188,2,FALSE)</f>
        <v>CAPOTE</v>
      </c>
      <c r="E157" s="41">
        <f>IFERROR(VLOOKUP(A157,'[2]eess-mf'!$A$2:$I$188,7,FALSE),0)</f>
        <v>26</v>
      </c>
      <c r="F157" s="41">
        <f>IFERROR(VLOOKUP(VALUE(A157),[2]resumen!$A$5:$Q$191,5,FALSE),0)</f>
        <v>27</v>
      </c>
      <c r="G157" s="14">
        <f t="shared" si="26"/>
        <v>1.038</v>
      </c>
      <c r="H157" s="41">
        <f>IFERROR(VLOOKUP(VALUE(A157),[2]resumen!$A$5:$Q$191,7,FALSE),0)</f>
        <v>21</v>
      </c>
      <c r="I157" s="14">
        <f t="shared" si="27"/>
        <v>0.77800000000000002</v>
      </c>
      <c r="J157" s="41">
        <f>IFERROR(VLOOKUP(VALUE(A157),[2]resumen!$A$5:$Q$191,2,FALSE),0)</f>
        <v>0</v>
      </c>
      <c r="K157" s="5">
        <f t="shared" si="28"/>
        <v>0</v>
      </c>
      <c r="L157" s="41">
        <f>IFERROR(VLOOKUP(VALUE(A157),[2]resumen!$A$5:$Q$191,6,FALSE),0)</f>
        <v>22</v>
      </c>
      <c r="M157" s="14">
        <f t="shared" si="29"/>
        <v>0.84599999999999997</v>
      </c>
      <c r="N157" s="41">
        <f>IFERROR(VLOOKUP(VALUE(A157),[2]resumen!$A$5:$Q$191,8,FALSE),0)</f>
        <v>18</v>
      </c>
      <c r="O157" s="14">
        <f t="shared" si="30"/>
        <v>0.66700000000000004</v>
      </c>
      <c r="P157" s="41">
        <f>IFERROR(VLOOKUP(VALUE(A157),[2]resumen!$A$5:$Q$191,12,FALSE),0)+IFERROR(VLOOKUP(VALUE(A157),[2]resumen!$A$5:$Q$191,13,FALSE),0)</f>
        <v>27</v>
      </c>
      <c r="Q157" s="14">
        <f t="shared" si="31"/>
        <v>1</v>
      </c>
      <c r="R157" s="41">
        <f>IFERROR(VLOOKUP(VALUE(A157),[2]resumen!$A$5:$Q$191,10,FALSE),0)+IFERROR(VLOOKUP(VALUE(A157),[2]resumen!$A$5:$Q$191,11,FALSE),0)</f>
        <v>27</v>
      </c>
      <c r="S157" s="14">
        <f t="shared" si="32"/>
        <v>1</v>
      </c>
      <c r="T157" s="41">
        <f>IFERROR(VLOOKUP(VALUE(A157),[2]resumen!$A$5:$Q$191,15,FALSE),0)</f>
        <v>24</v>
      </c>
      <c r="U157" s="41">
        <f>IFERROR(VLOOKUP(VALUE(A157),[2]resumen!$A$5:$Q$191,16,FALSE),0)</f>
        <v>24</v>
      </c>
      <c r="V157" s="14">
        <f t="shared" si="33"/>
        <v>1</v>
      </c>
      <c r="W157" s="41">
        <f>IFERROR(VLOOKUP(VALUE(A157),[2]resumen!$A$5:$Q$191,4,FALSE),0)</f>
        <v>18</v>
      </c>
      <c r="X157" s="14">
        <f t="shared" si="34"/>
        <v>0.69</v>
      </c>
      <c r="Y157" s="41">
        <f>IFERROR(VLOOKUP(VALUE(A157),[2]resumen!$A$5:$Q$191,3,FALSE),0)</f>
        <v>2</v>
      </c>
      <c r="Z157" s="14">
        <f t="shared" si="35"/>
        <v>7.6999999999999999E-2</v>
      </c>
      <c r="AA157" s="41">
        <f>IFERROR(VLOOKUP(VALUE(A157),[2]resumen!$A$5:$Q$191,9,FALSE),0)</f>
        <v>0</v>
      </c>
      <c r="AB157" s="14">
        <f t="shared" si="36"/>
        <v>0</v>
      </c>
      <c r="AC157" s="41">
        <f>IFERROR(VLOOKUP(A157,'[2]eess-mf'!$A$2:$I$188,9,FALSE),0)</f>
        <v>0</v>
      </c>
      <c r="AD157" s="41">
        <f>IFERROR(VLOOKUP(VALUE(A157),[2]resumen!$A$5:$Q$191,17,FALSE),0)</f>
        <v>0</v>
      </c>
      <c r="AE157" s="14">
        <f t="shared" si="37"/>
        <v>0</v>
      </c>
      <c r="AF157" s="41">
        <f>IFERROR(VLOOKUP(A157,'[2]eess-mf'!$A$2:$I$188,8,FALSE),0)</f>
        <v>223</v>
      </c>
      <c r="AG157" s="41">
        <f>IFERROR(VLOOKUP(VALUE(A157),[2]resumen!$A$5:$Q$191,14,FALSE),0)</f>
        <v>105</v>
      </c>
      <c r="AH157" s="14">
        <f t="shared" si="38"/>
        <v>0.47</v>
      </c>
    </row>
    <row r="158" spans="1:34" x14ac:dyDescent="0.2">
      <c r="A158" s="45">
        <v>6997</v>
      </c>
      <c r="B158" s="2" t="str">
        <f>+VLOOKUP(A158,'[1]eess-mf'!$A$2:$I$188,5,FALSE)</f>
        <v>CHICLAYO</v>
      </c>
      <c r="C158" s="2" t="str">
        <f>+VLOOKUP(A158,'[1]eess-mf'!$A$2:$I$188,6,FALSE)</f>
        <v>POSOPE ALTO</v>
      </c>
      <c r="D158" s="2" t="str">
        <f>+VLOOKUP(A158,'[1]eess-mf'!$A$2:$I$188,2,FALSE)</f>
        <v>PUCALA</v>
      </c>
      <c r="E158" s="41">
        <f>IFERROR(VLOOKUP(A158,'[2]eess-mf'!$A$2:$I$188,7,FALSE),0)</f>
        <v>70</v>
      </c>
      <c r="F158" s="41">
        <f>IFERROR(VLOOKUP(VALUE(A158),[2]resumen!$A$5:$Q$191,5,FALSE),0)</f>
        <v>55</v>
      </c>
      <c r="G158" s="14">
        <f t="shared" si="26"/>
        <v>0.78600000000000003</v>
      </c>
      <c r="H158" s="41">
        <f>IFERROR(VLOOKUP(VALUE(A158),[2]resumen!$A$5:$Q$191,7,FALSE),0)</f>
        <v>52</v>
      </c>
      <c r="I158" s="14">
        <f t="shared" si="27"/>
        <v>0.94499999999999995</v>
      </c>
      <c r="J158" s="41">
        <f>IFERROR(VLOOKUP(VALUE(A158),[2]resumen!$A$5:$Q$191,2,FALSE),0)</f>
        <v>4</v>
      </c>
      <c r="K158" s="5">
        <f t="shared" si="28"/>
        <v>7.2999999999999995E-2</v>
      </c>
      <c r="L158" s="41">
        <f>IFERROR(VLOOKUP(VALUE(A158),[2]resumen!$A$5:$Q$191,6,FALSE),0)</f>
        <v>58</v>
      </c>
      <c r="M158" s="14">
        <f t="shared" si="29"/>
        <v>0.82899999999999996</v>
      </c>
      <c r="N158" s="41">
        <f>IFERROR(VLOOKUP(VALUE(A158),[2]resumen!$A$5:$Q$191,8,FALSE),0)</f>
        <v>65</v>
      </c>
      <c r="O158" s="14">
        <f t="shared" si="30"/>
        <v>1.1819999999999999</v>
      </c>
      <c r="P158" s="41">
        <f>IFERROR(VLOOKUP(VALUE(A158),[2]resumen!$A$5:$Q$191,12,FALSE),0)+IFERROR(VLOOKUP(VALUE(A158),[2]resumen!$A$5:$Q$191,13,FALSE),0)</f>
        <v>55</v>
      </c>
      <c r="Q158" s="14">
        <f t="shared" si="31"/>
        <v>1</v>
      </c>
      <c r="R158" s="41">
        <f>IFERROR(VLOOKUP(VALUE(A158),[2]resumen!$A$5:$Q$191,10,FALSE),0)+IFERROR(VLOOKUP(VALUE(A158),[2]resumen!$A$5:$Q$191,11,FALSE),0)</f>
        <v>55</v>
      </c>
      <c r="S158" s="14">
        <f t="shared" si="32"/>
        <v>1</v>
      </c>
      <c r="T158" s="41">
        <f>IFERROR(VLOOKUP(VALUE(A158),[2]resumen!$A$5:$Q$191,15,FALSE),0)</f>
        <v>72</v>
      </c>
      <c r="U158" s="41">
        <f>IFERROR(VLOOKUP(VALUE(A158),[2]resumen!$A$5:$Q$191,16,FALSE),0)</f>
        <v>66</v>
      </c>
      <c r="V158" s="14">
        <f t="shared" si="33"/>
        <v>0.92</v>
      </c>
      <c r="W158" s="41">
        <f>IFERROR(VLOOKUP(VALUE(A158),[2]resumen!$A$5:$Q$191,4,FALSE),0)</f>
        <v>56</v>
      </c>
      <c r="X158" s="14">
        <f t="shared" si="34"/>
        <v>0.8</v>
      </c>
      <c r="Y158" s="41">
        <f>IFERROR(VLOOKUP(VALUE(A158),[2]resumen!$A$5:$Q$191,3,FALSE),0)</f>
        <v>8</v>
      </c>
      <c r="Z158" s="14">
        <f t="shared" si="35"/>
        <v>0.114</v>
      </c>
      <c r="AA158" s="41">
        <f>IFERROR(VLOOKUP(VALUE(A158),[2]resumen!$A$5:$Q$191,9,FALSE),0)</f>
        <v>0</v>
      </c>
      <c r="AB158" s="14">
        <f t="shared" si="36"/>
        <v>0</v>
      </c>
      <c r="AC158" s="41">
        <f>IFERROR(VLOOKUP(A158,'[2]eess-mf'!$A$2:$I$188,9,FALSE),0)</f>
        <v>0</v>
      </c>
      <c r="AD158" s="41">
        <f>IFERROR(VLOOKUP(VALUE(A158),[2]resumen!$A$5:$Q$191,17,FALSE),0)</f>
        <v>0</v>
      </c>
      <c r="AE158" s="14">
        <f t="shared" si="37"/>
        <v>0</v>
      </c>
      <c r="AF158" s="41">
        <f>IFERROR(VLOOKUP(A158,'[2]eess-mf'!$A$2:$I$188,8,FALSE),0)</f>
        <v>529</v>
      </c>
      <c r="AG158" s="41">
        <f>IFERROR(VLOOKUP(VALUE(A158),[2]resumen!$A$5:$Q$191,14,FALSE),0)</f>
        <v>369</v>
      </c>
      <c r="AH158" s="14">
        <f t="shared" si="38"/>
        <v>0.7</v>
      </c>
    </row>
    <row r="159" spans="1:34" x14ac:dyDescent="0.2">
      <c r="A159" s="45">
        <v>7020</v>
      </c>
      <c r="B159" s="2" t="str">
        <f>+VLOOKUP(A159,'[1]eess-mf'!$A$2:$I$188,5,FALSE)</f>
        <v>LAMBAYEQUE</v>
      </c>
      <c r="C159" s="2" t="str">
        <f>+VLOOKUP(A159,'[1]eess-mf'!$A$2:$I$188,6,FALSE)</f>
        <v>KAÑARIS</v>
      </c>
      <c r="D159" s="2" t="str">
        <f>+VLOOKUP(A159,'[1]eess-mf'!$A$2:$I$188,2,FALSE)</f>
        <v>HUAYABAMBA</v>
      </c>
      <c r="E159" s="41">
        <f>IFERROR(VLOOKUP(A159,'[2]eess-mf'!$A$2:$I$188,7,FALSE),0)</f>
        <v>11</v>
      </c>
      <c r="F159" s="41">
        <f>IFERROR(VLOOKUP(VALUE(A159),[2]resumen!$A$5:$Q$191,5,FALSE),0)</f>
        <v>38</v>
      </c>
      <c r="G159" s="14">
        <f t="shared" si="26"/>
        <v>3.4550000000000001</v>
      </c>
      <c r="H159" s="41">
        <f>IFERROR(VLOOKUP(VALUE(A159),[2]resumen!$A$5:$Q$191,7,FALSE),0)</f>
        <v>21</v>
      </c>
      <c r="I159" s="14">
        <f t="shared" si="27"/>
        <v>0.55300000000000005</v>
      </c>
      <c r="J159" s="41">
        <f>IFERROR(VLOOKUP(VALUE(A159),[2]resumen!$A$5:$Q$191,2,FALSE),0)</f>
        <v>5</v>
      </c>
      <c r="K159" s="5">
        <f t="shared" si="28"/>
        <v>0.13200000000000001</v>
      </c>
      <c r="L159" s="41">
        <f>IFERROR(VLOOKUP(VALUE(A159),[2]resumen!$A$5:$Q$191,6,FALSE),0)</f>
        <v>10</v>
      </c>
      <c r="M159" s="14">
        <f t="shared" si="29"/>
        <v>0.90900000000000003</v>
      </c>
      <c r="N159" s="41">
        <f>IFERROR(VLOOKUP(VALUE(A159),[2]resumen!$A$5:$Q$191,8,FALSE),0)</f>
        <v>11</v>
      </c>
      <c r="O159" s="14">
        <f t="shared" si="30"/>
        <v>0.28899999999999998</v>
      </c>
      <c r="P159" s="41">
        <f>IFERROR(VLOOKUP(VALUE(A159),[2]resumen!$A$5:$Q$191,12,FALSE),0)+IFERROR(VLOOKUP(VALUE(A159),[2]resumen!$A$5:$Q$191,13,FALSE),0)</f>
        <v>24</v>
      </c>
      <c r="Q159" s="14">
        <f t="shared" si="31"/>
        <v>0.63</v>
      </c>
      <c r="R159" s="41">
        <f>IFERROR(VLOOKUP(VALUE(A159),[2]resumen!$A$5:$Q$191,10,FALSE),0)+IFERROR(VLOOKUP(VALUE(A159),[2]resumen!$A$5:$Q$191,11,FALSE),0)</f>
        <v>24</v>
      </c>
      <c r="S159" s="14">
        <f t="shared" si="32"/>
        <v>0.63</v>
      </c>
      <c r="T159" s="41">
        <f>IFERROR(VLOOKUP(VALUE(A159),[2]resumen!$A$5:$Q$191,15,FALSE),0)</f>
        <v>22</v>
      </c>
      <c r="U159" s="41">
        <f>IFERROR(VLOOKUP(VALUE(A159),[2]resumen!$A$5:$Q$191,16,FALSE),0)</f>
        <v>20</v>
      </c>
      <c r="V159" s="14">
        <f t="shared" si="33"/>
        <v>0.91</v>
      </c>
      <c r="W159" s="41">
        <f>IFERROR(VLOOKUP(VALUE(A159),[2]resumen!$A$5:$Q$191,4,FALSE),0)</f>
        <v>2</v>
      </c>
      <c r="X159" s="14">
        <f t="shared" si="34"/>
        <v>0.18</v>
      </c>
      <c r="Y159" s="41">
        <f>IFERROR(VLOOKUP(VALUE(A159),[2]resumen!$A$5:$Q$191,3,FALSE),0)</f>
        <v>1</v>
      </c>
      <c r="Z159" s="14">
        <f t="shared" si="35"/>
        <v>9.0999999999999998E-2</v>
      </c>
      <c r="AA159" s="41">
        <f>IFERROR(VLOOKUP(VALUE(A159),[2]resumen!$A$5:$Q$191,9,FALSE),0)</f>
        <v>0</v>
      </c>
      <c r="AB159" s="14">
        <f t="shared" si="36"/>
        <v>0</v>
      </c>
      <c r="AC159" s="41">
        <f>IFERROR(VLOOKUP(A159,'[2]eess-mf'!$A$2:$I$188,9,FALSE),0)</f>
        <v>0</v>
      </c>
      <c r="AD159" s="41">
        <f>IFERROR(VLOOKUP(VALUE(A159),[2]resumen!$A$5:$Q$191,17,FALSE),0)</f>
        <v>0</v>
      </c>
      <c r="AE159" s="14">
        <f t="shared" si="37"/>
        <v>0</v>
      </c>
      <c r="AF159" s="41">
        <f>IFERROR(VLOOKUP(A159,'[2]eess-mf'!$A$2:$I$188,8,FALSE),0)</f>
        <v>65</v>
      </c>
      <c r="AG159" s="41">
        <f>IFERROR(VLOOKUP(VALUE(A159),[2]resumen!$A$5:$Q$191,14,FALSE),0)</f>
        <v>62</v>
      </c>
      <c r="AH159" s="14">
        <f t="shared" si="38"/>
        <v>0.95</v>
      </c>
    </row>
    <row r="160" spans="1:34" x14ac:dyDescent="0.2">
      <c r="A160" s="45">
        <v>7021</v>
      </c>
      <c r="B160" s="2" t="str">
        <f>+VLOOKUP(A160,'[1]eess-mf'!$A$2:$I$188,5,FALSE)</f>
        <v>LAMBAYEQUE</v>
      </c>
      <c r="C160" s="2" t="str">
        <f>+VLOOKUP(A160,'[1]eess-mf'!$A$2:$I$188,6,FALSE)</f>
        <v>KAÑARIS</v>
      </c>
      <c r="D160" s="2" t="str">
        <f>+VLOOKUP(A160,'[1]eess-mf'!$A$2:$I$188,2,FALSE)</f>
        <v>HIERBA BUENA</v>
      </c>
      <c r="E160" s="41">
        <f>IFERROR(VLOOKUP(A160,'[2]eess-mf'!$A$2:$I$188,7,FALSE),0)</f>
        <v>26</v>
      </c>
      <c r="F160" s="41">
        <f>IFERROR(VLOOKUP(VALUE(A160),[2]resumen!$A$5:$Q$191,5,FALSE),0)</f>
        <v>30</v>
      </c>
      <c r="G160" s="14">
        <f t="shared" si="26"/>
        <v>1.1539999999999999</v>
      </c>
      <c r="H160" s="41">
        <f>IFERROR(VLOOKUP(VALUE(A160),[2]resumen!$A$5:$Q$191,7,FALSE),0)</f>
        <v>9</v>
      </c>
      <c r="I160" s="14">
        <f t="shared" si="27"/>
        <v>0.3</v>
      </c>
      <c r="J160" s="41">
        <f>IFERROR(VLOOKUP(VALUE(A160),[2]resumen!$A$5:$Q$191,2,FALSE),0)</f>
        <v>2</v>
      </c>
      <c r="K160" s="5">
        <f t="shared" si="28"/>
        <v>6.7000000000000004E-2</v>
      </c>
      <c r="L160" s="41">
        <f>IFERROR(VLOOKUP(VALUE(A160),[2]resumen!$A$5:$Q$191,6,FALSE),0)</f>
        <v>7</v>
      </c>
      <c r="M160" s="14">
        <f t="shared" si="29"/>
        <v>0.26900000000000002</v>
      </c>
      <c r="N160" s="41">
        <f>IFERROR(VLOOKUP(VALUE(A160),[2]resumen!$A$5:$Q$191,8,FALSE),0)</f>
        <v>10</v>
      </c>
      <c r="O160" s="14">
        <f t="shared" si="30"/>
        <v>0.33300000000000002</v>
      </c>
      <c r="P160" s="41">
        <f>IFERROR(VLOOKUP(VALUE(A160),[2]resumen!$A$5:$Q$191,12,FALSE),0)+IFERROR(VLOOKUP(VALUE(A160),[2]resumen!$A$5:$Q$191,13,FALSE),0)</f>
        <v>28</v>
      </c>
      <c r="Q160" s="14">
        <f t="shared" si="31"/>
        <v>0.93</v>
      </c>
      <c r="R160" s="41">
        <f>IFERROR(VLOOKUP(VALUE(A160),[2]resumen!$A$5:$Q$191,10,FALSE),0)+IFERROR(VLOOKUP(VALUE(A160),[2]resumen!$A$5:$Q$191,11,FALSE),0)</f>
        <v>26</v>
      </c>
      <c r="S160" s="14">
        <f t="shared" si="32"/>
        <v>0.87</v>
      </c>
      <c r="T160" s="41">
        <f>IFERROR(VLOOKUP(VALUE(A160),[2]resumen!$A$5:$Q$191,15,FALSE),0)</f>
        <v>7</v>
      </c>
      <c r="U160" s="41">
        <f>IFERROR(VLOOKUP(VALUE(A160),[2]resumen!$A$5:$Q$191,16,FALSE),0)</f>
        <v>8</v>
      </c>
      <c r="V160" s="14">
        <f t="shared" si="33"/>
        <v>1.1399999999999999</v>
      </c>
      <c r="W160" s="41">
        <f>IFERROR(VLOOKUP(VALUE(A160),[2]resumen!$A$5:$Q$191,4,FALSE),0)</f>
        <v>3</v>
      </c>
      <c r="X160" s="14">
        <f t="shared" si="34"/>
        <v>0.12</v>
      </c>
      <c r="Y160" s="41">
        <f>IFERROR(VLOOKUP(VALUE(A160),[2]resumen!$A$5:$Q$191,3,FALSE),0)</f>
        <v>2</v>
      </c>
      <c r="Z160" s="14">
        <f t="shared" si="35"/>
        <v>7.6999999999999999E-2</v>
      </c>
      <c r="AA160" s="41">
        <f>IFERROR(VLOOKUP(VALUE(A160),[2]resumen!$A$5:$Q$191,9,FALSE),0)</f>
        <v>0</v>
      </c>
      <c r="AB160" s="14">
        <f t="shared" si="36"/>
        <v>0</v>
      </c>
      <c r="AC160" s="41">
        <f>IFERROR(VLOOKUP(A160,'[2]eess-mf'!$A$2:$I$188,9,FALSE),0)</f>
        <v>0</v>
      </c>
      <c r="AD160" s="41">
        <f>IFERROR(VLOOKUP(VALUE(A160),[2]resumen!$A$5:$Q$191,17,FALSE),0)</f>
        <v>0</v>
      </c>
      <c r="AE160" s="14">
        <f t="shared" si="37"/>
        <v>0</v>
      </c>
      <c r="AF160" s="41">
        <f>IFERROR(VLOOKUP(A160,'[2]eess-mf'!$A$2:$I$188,8,FALSE),0)</f>
        <v>33</v>
      </c>
      <c r="AG160" s="41">
        <f>IFERROR(VLOOKUP(VALUE(A160),[2]resumen!$A$5:$Q$191,14,FALSE),0)</f>
        <v>26</v>
      </c>
      <c r="AH160" s="14">
        <f t="shared" si="38"/>
        <v>0.79</v>
      </c>
    </row>
    <row r="161" spans="1:34" x14ac:dyDescent="0.2">
      <c r="A161" s="45">
        <v>7022</v>
      </c>
      <c r="B161" s="2" t="str">
        <f>+VLOOKUP(A161,'[1]eess-mf'!$A$2:$I$188,5,FALSE)</f>
        <v>FERREÑAFE</v>
      </c>
      <c r="C161" s="2" t="str">
        <f>+VLOOKUP(A161,'[1]eess-mf'!$A$2:$I$188,6,FALSE)</f>
        <v>PITIPO</v>
      </c>
      <c r="D161" s="2" t="str">
        <f>+VLOOKUP(A161,'[1]eess-mf'!$A$2:$I$188,2,FALSE)</f>
        <v>LA ZARANDA</v>
      </c>
      <c r="E161" s="41">
        <f>IFERROR(VLOOKUP(A161,'[2]eess-mf'!$A$2:$I$188,7,FALSE),0)</f>
        <v>40</v>
      </c>
      <c r="F161" s="41">
        <f>IFERROR(VLOOKUP(VALUE(A161),[2]resumen!$A$5:$Q$191,5,FALSE),0)</f>
        <v>33</v>
      </c>
      <c r="G161" s="14">
        <f t="shared" si="26"/>
        <v>0.82499999999999996</v>
      </c>
      <c r="H161" s="41">
        <f>IFERROR(VLOOKUP(VALUE(A161),[2]resumen!$A$5:$Q$191,7,FALSE),0)</f>
        <v>24</v>
      </c>
      <c r="I161" s="14">
        <f t="shared" si="27"/>
        <v>0.72699999999999998</v>
      </c>
      <c r="J161" s="41">
        <f>IFERROR(VLOOKUP(VALUE(A161),[2]resumen!$A$5:$Q$191,2,FALSE),0)</f>
        <v>3</v>
      </c>
      <c r="K161" s="5">
        <f t="shared" si="28"/>
        <v>9.0999999999999998E-2</v>
      </c>
      <c r="L161" s="41">
        <f>IFERROR(VLOOKUP(VALUE(A161),[2]resumen!$A$5:$Q$191,6,FALSE),0)</f>
        <v>22</v>
      </c>
      <c r="M161" s="14">
        <f t="shared" si="29"/>
        <v>0.55000000000000004</v>
      </c>
      <c r="N161" s="41">
        <f>IFERROR(VLOOKUP(VALUE(A161),[2]resumen!$A$5:$Q$191,8,FALSE),0)</f>
        <v>13</v>
      </c>
      <c r="O161" s="14">
        <f t="shared" si="30"/>
        <v>0.39400000000000002</v>
      </c>
      <c r="P161" s="41">
        <f>IFERROR(VLOOKUP(VALUE(A161),[2]resumen!$A$5:$Q$191,12,FALSE),0)+IFERROR(VLOOKUP(VALUE(A161),[2]resumen!$A$5:$Q$191,13,FALSE),0)</f>
        <v>32</v>
      </c>
      <c r="Q161" s="14">
        <f t="shared" si="31"/>
        <v>0.97</v>
      </c>
      <c r="R161" s="41">
        <f>IFERROR(VLOOKUP(VALUE(A161),[2]resumen!$A$5:$Q$191,10,FALSE),0)+IFERROR(VLOOKUP(VALUE(A161),[2]resumen!$A$5:$Q$191,11,FALSE),0)</f>
        <v>32</v>
      </c>
      <c r="S161" s="14">
        <f t="shared" si="32"/>
        <v>0.97</v>
      </c>
      <c r="T161" s="41">
        <f>IFERROR(VLOOKUP(VALUE(A161),[2]resumen!$A$5:$Q$191,15,FALSE),0)</f>
        <v>38</v>
      </c>
      <c r="U161" s="41">
        <f>IFERROR(VLOOKUP(VALUE(A161),[2]resumen!$A$5:$Q$191,16,FALSE),0)</f>
        <v>35</v>
      </c>
      <c r="V161" s="14">
        <f t="shared" si="33"/>
        <v>0.92</v>
      </c>
      <c r="W161" s="41">
        <f>IFERROR(VLOOKUP(VALUE(A161),[2]resumen!$A$5:$Q$191,4,FALSE),0)</f>
        <v>0</v>
      </c>
      <c r="X161" s="14">
        <f t="shared" si="34"/>
        <v>0</v>
      </c>
      <c r="Y161" s="41">
        <f>IFERROR(VLOOKUP(VALUE(A161),[2]resumen!$A$5:$Q$191,3,FALSE),0)</f>
        <v>0</v>
      </c>
      <c r="Z161" s="14">
        <f t="shared" si="35"/>
        <v>0</v>
      </c>
      <c r="AA161" s="41">
        <f>IFERROR(VLOOKUP(VALUE(A161),[2]resumen!$A$5:$Q$191,9,FALSE),0)</f>
        <v>0</v>
      </c>
      <c r="AB161" s="14">
        <f t="shared" si="36"/>
        <v>0</v>
      </c>
      <c r="AC161" s="41">
        <f>IFERROR(VLOOKUP(A161,'[2]eess-mf'!$A$2:$I$188,9,FALSE),0)</f>
        <v>0</v>
      </c>
      <c r="AD161" s="41">
        <f>IFERROR(VLOOKUP(VALUE(A161),[2]resumen!$A$5:$Q$191,17,FALSE),0)</f>
        <v>0</v>
      </c>
      <c r="AE161" s="14">
        <f t="shared" si="37"/>
        <v>0</v>
      </c>
      <c r="AF161" s="41">
        <f>IFERROR(VLOOKUP(A161,'[2]eess-mf'!$A$2:$I$188,8,FALSE),0)</f>
        <v>100</v>
      </c>
      <c r="AG161" s="41">
        <f>IFERROR(VLOOKUP(VALUE(A161),[2]resumen!$A$5:$Q$191,14,FALSE),0)</f>
        <v>86</v>
      </c>
      <c r="AH161" s="14">
        <f t="shared" si="38"/>
        <v>0.86</v>
      </c>
    </row>
    <row r="162" spans="1:34" x14ac:dyDescent="0.2">
      <c r="A162" s="45">
        <v>7023</v>
      </c>
      <c r="B162" s="2" t="str">
        <f>+VLOOKUP(A162,'[1]eess-mf'!$A$2:$I$188,5,FALSE)</f>
        <v>CHICLAYO</v>
      </c>
      <c r="C162" s="2" t="str">
        <f>+VLOOKUP(A162,'[1]eess-mf'!$A$2:$I$188,6,FALSE)</f>
        <v>CHONGOYAPE</v>
      </c>
      <c r="D162" s="2" t="str">
        <f>+VLOOKUP(A162,'[1]eess-mf'!$A$2:$I$188,2,FALSE)</f>
        <v>LAS COLMENAS</v>
      </c>
      <c r="E162" s="41">
        <f>IFERROR(VLOOKUP(A162,'[2]eess-mf'!$A$2:$I$188,7,FALSE),0)</f>
        <v>32</v>
      </c>
      <c r="F162" s="41">
        <f>IFERROR(VLOOKUP(VALUE(A162),[2]resumen!$A$5:$Q$191,5,FALSE),0)</f>
        <v>16</v>
      </c>
      <c r="G162" s="14">
        <f t="shared" si="26"/>
        <v>0.5</v>
      </c>
      <c r="H162" s="41">
        <f>IFERROR(VLOOKUP(VALUE(A162),[2]resumen!$A$5:$Q$191,7,FALSE),0)</f>
        <v>11</v>
      </c>
      <c r="I162" s="14">
        <f t="shared" si="27"/>
        <v>0.68799999999999994</v>
      </c>
      <c r="J162" s="41">
        <f>IFERROR(VLOOKUP(VALUE(A162),[2]resumen!$A$5:$Q$191,2,FALSE),0)</f>
        <v>0</v>
      </c>
      <c r="K162" s="5">
        <f t="shared" si="28"/>
        <v>0</v>
      </c>
      <c r="L162" s="41">
        <f>IFERROR(VLOOKUP(VALUE(A162),[2]resumen!$A$5:$Q$191,6,FALSE),0)</f>
        <v>15</v>
      </c>
      <c r="M162" s="14">
        <f t="shared" si="29"/>
        <v>0.46899999999999997</v>
      </c>
      <c r="N162" s="41">
        <f>IFERROR(VLOOKUP(VALUE(A162),[2]resumen!$A$5:$Q$191,8,FALSE),0)</f>
        <v>9</v>
      </c>
      <c r="O162" s="14">
        <f t="shared" si="30"/>
        <v>0.56299999999999994</v>
      </c>
      <c r="P162" s="41">
        <f>IFERROR(VLOOKUP(VALUE(A162),[2]resumen!$A$5:$Q$191,12,FALSE),0)+IFERROR(VLOOKUP(VALUE(A162),[2]resumen!$A$5:$Q$191,13,FALSE),0)</f>
        <v>15</v>
      </c>
      <c r="Q162" s="14">
        <f t="shared" si="31"/>
        <v>0.94</v>
      </c>
      <c r="R162" s="41">
        <f>IFERROR(VLOOKUP(VALUE(A162),[2]resumen!$A$5:$Q$191,10,FALSE),0)+IFERROR(VLOOKUP(VALUE(A162),[2]resumen!$A$5:$Q$191,11,FALSE),0)</f>
        <v>16</v>
      </c>
      <c r="S162" s="14">
        <f t="shared" si="32"/>
        <v>1</v>
      </c>
      <c r="T162" s="41">
        <f>IFERROR(VLOOKUP(VALUE(A162),[2]resumen!$A$5:$Q$191,15,FALSE),0)</f>
        <v>15</v>
      </c>
      <c r="U162" s="41">
        <f>IFERROR(VLOOKUP(VALUE(A162),[2]resumen!$A$5:$Q$191,16,FALSE),0)</f>
        <v>12</v>
      </c>
      <c r="V162" s="14">
        <f t="shared" si="33"/>
        <v>0.8</v>
      </c>
      <c r="W162" s="41">
        <f>IFERROR(VLOOKUP(VALUE(A162),[2]resumen!$A$5:$Q$191,4,FALSE),0)</f>
        <v>6</v>
      </c>
      <c r="X162" s="14">
        <f t="shared" si="34"/>
        <v>0.19</v>
      </c>
      <c r="Y162" s="41">
        <f>IFERROR(VLOOKUP(VALUE(A162),[2]resumen!$A$5:$Q$191,3,FALSE),0)</f>
        <v>4</v>
      </c>
      <c r="Z162" s="14">
        <f t="shared" si="35"/>
        <v>0.125</v>
      </c>
      <c r="AA162" s="41">
        <f>IFERROR(VLOOKUP(VALUE(A162),[2]resumen!$A$5:$Q$191,9,FALSE),0)</f>
        <v>4</v>
      </c>
      <c r="AB162" s="14">
        <f t="shared" si="36"/>
        <v>0.25</v>
      </c>
      <c r="AC162" s="41">
        <f>IFERROR(VLOOKUP(A162,'[2]eess-mf'!$A$2:$I$188,9,FALSE),0)</f>
        <v>0</v>
      </c>
      <c r="AD162" s="41">
        <f>IFERROR(VLOOKUP(VALUE(A162),[2]resumen!$A$5:$Q$191,17,FALSE),0)</f>
        <v>0</v>
      </c>
      <c r="AE162" s="14">
        <f t="shared" si="37"/>
        <v>0</v>
      </c>
      <c r="AF162" s="41">
        <f>IFERROR(VLOOKUP(A162,'[2]eess-mf'!$A$2:$I$188,8,FALSE),0)</f>
        <v>140.4</v>
      </c>
      <c r="AG162" s="41">
        <f>IFERROR(VLOOKUP(VALUE(A162),[2]resumen!$A$5:$Q$191,14,FALSE),0)</f>
        <v>74</v>
      </c>
      <c r="AH162" s="14">
        <f t="shared" si="38"/>
        <v>0.53</v>
      </c>
    </row>
    <row r="163" spans="1:34" x14ac:dyDescent="0.2">
      <c r="A163" s="45">
        <v>7107</v>
      </c>
      <c r="B163" s="2" t="str">
        <f>+VLOOKUP(A163,'[1]eess-mf'!$A$2:$I$188,5,FALSE)</f>
        <v>CHICLAYO</v>
      </c>
      <c r="C163" s="2" t="str">
        <f>+VLOOKUP(A163,'[1]eess-mf'!$A$2:$I$188,6,FALSE)</f>
        <v>POMALCA</v>
      </c>
      <c r="D163" s="2" t="str">
        <f>+VLOOKUP(A163,'[1]eess-mf'!$A$2:$I$188,2,FALSE)</f>
        <v>POMALCA</v>
      </c>
      <c r="E163" s="41">
        <f>IFERROR(VLOOKUP(A163,'[2]eess-mf'!$A$2:$I$188,7,FALSE),0)</f>
        <v>294</v>
      </c>
      <c r="F163" s="41">
        <f>IFERROR(VLOOKUP(VALUE(A163),[2]resumen!$A$5:$Q$191,5,FALSE),0)</f>
        <v>244</v>
      </c>
      <c r="G163" s="14">
        <f t="shared" si="26"/>
        <v>0.83</v>
      </c>
      <c r="H163" s="41">
        <f>IFERROR(VLOOKUP(VALUE(A163),[2]resumen!$A$5:$Q$191,7,FALSE),0)</f>
        <v>154</v>
      </c>
      <c r="I163" s="14">
        <f t="shared" si="27"/>
        <v>0.63100000000000001</v>
      </c>
      <c r="J163" s="41">
        <f>IFERROR(VLOOKUP(VALUE(A163),[2]resumen!$A$5:$Q$191,2,FALSE),0)</f>
        <v>28</v>
      </c>
      <c r="K163" s="5">
        <f t="shared" si="28"/>
        <v>0.115</v>
      </c>
      <c r="L163" s="41">
        <f>IFERROR(VLOOKUP(VALUE(A163),[2]resumen!$A$5:$Q$191,6,FALSE),0)</f>
        <v>145</v>
      </c>
      <c r="M163" s="14">
        <f t="shared" si="29"/>
        <v>0.49299999999999999</v>
      </c>
      <c r="N163" s="41">
        <f>IFERROR(VLOOKUP(VALUE(A163),[2]resumen!$A$5:$Q$191,8,FALSE),0)</f>
        <v>289</v>
      </c>
      <c r="O163" s="14">
        <f t="shared" si="30"/>
        <v>1.1839999999999999</v>
      </c>
      <c r="P163" s="41">
        <f>IFERROR(VLOOKUP(VALUE(A163),[2]resumen!$A$5:$Q$191,12,FALSE),0)+IFERROR(VLOOKUP(VALUE(A163),[2]resumen!$A$5:$Q$191,13,FALSE),0)</f>
        <v>236</v>
      </c>
      <c r="Q163" s="14">
        <f t="shared" si="31"/>
        <v>0.97</v>
      </c>
      <c r="R163" s="41">
        <f>IFERROR(VLOOKUP(VALUE(A163),[2]resumen!$A$5:$Q$191,10,FALSE),0)+IFERROR(VLOOKUP(VALUE(A163),[2]resumen!$A$5:$Q$191,11,FALSE),0)</f>
        <v>238</v>
      </c>
      <c r="S163" s="14">
        <f t="shared" si="32"/>
        <v>0.98</v>
      </c>
      <c r="T163" s="41">
        <f>IFERROR(VLOOKUP(VALUE(A163),[2]resumen!$A$5:$Q$191,15,FALSE),0)</f>
        <v>158</v>
      </c>
      <c r="U163" s="41">
        <f>IFERROR(VLOOKUP(VALUE(A163),[2]resumen!$A$5:$Q$191,16,FALSE),0)</f>
        <v>99</v>
      </c>
      <c r="V163" s="14">
        <f t="shared" si="33"/>
        <v>0.63</v>
      </c>
      <c r="W163" s="41">
        <f>IFERROR(VLOOKUP(VALUE(A163),[2]resumen!$A$5:$Q$191,4,FALSE),0)</f>
        <v>42</v>
      </c>
      <c r="X163" s="14">
        <f t="shared" si="34"/>
        <v>0.14000000000000001</v>
      </c>
      <c r="Y163" s="41">
        <f>IFERROR(VLOOKUP(VALUE(A163),[2]resumen!$A$5:$Q$191,3,FALSE),0)</f>
        <v>6</v>
      </c>
      <c r="Z163" s="14">
        <f t="shared" si="35"/>
        <v>0.02</v>
      </c>
      <c r="AA163" s="41">
        <f>IFERROR(VLOOKUP(VALUE(A163),[2]resumen!$A$5:$Q$191,9,FALSE),0)</f>
        <v>0</v>
      </c>
      <c r="AB163" s="14">
        <f t="shared" si="36"/>
        <v>0</v>
      </c>
      <c r="AC163" s="41">
        <f>IFERROR(VLOOKUP(A163,'[2]eess-mf'!$A$2:$I$188,9,FALSE),0)</f>
        <v>0</v>
      </c>
      <c r="AD163" s="41">
        <f>IFERROR(VLOOKUP(VALUE(A163),[2]resumen!$A$5:$Q$191,17,FALSE),0)</f>
        <v>0</v>
      </c>
      <c r="AE163" s="14">
        <f t="shared" si="37"/>
        <v>0</v>
      </c>
      <c r="AF163" s="41">
        <f>IFERROR(VLOOKUP(A163,'[2]eess-mf'!$A$2:$I$188,8,FALSE),0)</f>
        <v>1190</v>
      </c>
      <c r="AG163" s="41">
        <f>IFERROR(VLOOKUP(VALUE(A163),[2]resumen!$A$5:$Q$191,14,FALSE),0)</f>
        <v>767</v>
      </c>
      <c r="AH163" s="14">
        <f t="shared" si="38"/>
        <v>0.64</v>
      </c>
    </row>
    <row r="164" spans="1:34" x14ac:dyDescent="0.2">
      <c r="A164" s="45">
        <v>7183</v>
      </c>
      <c r="B164" s="2" t="str">
        <f>+VLOOKUP(A164,'[1]eess-mf'!$A$2:$I$188,5,FALSE)</f>
        <v>CHICLAYO</v>
      </c>
      <c r="C164" s="2" t="str">
        <f>+VLOOKUP(A164,'[1]eess-mf'!$A$2:$I$188,6,FALSE)</f>
        <v>JOSE LEONARDO ORTIZ</v>
      </c>
      <c r="D164" s="2" t="str">
        <f>+VLOOKUP(A164,'[1]eess-mf'!$A$2:$I$188,2,FALSE)</f>
        <v>VILLA HERMOSA</v>
      </c>
      <c r="E164" s="41">
        <f>IFERROR(VLOOKUP(A164,'[2]eess-mf'!$A$2:$I$188,7,FALSE),0)</f>
        <v>388</v>
      </c>
      <c r="F164" s="41">
        <f>IFERROR(VLOOKUP(VALUE(A164),[2]resumen!$A$5:$Q$191,5,FALSE),0)</f>
        <v>324</v>
      </c>
      <c r="G164" s="14">
        <f t="shared" si="26"/>
        <v>0.83499999999999996</v>
      </c>
      <c r="H164" s="41">
        <f>IFERROR(VLOOKUP(VALUE(A164),[2]resumen!$A$5:$Q$191,7,FALSE),0)</f>
        <v>182</v>
      </c>
      <c r="I164" s="14">
        <f t="shared" si="27"/>
        <v>0.56200000000000006</v>
      </c>
      <c r="J164" s="41">
        <f>IFERROR(VLOOKUP(VALUE(A164),[2]resumen!$A$5:$Q$191,2,FALSE),0)</f>
        <v>39</v>
      </c>
      <c r="K164" s="5">
        <f t="shared" si="28"/>
        <v>0.12</v>
      </c>
      <c r="L164" s="41">
        <f>IFERROR(VLOOKUP(VALUE(A164),[2]resumen!$A$5:$Q$191,6,FALSE),0)</f>
        <v>233</v>
      </c>
      <c r="M164" s="14">
        <f t="shared" si="29"/>
        <v>0.60099999999999998</v>
      </c>
      <c r="N164" s="41">
        <f>IFERROR(VLOOKUP(VALUE(A164),[2]resumen!$A$5:$Q$191,8,FALSE),0)</f>
        <v>186</v>
      </c>
      <c r="O164" s="14">
        <f t="shared" si="30"/>
        <v>0.57399999999999995</v>
      </c>
      <c r="P164" s="41">
        <f>IFERROR(VLOOKUP(VALUE(A164),[2]resumen!$A$5:$Q$191,12,FALSE),0)+IFERROR(VLOOKUP(VALUE(A164),[2]resumen!$A$5:$Q$191,13,FALSE),0)</f>
        <v>322</v>
      </c>
      <c r="Q164" s="14">
        <f t="shared" si="31"/>
        <v>0.99</v>
      </c>
      <c r="R164" s="41">
        <f>IFERROR(VLOOKUP(VALUE(A164),[2]resumen!$A$5:$Q$191,10,FALSE),0)+IFERROR(VLOOKUP(VALUE(A164),[2]resumen!$A$5:$Q$191,11,FALSE),0)</f>
        <v>329</v>
      </c>
      <c r="S164" s="14">
        <f t="shared" si="32"/>
        <v>1.02</v>
      </c>
      <c r="T164" s="41">
        <f>IFERROR(VLOOKUP(VALUE(A164),[2]resumen!$A$5:$Q$191,15,FALSE),0)</f>
        <v>209</v>
      </c>
      <c r="U164" s="41">
        <f>IFERROR(VLOOKUP(VALUE(A164),[2]resumen!$A$5:$Q$191,16,FALSE),0)</f>
        <v>177</v>
      </c>
      <c r="V164" s="14">
        <f t="shared" si="33"/>
        <v>0.85</v>
      </c>
      <c r="W164" s="41">
        <f>IFERROR(VLOOKUP(VALUE(A164),[2]resumen!$A$5:$Q$191,4,FALSE),0)</f>
        <v>155</v>
      </c>
      <c r="X164" s="14">
        <f t="shared" si="34"/>
        <v>0.4</v>
      </c>
      <c r="Y164" s="41">
        <f>IFERROR(VLOOKUP(VALUE(A164),[2]resumen!$A$5:$Q$191,3,FALSE),0)</f>
        <v>2</v>
      </c>
      <c r="Z164" s="14">
        <f t="shared" si="35"/>
        <v>5.0000000000000001E-3</v>
      </c>
      <c r="AA164" s="41">
        <f>IFERROR(VLOOKUP(VALUE(A164),[2]resumen!$A$5:$Q$191,9,FALSE),0)</f>
        <v>0</v>
      </c>
      <c r="AB164" s="14">
        <f t="shared" si="36"/>
        <v>0</v>
      </c>
      <c r="AC164" s="41">
        <f>IFERROR(VLOOKUP(A164,'[2]eess-mf'!$A$2:$I$188,9,FALSE),0)</f>
        <v>0</v>
      </c>
      <c r="AD164" s="41">
        <f>IFERROR(VLOOKUP(VALUE(A164),[2]resumen!$A$5:$Q$191,17,FALSE),0)</f>
        <v>0</v>
      </c>
      <c r="AE164" s="14">
        <f t="shared" si="37"/>
        <v>0</v>
      </c>
      <c r="AF164" s="41">
        <f>IFERROR(VLOOKUP(A164,'[2]eess-mf'!$A$2:$I$188,8,FALSE),0)</f>
        <v>541</v>
      </c>
      <c r="AG164" s="41">
        <f>IFERROR(VLOOKUP(VALUE(A164),[2]resumen!$A$5:$Q$191,14,FALSE),0)</f>
        <v>441</v>
      </c>
      <c r="AH164" s="14">
        <f t="shared" si="38"/>
        <v>0.82</v>
      </c>
    </row>
    <row r="165" spans="1:34" x14ac:dyDescent="0.2">
      <c r="A165" s="45">
        <v>7222</v>
      </c>
      <c r="B165" s="2" t="str">
        <f>+VLOOKUP(A165,'[1]eess-mf'!$A$2:$I$188,5,FALSE)</f>
        <v>LAMBAYEQUE</v>
      </c>
      <c r="C165" s="2" t="str">
        <f>+VLOOKUP(A165,'[1]eess-mf'!$A$2:$I$188,6,FALSE)</f>
        <v>MORROPE</v>
      </c>
      <c r="D165" s="2" t="str">
        <f>+VLOOKUP(A165,'[1]eess-mf'!$A$2:$I$188,2,FALSE)</f>
        <v>MONTE HERMOZO</v>
      </c>
      <c r="E165" s="41">
        <f>IFERROR(VLOOKUP(A165,'[2]eess-mf'!$A$2:$I$188,7,FALSE),0)</f>
        <v>23</v>
      </c>
      <c r="F165" s="41">
        <f>IFERROR(VLOOKUP(VALUE(A165),[2]resumen!$A$5:$Q$191,5,FALSE),0)</f>
        <v>21</v>
      </c>
      <c r="G165" s="14">
        <f t="shared" si="26"/>
        <v>0.91300000000000003</v>
      </c>
      <c r="H165" s="41">
        <f>IFERROR(VLOOKUP(VALUE(A165),[2]resumen!$A$5:$Q$191,7,FALSE),0)</f>
        <v>16</v>
      </c>
      <c r="I165" s="14">
        <f t="shared" si="27"/>
        <v>0.76200000000000001</v>
      </c>
      <c r="J165" s="41">
        <f>IFERROR(VLOOKUP(VALUE(A165),[2]resumen!$A$5:$Q$191,2,FALSE),0)</f>
        <v>0</v>
      </c>
      <c r="K165" s="5">
        <f t="shared" si="28"/>
        <v>0</v>
      </c>
      <c r="L165" s="41">
        <f>IFERROR(VLOOKUP(VALUE(A165),[2]resumen!$A$5:$Q$191,6,FALSE),0)</f>
        <v>19</v>
      </c>
      <c r="M165" s="14">
        <f t="shared" si="29"/>
        <v>0.82599999999999996</v>
      </c>
      <c r="N165" s="41">
        <f>IFERROR(VLOOKUP(VALUE(A165),[2]resumen!$A$5:$Q$191,8,FALSE),0)</f>
        <v>3</v>
      </c>
      <c r="O165" s="14">
        <f t="shared" si="30"/>
        <v>0.14299999999999999</v>
      </c>
      <c r="P165" s="41">
        <f>IFERROR(VLOOKUP(VALUE(A165),[2]resumen!$A$5:$Q$191,12,FALSE),0)+IFERROR(VLOOKUP(VALUE(A165),[2]resumen!$A$5:$Q$191,13,FALSE),0)</f>
        <v>21</v>
      </c>
      <c r="Q165" s="14">
        <f t="shared" si="31"/>
        <v>1</v>
      </c>
      <c r="R165" s="41">
        <f>IFERROR(VLOOKUP(VALUE(A165),[2]resumen!$A$5:$Q$191,10,FALSE),0)+IFERROR(VLOOKUP(VALUE(A165),[2]resumen!$A$5:$Q$191,11,FALSE),0)</f>
        <v>21</v>
      </c>
      <c r="S165" s="14">
        <f t="shared" si="32"/>
        <v>1</v>
      </c>
      <c r="T165" s="41">
        <f>IFERROR(VLOOKUP(VALUE(A165),[2]resumen!$A$5:$Q$191,15,FALSE),0)</f>
        <v>28</v>
      </c>
      <c r="U165" s="41">
        <f>IFERROR(VLOOKUP(VALUE(A165),[2]resumen!$A$5:$Q$191,16,FALSE),0)</f>
        <v>27</v>
      </c>
      <c r="V165" s="14">
        <f t="shared" si="33"/>
        <v>0.96</v>
      </c>
      <c r="W165" s="41">
        <f>IFERROR(VLOOKUP(VALUE(A165),[2]resumen!$A$5:$Q$191,4,FALSE),0)</f>
        <v>12</v>
      </c>
      <c r="X165" s="14">
        <f t="shared" si="34"/>
        <v>0.52</v>
      </c>
      <c r="Y165" s="41">
        <f>IFERROR(VLOOKUP(VALUE(A165),[2]resumen!$A$5:$Q$191,3,FALSE),0)</f>
        <v>0</v>
      </c>
      <c r="Z165" s="14">
        <f t="shared" si="35"/>
        <v>0</v>
      </c>
      <c r="AA165" s="41">
        <f>IFERROR(VLOOKUP(VALUE(A165),[2]resumen!$A$5:$Q$191,9,FALSE),0)</f>
        <v>0</v>
      </c>
      <c r="AB165" s="14">
        <f t="shared" si="36"/>
        <v>0</v>
      </c>
      <c r="AC165" s="41">
        <f>IFERROR(VLOOKUP(A165,'[2]eess-mf'!$A$2:$I$188,9,FALSE),0)</f>
        <v>0</v>
      </c>
      <c r="AD165" s="41">
        <f>IFERROR(VLOOKUP(VALUE(A165),[2]resumen!$A$5:$Q$191,17,FALSE),0)</f>
        <v>0</v>
      </c>
      <c r="AE165" s="14">
        <f t="shared" si="37"/>
        <v>0</v>
      </c>
      <c r="AF165" s="41">
        <f>IFERROR(VLOOKUP(A165,'[2]eess-mf'!$A$2:$I$188,8,FALSE),0)</f>
        <v>35</v>
      </c>
      <c r="AG165" s="41">
        <f>IFERROR(VLOOKUP(VALUE(A165),[2]resumen!$A$5:$Q$191,14,FALSE),0)</f>
        <v>45</v>
      </c>
      <c r="AH165" s="14">
        <f t="shared" si="38"/>
        <v>1.29</v>
      </c>
    </row>
    <row r="166" spans="1:34" x14ac:dyDescent="0.2">
      <c r="A166" s="45">
        <v>7223</v>
      </c>
      <c r="B166" s="2" t="str">
        <f>+VLOOKUP(A166,'[1]eess-mf'!$A$2:$I$188,5,FALSE)</f>
        <v>LAMBAYEQUE</v>
      </c>
      <c r="C166" s="2" t="str">
        <f>+VLOOKUP(A166,'[1]eess-mf'!$A$2:$I$188,6,FALSE)</f>
        <v>MORROPE</v>
      </c>
      <c r="D166" s="2" t="str">
        <f>+VLOOKUP(A166,'[1]eess-mf'!$A$2:$I$188,2,FALSE)</f>
        <v>HUACA TRAPICHE DE BRONCE</v>
      </c>
      <c r="E166" s="41">
        <f>IFERROR(VLOOKUP(A166,'[2]eess-mf'!$A$2:$I$188,7,FALSE),0)</f>
        <v>12</v>
      </c>
      <c r="F166" s="41">
        <f>IFERROR(VLOOKUP(VALUE(A166),[2]resumen!$A$5:$Q$191,5,FALSE),0)</f>
        <v>21</v>
      </c>
      <c r="G166" s="14">
        <f t="shared" si="26"/>
        <v>1.75</v>
      </c>
      <c r="H166" s="41">
        <f>IFERROR(VLOOKUP(VALUE(A166),[2]resumen!$A$5:$Q$191,7,FALSE),0)</f>
        <v>12</v>
      </c>
      <c r="I166" s="14">
        <f t="shared" si="27"/>
        <v>0.57099999999999995</v>
      </c>
      <c r="J166" s="41">
        <f>IFERROR(VLOOKUP(VALUE(A166),[2]resumen!$A$5:$Q$191,2,FALSE),0)</f>
        <v>6</v>
      </c>
      <c r="K166" s="5">
        <f t="shared" si="28"/>
        <v>0.28599999999999998</v>
      </c>
      <c r="L166" s="41">
        <f>IFERROR(VLOOKUP(VALUE(A166),[2]resumen!$A$5:$Q$191,6,FALSE),0)</f>
        <v>7</v>
      </c>
      <c r="M166" s="14">
        <f t="shared" si="29"/>
        <v>0.58299999999999996</v>
      </c>
      <c r="N166" s="41">
        <f>IFERROR(VLOOKUP(VALUE(A166),[2]resumen!$A$5:$Q$191,8,FALSE),0)</f>
        <v>3</v>
      </c>
      <c r="O166" s="14">
        <f t="shared" si="30"/>
        <v>0.14299999999999999</v>
      </c>
      <c r="P166" s="41">
        <f>IFERROR(VLOOKUP(VALUE(A166),[2]resumen!$A$5:$Q$191,12,FALSE),0)+IFERROR(VLOOKUP(VALUE(A166),[2]resumen!$A$5:$Q$191,13,FALSE),0)</f>
        <v>10</v>
      </c>
      <c r="Q166" s="14">
        <f t="shared" si="31"/>
        <v>0.48</v>
      </c>
      <c r="R166" s="41">
        <f>IFERROR(VLOOKUP(VALUE(A166),[2]resumen!$A$5:$Q$191,10,FALSE),0)+IFERROR(VLOOKUP(VALUE(A166),[2]resumen!$A$5:$Q$191,11,FALSE),0)</f>
        <v>10</v>
      </c>
      <c r="S166" s="14">
        <f t="shared" si="32"/>
        <v>0.48</v>
      </c>
      <c r="T166" s="41">
        <f>IFERROR(VLOOKUP(VALUE(A166),[2]resumen!$A$5:$Q$191,15,FALSE),0)</f>
        <v>9</v>
      </c>
      <c r="U166" s="41">
        <f>IFERROR(VLOOKUP(VALUE(A166),[2]resumen!$A$5:$Q$191,16,FALSE),0)</f>
        <v>4</v>
      </c>
      <c r="V166" s="14">
        <f t="shared" si="33"/>
        <v>0.44</v>
      </c>
      <c r="W166" s="41">
        <f>IFERROR(VLOOKUP(VALUE(A166),[2]resumen!$A$5:$Q$191,4,FALSE),0)</f>
        <v>0</v>
      </c>
      <c r="X166" s="14">
        <f t="shared" si="34"/>
        <v>0</v>
      </c>
      <c r="Y166" s="41">
        <f>IFERROR(VLOOKUP(VALUE(A166),[2]resumen!$A$5:$Q$191,3,FALSE),0)</f>
        <v>4</v>
      </c>
      <c r="Z166" s="14">
        <f t="shared" si="35"/>
        <v>0.33300000000000002</v>
      </c>
      <c r="AA166" s="41">
        <f>IFERROR(VLOOKUP(VALUE(A166),[2]resumen!$A$5:$Q$191,9,FALSE),0)</f>
        <v>1</v>
      </c>
      <c r="AB166" s="14">
        <f t="shared" si="36"/>
        <v>0.05</v>
      </c>
      <c r="AC166" s="41">
        <f>IFERROR(VLOOKUP(A166,'[2]eess-mf'!$A$2:$I$188,9,FALSE),0)</f>
        <v>0</v>
      </c>
      <c r="AD166" s="41">
        <f>IFERROR(VLOOKUP(VALUE(A166),[2]resumen!$A$5:$Q$191,17,FALSE),0)</f>
        <v>0</v>
      </c>
      <c r="AE166" s="14">
        <f t="shared" si="37"/>
        <v>0</v>
      </c>
      <c r="AF166" s="41">
        <f>IFERROR(VLOOKUP(A166,'[2]eess-mf'!$A$2:$I$188,8,FALSE),0)</f>
        <v>11</v>
      </c>
      <c r="AG166" s="41">
        <f>IFERROR(VLOOKUP(VALUE(A166),[2]resumen!$A$5:$Q$191,14,FALSE),0)</f>
        <v>16</v>
      </c>
      <c r="AH166" s="14">
        <f t="shared" si="38"/>
        <v>1.45</v>
      </c>
    </row>
    <row r="167" spans="1:34" x14ac:dyDescent="0.2">
      <c r="A167" s="45">
        <v>7306</v>
      </c>
      <c r="B167" s="2" t="str">
        <f>+VLOOKUP(A167,'[1]eess-mf'!$A$2:$I$188,5,FALSE)</f>
        <v>CHICLAYO</v>
      </c>
      <c r="C167" s="2" t="str">
        <f>+VLOOKUP(A167,'[1]eess-mf'!$A$2:$I$188,6,FALSE)</f>
        <v>PIMENTEL</v>
      </c>
      <c r="D167" s="2" t="str">
        <f>+VLOOKUP(A167,'[1]eess-mf'!$A$2:$I$188,2,FALSE)</f>
        <v>LAS FLORES DE LA PRADERA</v>
      </c>
      <c r="E167" s="41">
        <f>IFERROR(VLOOKUP(A167,'[2]eess-mf'!$A$2:$I$188,7,FALSE),0)</f>
        <v>124</v>
      </c>
      <c r="F167" s="41">
        <f>IFERROR(VLOOKUP(VALUE(A167),[2]resumen!$A$5:$Q$191,5,FALSE),0)</f>
        <v>116</v>
      </c>
      <c r="G167" s="14">
        <f t="shared" si="26"/>
        <v>0.93500000000000005</v>
      </c>
      <c r="H167" s="41">
        <f>IFERROR(VLOOKUP(VALUE(A167),[2]resumen!$A$5:$Q$191,7,FALSE),0)</f>
        <v>57</v>
      </c>
      <c r="I167" s="14">
        <f t="shared" si="27"/>
        <v>0.49099999999999999</v>
      </c>
      <c r="J167" s="41">
        <f>IFERROR(VLOOKUP(VALUE(A167),[2]resumen!$A$5:$Q$191,2,FALSE),0)</f>
        <v>6</v>
      </c>
      <c r="K167" s="5">
        <f t="shared" si="28"/>
        <v>5.1999999999999998E-2</v>
      </c>
      <c r="L167" s="41">
        <f>IFERROR(VLOOKUP(VALUE(A167),[2]resumen!$A$5:$Q$191,6,FALSE),0)</f>
        <v>45</v>
      </c>
      <c r="M167" s="14">
        <f t="shared" si="29"/>
        <v>0.36299999999999999</v>
      </c>
      <c r="N167" s="41">
        <f>IFERROR(VLOOKUP(VALUE(A167),[2]resumen!$A$5:$Q$191,8,FALSE),0)</f>
        <v>24</v>
      </c>
      <c r="O167" s="14">
        <f t="shared" si="30"/>
        <v>0.20699999999999999</v>
      </c>
      <c r="P167" s="41">
        <f>IFERROR(VLOOKUP(VALUE(A167),[2]resumen!$A$5:$Q$191,12,FALSE),0)+IFERROR(VLOOKUP(VALUE(A167),[2]resumen!$A$5:$Q$191,13,FALSE),0)</f>
        <v>112</v>
      </c>
      <c r="Q167" s="14">
        <f t="shared" si="31"/>
        <v>0.97</v>
      </c>
      <c r="R167" s="41">
        <f>IFERROR(VLOOKUP(VALUE(A167),[2]resumen!$A$5:$Q$191,10,FALSE),0)+IFERROR(VLOOKUP(VALUE(A167),[2]resumen!$A$5:$Q$191,11,FALSE),0)</f>
        <v>114</v>
      </c>
      <c r="S167" s="14">
        <f t="shared" si="32"/>
        <v>0.98</v>
      </c>
      <c r="T167" s="41">
        <f>IFERROR(VLOOKUP(VALUE(A167),[2]resumen!$A$5:$Q$191,15,FALSE),0)</f>
        <v>75</v>
      </c>
      <c r="U167" s="41">
        <f>IFERROR(VLOOKUP(VALUE(A167),[2]resumen!$A$5:$Q$191,16,FALSE),0)</f>
        <v>67</v>
      </c>
      <c r="V167" s="14">
        <f t="shared" si="33"/>
        <v>0.89</v>
      </c>
      <c r="W167" s="41">
        <f>IFERROR(VLOOKUP(VALUE(A167),[2]resumen!$A$5:$Q$191,4,FALSE),0)</f>
        <v>30</v>
      </c>
      <c r="X167" s="14">
        <f t="shared" si="34"/>
        <v>0.24</v>
      </c>
      <c r="Y167" s="41">
        <f>IFERROR(VLOOKUP(VALUE(A167),[2]resumen!$A$5:$Q$191,3,FALSE),0)</f>
        <v>35</v>
      </c>
      <c r="Z167" s="14">
        <f t="shared" si="35"/>
        <v>0.28199999999999997</v>
      </c>
      <c r="AA167" s="41">
        <f>IFERROR(VLOOKUP(VALUE(A167),[2]resumen!$A$5:$Q$191,9,FALSE),0)</f>
        <v>0</v>
      </c>
      <c r="AB167" s="14">
        <f t="shared" si="36"/>
        <v>0</v>
      </c>
      <c r="AC167" s="41">
        <f>IFERROR(VLOOKUP(A167,'[2]eess-mf'!$A$2:$I$188,9,FALSE),0)</f>
        <v>0</v>
      </c>
      <c r="AD167" s="41">
        <f>IFERROR(VLOOKUP(VALUE(A167),[2]resumen!$A$5:$Q$191,17,FALSE),0)</f>
        <v>0</v>
      </c>
      <c r="AE167" s="14">
        <f t="shared" si="37"/>
        <v>0</v>
      </c>
      <c r="AF167" s="41">
        <f>IFERROR(VLOOKUP(A167,'[2]eess-mf'!$A$2:$I$188,8,FALSE),0)</f>
        <v>516</v>
      </c>
      <c r="AG167" s="41">
        <f>IFERROR(VLOOKUP(VALUE(A167),[2]resumen!$A$5:$Q$191,14,FALSE),0)</f>
        <v>172</v>
      </c>
      <c r="AH167" s="14">
        <f t="shared" si="38"/>
        <v>0.33</v>
      </c>
    </row>
    <row r="168" spans="1:34" x14ac:dyDescent="0.2">
      <c r="A168" s="45">
        <v>7315</v>
      </c>
      <c r="B168" s="2" t="str">
        <f>+VLOOKUP(A168,'[1]eess-mf'!$A$2:$I$188,5,FALSE)</f>
        <v>LAMBAYEQUE</v>
      </c>
      <c r="C168" s="2" t="str">
        <f>+VLOOKUP(A168,'[1]eess-mf'!$A$2:$I$188,6,FALSE)</f>
        <v>OLMOS</v>
      </c>
      <c r="D168" s="2" t="str">
        <f>+VLOOKUP(A168,'[1]eess-mf'!$A$2:$I$188,2,FALSE)</f>
        <v>CALERA SANTA ROSA</v>
      </c>
      <c r="E168" s="41">
        <f>IFERROR(VLOOKUP(A168,'[2]eess-mf'!$A$2:$I$188,7,FALSE),0)</f>
        <v>25</v>
      </c>
      <c r="F168" s="41">
        <f>IFERROR(VLOOKUP(VALUE(A168),[2]resumen!$A$5:$Q$191,5,FALSE),0)</f>
        <v>16</v>
      </c>
      <c r="G168" s="14">
        <f t="shared" si="26"/>
        <v>0.64</v>
      </c>
      <c r="H168" s="41">
        <f>IFERROR(VLOOKUP(VALUE(A168),[2]resumen!$A$5:$Q$191,7,FALSE),0)</f>
        <v>12</v>
      </c>
      <c r="I168" s="14">
        <f t="shared" si="27"/>
        <v>0.75</v>
      </c>
      <c r="J168" s="41">
        <f>IFERROR(VLOOKUP(VALUE(A168),[2]resumen!$A$5:$Q$191,2,FALSE),0)</f>
        <v>2</v>
      </c>
      <c r="K168" s="5">
        <f t="shared" si="28"/>
        <v>0.125</v>
      </c>
      <c r="L168" s="41">
        <f>IFERROR(VLOOKUP(VALUE(A168),[2]resumen!$A$5:$Q$191,6,FALSE),0)</f>
        <v>17</v>
      </c>
      <c r="M168" s="14">
        <f t="shared" si="29"/>
        <v>0.68</v>
      </c>
      <c r="N168" s="41">
        <f>IFERROR(VLOOKUP(VALUE(A168),[2]resumen!$A$5:$Q$191,8,FALSE),0)</f>
        <v>51</v>
      </c>
      <c r="O168" s="14">
        <f t="shared" si="30"/>
        <v>3.1880000000000002</v>
      </c>
      <c r="P168" s="41">
        <f>IFERROR(VLOOKUP(VALUE(A168),[2]resumen!$A$5:$Q$191,12,FALSE),0)+IFERROR(VLOOKUP(VALUE(A168),[2]resumen!$A$5:$Q$191,13,FALSE),0)</f>
        <v>13</v>
      </c>
      <c r="Q168" s="14">
        <f t="shared" si="31"/>
        <v>0.81</v>
      </c>
      <c r="R168" s="41">
        <f>IFERROR(VLOOKUP(VALUE(A168),[2]resumen!$A$5:$Q$191,10,FALSE),0)+IFERROR(VLOOKUP(VALUE(A168),[2]resumen!$A$5:$Q$191,11,FALSE),0)</f>
        <v>14</v>
      </c>
      <c r="S168" s="14">
        <f t="shared" si="32"/>
        <v>0.88</v>
      </c>
      <c r="T168" s="41">
        <f>IFERROR(VLOOKUP(VALUE(A168),[2]resumen!$A$5:$Q$191,15,FALSE),0)</f>
        <v>17</v>
      </c>
      <c r="U168" s="41">
        <f>IFERROR(VLOOKUP(VALUE(A168),[2]resumen!$A$5:$Q$191,16,FALSE),0)</f>
        <v>12</v>
      </c>
      <c r="V168" s="14">
        <f t="shared" si="33"/>
        <v>0.71</v>
      </c>
      <c r="W168" s="41">
        <f>IFERROR(VLOOKUP(VALUE(A168),[2]resumen!$A$5:$Q$191,4,FALSE),0)</f>
        <v>0</v>
      </c>
      <c r="X168" s="14">
        <f t="shared" si="34"/>
        <v>0</v>
      </c>
      <c r="Y168" s="41">
        <f>IFERROR(VLOOKUP(VALUE(A168),[2]resumen!$A$5:$Q$191,3,FALSE),0)</f>
        <v>1</v>
      </c>
      <c r="Z168" s="14">
        <f t="shared" si="35"/>
        <v>0.04</v>
      </c>
      <c r="AA168" s="41">
        <f>IFERROR(VLOOKUP(VALUE(A168),[2]resumen!$A$5:$Q$191,9,FALSE),0)</f>
        <v>0</v>
      </c>
      <c r="AB168" s="14">
        <f t="shared" si="36"/>
        <v>0</v>
      </c>
      <c r="AC168" s="41">
        <f>IFERROR(VLOOKUP(A168,'[2]eess-mf'!$A$2:$I$188,9,FALSE),0)</f>
        <v>0</v>
      </c>
      <c r="AD168" s="41">
        <f>IFERROR(VLOOKUP(VALUE(A168),[2]resumen!$A$5:$Q$191,17,FALSE),0)</f>
        <v>0</v>
      </c>
      <c r="AE168" s="14">
        <f t="shared" si="37"/>
        <v>0</v>
      </c>
      <c r="AF168" s="41">
        <f>IFERROR(VLOOKUP(A168,'[2]eess-mf'!$A$2:$I$188,8,FALSE),0)</f>
        <v>23</v>
      </c>
      <c r="AG168" s="41">
        <f>IFERROR(VLOOKUP(VALUE(A168),[2]resumen!$A$5:$Q$191,14,FALSE),0)</f>
        <v>29</v>
      </c>
      <c r="AH168" s="14">
        <f t="shared" si="38"/>
        <v>1.26</v>
      </c>
    </row>
    <row r="169" spans="1:34" x14ac:dyDescent="0.2">
      <c r="A169" s="45">
        <v>7316</v>
      </c>
      <c r="B169" s="2" t="str">
        <f>+VLOOKUP(A169,'[1]eess-mf'!$A$2:$I$188,5,FALSE)</f>
        <v>LAMBAYEQUE</v>
      </c>
      <c r="C169" s="2" t="str">
        <f>+VLOOKUP(A169,'[1]eess-mf'!$A$2:$I$188,6,FALSE)</f>
        <v>OLMOS</v>
      </c>
      <c r="D169" s="2" t="str">
        <f>+VLOOKUP(A169,'[1]eess-mf'!$A$2:$I$188,2,FALSE)</f>
        <v>CASERIO PLAYA DE CASCAJAL</v>
      </c>
      <c r="E169" s="41">
        <f>IFERROR(VLOOKUP(A169,'[2]eess-mf'!$A$2:$I$188,7,FALSE),0)</f>
        <v>26</v>
      </c>
      <c r="F169" s="41">
        <f>IFERROR(VLOOKUP(VALUE(A169),[2]resumen!$A$5:$Q$191,5,FALSE),0)</f>
        <v>31</v>
      </c>
      <c r="G169" s="14">
        <f t="shared" si="26"/>
        <v>1.1919999999999999</v>
      </c>
      <c r="H169" s="41">
        <f>IFERROR(VLOOKUP(VALUE(A169),[2]resumen!$A$5:$Q$191,7,FALSE),0)</f>
        <v>8</v>
      </c>
      <c r="I169" s="14">
        <f t="shared" si="27"/>
        <v>0.25800000000000001</v>
      </c>
      <c r="J169" s="41">
        <f>IFERROR(VLOOKUP(VALUE(A169),[2]resumen!$A$5:$Q$191,2,FALSE),0)</f>
        <v>2</v>
      </c>
      <c r="K169" s="5">
        <f t="shared" si="28"/>
        <v>6.5000000000000002E-2</v>
      </c>
      <c r="L169" s="41">
        <f>IFERROR(VLOOKUP(VALUE(A169),[2]resumen!$A$5:$Q$191,6,FALSE),0)</f>
        <v>16</v>
      </c>
      <c r="M169" s="14">
        <f t="shared" si="29"/>
        <v>0.61499999999999999</v>
      </c>
      <c r="N169" s="41">
        <f>IFERROR(VLOOKUP(VALUE(A169),[2]resumen!$A$5:$Q$191,8,FALSE),0)</f>
        <v>14</v>
      </c>
      <c r="O169" s="14">
        <f t="shared" si="30"/>
        <v>0.45200000000000001</v>
      </c>
      <c r="P169" s="41">
        <f>IFERROR(VLOOKUP(VALUE(A169),[2]resumen!$A$5:$Q$191,12,FALSE),0)+IFERROR(VLOOKUP(VALUE(A169),[2]resumen!$A$5:$Q$191,13,FALSE),0)</f>
        <v>20</v>
      </c>
      <c r="Q169" s="14">
        <f t="shared" si="31"/>
        <v>0.65</v>
      </c>
      <c r="R169" s="41">
        <f>IFERROR(VLOOKUP(VALUE(A169),[2]resumen!$A$5:$Q$191,10,FALSE),0)+IFERROR(VLOOKUP(VALUE(A169),[2]resumen!$A$5:$Q$191,11,FALSE),0)</f>
        <v>19</v>
      </c>
      <c r="S169" s="14">
        <f t="shared" si="32"/>
        <v>0.61</v>
      </c>
      <c r="T169" s="41">
        <f>IFERROR(VLOOKUP(VALUE(A169),[2]resumen!$A$5:$Q$191,15,FALSE),0)</f>
        <v>17</v>
      </c>
      <c r="U169" s="41">
        <f>IFERROR(VLOOKUP(VALUE(A169),[2]resumen!$A$5:$Q$191,16,FALSE),0)</f>
        <v>11</v>
      </c>
      <c r="V169" s="14">
        <f t="shared" si="33"/>
        <v>0.65</v>
      </c>
      <c r="W169" s="41">
        <f>IFERROR(VLOOKUP(VALUE(A169),[2]resumen!$A$5:$Q$191,4,FALSE),0)</f>
        <v>2</v>
      </c>
      <c r="X169" s="14">
        <f t="shared" si="34"/>
        <v>0.08</v>
      </c>
      <c r="Y169" s="41">
        <f>IFERROR(VLOOKUP(VALUE(A169),[2]resumen!$A$5:$Q$191,3,FALSE),0)</f>
        <v>0</v>
      </c>
      <c r="Z169" s="14">
        <f t="shared" si="35"/>
        <v>0</v>
      </c>
      <c r="AA169" s="41">
        <f>IFERROR(VLOOKUP(VALUE(A169),[2]resumen!$A$5:$Q$191,9,FALSE),0)</f>
        <v>0</v>
      </c>
      <c r="AB169" s="14">
        <f t="shared" si="36"/>
        <v>0</v>
      </c>
      <c r="AC169" s="41">
        <f>IFERROR(VLOOKUP(A169,'[2]eess-mf'!$A$2:$I$188,9,FALSE),0)</f>
        <v>0</v>
      </c>
      <c r="AD169" s="41">
        <f>IFERROR(VLOOKUP(VALUE(A169),[2]resumen!$A$5:$Q$191,17,FALSE),0)</f>
        <v>0</v>
      </c>
      <c r="AE169" s="14">
        <f t="shared" si="37"/>
        <v>0</v>
      </c>
      <c r="AF169" s="41">
        <f>IFERROR(VLOOKUP(A169,'[2]eess-mf'!$A$2:$I$188,8,FALSE),0)</f>
        <v>46</v>
      </c>
      <c r="AG169" s="41">
        <f>IFERROR(VLOOKUP(VALUE(A169),[2]resumen!$A$5:$Q$191,14,FALSE),0)</f>
        <v>43</v>
      </c>
      <c r="AH169" s="14">
        <f t="shared" si="38"/>
        <v>0.93</v>
      </c>
    </row>
    <row r="170" spans="1:34" x14ac:dyDescent="0.2">
      <c r="A170" s="45">
        <v>7317</v>
      </c>
      <c r="B170" s="2" t="str">
        <f>+VLOOKUP(A170,'[1]eess-mf'!$A$2:$I$188,5,FALSE)</f>
        <v>FERREÑAFE</v>
      </c>
      <c r="C170" s="2" t="str">
        <f>+VLOOKUP(A170,'[1]eess-mf'!$A$2:$I$188,6,FALSE)</f>
        <v>PITIPO</v>
      </c>
      <c r="D170" s="2" t="str">
        <f>+VLOOKUP(A170,'[1]eess-mf'!$A$2:$I$188,2,FALSE)</f>
        <v>SANTA CLARA</v>
      </c>
      <c r="E170" s="41">
        <f>IFERROR(VLOOKUP(A170,'[2]eess-mf'!$A$2:$I$188,7,FALSE),0)</f>
        <v>30</v>
      </c>
      <c r="F170" s="41">
        <f>IFERROR(VLOOKUP(VALUE(A170),[2]resumen!$A$5:$Q$191,5,FALSE),0)</f>
        <v>20</v>
      </c>
      <c r="G170" s="14">
        <f t="shared" si="26"/>
        <v>0.66700000000000004</v>
      </c>
      <c r="H170" s="41">
        <f>IFERROR(VLOOKUP(VALUE(A170),[2]resumen!$A$5:$Q$191,7,FALSE),0)</f>
        <v>15</v>
      </c>
      <c r="I170" s="14">
        <f t="shared" si="27"/>
        <v>0.75</v>
      </c>
      <c r="J170" s="41">
        <f>IFERROR(VLOOKUP(VALUE(A170),[2]resumen!$A$5:$Q$191,2,FALSE),0)</f>
        <v>2</v>
      </c>
      <c r="K170" s="5">
        <f t="shared" si="28"/>
        <v>0.1</v>
      </c>
      <c r="L170" s="41">
        <f>IFERROR(VLOOKUP(VALUE(A170),[2]resumen!$A$5:$Q$191,6,FALSE),0)</f>
        <v>20</v>
      </c>
      <c r="M170" s="14">
        <f t="shared" si="29"/>
        <v>0.66700000000000004</v>
      </c>
      <c r="N170" s="41">
        <f>IFERROR(VLOOKUP(VALUE(A170),[2]resumen!$A$5:$Q$191,8,FALSE),0)</f>
        <v>11</v>
      </c>
      <c r="O170" s="14">
        <f t="shared" si="30"/>
        <v>0.55000000000000004</v>
      </c>
      <c r="P170" s="41">
        <f>IFERROR(VLOOKUP(VALUE(A170),[2]resumen!$A$5:$Q$191,12,FALSE),0)+IFERROR(VLOOKUP(VALUE(A170),[2]resumen!$A$5:$Q$191,13,FALSE),0)</f>
        <v>19</v>
      </c>
      <c r="Q170" s="14">
        <f t="shared" si="31"/>
        <v>0.95</v>
      </c>
      <c r="R170" s="41">
        <f>IFERROR(VLOOKUP(VALUE(A170),[2]resumen!$A$5:$Q$191,10,FALSE),0)+IFERROR(VLOOKUP(VALUE(A170),[2]resumen!$A$5:$Q$191,11,FALSE),0)</f>
        <v>21</v>
      </c>
      <c r="S170" s="14">
        <f t="shared" si="32"/>
        <v>1.05</v>
      </c>
      <c r="T170" s="41">
        <f>IFERROR(VLOOKUP(VALUE(A170),[2]resumen!$A$5:$Q$191,15,FALSE),0)</f>
        <v>21</v>
      </c>
      <c r="U170" s="41">
        <f>IFERROR(VLOOKUP(VALUE(A170),[2]resumen!$A$5:$Q$191,16,FALSE),0)</f>
        <v>21</v>
      </c>
      <c r="V170" s="14">
        <f t="shared" si="33"/>
        <v>1</v>
      </c>
      <c r="W170" s="41">
        <f>IFERROR(VLOOKUP(VALUE(A170),[2]resumen!$A$5:$Q$191,4,FALSE),0)</f>
        <v>0</v>
      </c>
      <c r="X170" s="14">
        <f t="shared" si="34"/>
        <v>0</v>
      </c>
      <c r="Y170" s="41">
        <f>IFERROR(VLOOKUP(VALUE(A170),[2]resumen!$A$5:$Q$191,3,FALSE),0)</f>
        <v>1</v>
      </c>
      <c r="Z170" s="14">
        <f t="shared" si="35"/>
        <v>3.3000000000000002E-2</v>
      </c>
      <c r="AA170" s="41">
        <f>IFERROR(VLOOKUP(VALUE(A170),[2]resumen!$A$5:$Q$191,9,FALSE),0)</f>
        <v>0</v>
      </c>
      <c r="AB170" s="14">
        <f t="shared" si="36"/>
        <v>0</v>
      </c>
      <c r="AC170" s="41">
        <f>IFERROR(VLOOKUP(A170,'[2]eess-mf'!$A$2:$I$188,9,FALSE),0)</f>
        <v>0</v>
      </c>
      <c r="AD170" s="41">
        <f>IFERROR(VLOOKUP(VALUE(A170),[2]resumen!$A$5:$Q$191,17,FALSE),0)</f>
        <v>0</v>
      </c>
      <c r="AE170" s="14">
        <f t="shared" si="37"/>
        <v>0</v>
      </c>
      <c r="AF170" s="41">
        <f>IFERROR(VLOOKUP(A170,'[2]eess-mf'!$A$2:$I$188,8,FALSE),0)</f>
        <v>80</v>
      </c>
      <c r="AG170" s="41">
        <f>IFERROR(VLOOKUP(VALUE(A170),[2]resumen!$A$5:$Q$191,14,FALSE),0)</f>
        <v>68</v>
      </c>
      <c r="AH170" s="14">
        <f t="shared" si="38"/>
        <v>0.85</v>
      </c>
    </row>
    <row r="171" spans="1:34" x14ac:dyDescent="0.2">
      <c r="A171" s="45">
        <v>7318</v>
      </c>
      <c r="B171" s="2" t="str">
        <f>+VLOOKUP(A171,'[1]eess-mf'!$A$2:$I$188,5,FALSE)</f>
        <v>LAMBAYEQUE</v>
      </c>
      <c r="C171" s="2" t="str">
        <f>+VLOOKUP(A171,'[1]eess-mf'!$A$2:$I$188,6,FALSE)</f>
        <v>KAÑARIS</v>
      </c>
      <c r="D171" s="2" t="str">
        <f>+VLOOKUP(A171,'[1]eess-mf'!$A$2:$I$188,2,FALSE)</f>
        <v>MAMAGPAMPA</v>
      </c>
      <c r="E171" s="41">
        <f>IFERROR(VLOOKUP(A171,'[2]eess-mf'!$A$2:$I$188,7,FALSE),0)</f>
        <v>14</v>
      </c>
      <c r="F171" s="41">
        <f>IFERROR(VLOOKUP(VALUE(A171),[2]resumen!$A$5:$Q$191,5,FALSE),0)</f>
        <v>23</v>
      </c>
      <c r="G171" s="14">
        <f t="shared" si="26"/>
        <v>1.643</v>
      </c>
      <c r="H171" s="41">
        <f>IFERROR(VLOOKUP(VALUE(A171),[2]resumen!$A$5:$Q$191,7,FALSE),0)</f>
        <v>14</v>
      </c>
      <c r="I171" s="14">
        <f t="shared" si="27"/>
        <v>0.60899999999999999</v>
      </c>
      <c r="J171" s="41">
        <f>IFERROR(VLOOKUP(VALUE(A171),[2]resumen!$A$5:$Q$191,2,FALSE),0)</f>
        <v>0</v>
      </c>
      <c r="K171" s="5">
        <f t="shared" si="28"/>
        <v>0</v>
      </c>
      <c r="L171" s="41">
        <f>IFERROR(VLOOKUP(VALUE(A171),[2]resumen!$A$5:$Q$191,6,FALSE),0)</f>
        <v>6</v>
      </c>
      <c r="M171" s="14">
        <f t="shared" si="29"/>
        <v>0.42899999999999999</v>
      </c>
      <c r="N171" s="41">
        <f>IFERROR(VLOOKUP(VALUE(A171),[2]resumen!$A$5:$Q$191,8,FALSE),0)</f>
        <v>10</v>
      </c>
      <c r="O171" s="14">
        <f t="shared" si="30"/>
        <v>0.435</v>
      </c>
      <c r="P171" s="41">
        <f>IFERROR(VLOOKUP(VALUE(A171),[2]resumen!$A$5:$Q$191,12,FALSE),0)+IFERROR(VLOOKUP(VALUE(A171),[2]resumen!$A$5:$Q$191,13,FALSE),0)</f>
        <v>25</v>
      </c>
      <c r="Q171" s="14">
        <f t="shared" si="31"/>
        <v>1.0900000000000001</v>
      </c>
      <c r="R171" s="41">
        <f>IFERROR(VLOOKUP(VALUE(A171),[2]resumen!$A$5:$Q$191,10,FALSE),0)+IFERROR(VLOOKUP(VALUE(A171),[2]resumen!$A$5:$Q$191,11,FALSE),0)</f>
        <v>21</v>
      </c>
      <c r="S171" s="14">
        <f t="shared" si="32"/>
        <v>0.91</v>
      </c>
      <c r="T171" s="41">
        <f>IFERROR(VLOOKUP(VALUE(A171),[2]resumen!$A$5:$Q$191,15,FALSE),0)</f>
        <v>23</v>
      </c>
      <c r="U171" s="41">
        <f>IFERROR(VLOOKUP(VALUE(A171),[2]resumen!$A$5:$Q$191,16,FALSE),0)</f>
        <v>21</v>
      </c>
      <c r="V171" s="14">
        <f t="shared" si="33"/>
        <v>0.91</v>
      </c>
      <c r="W171" s="41">
        <f>IFERROR(VLOOKUP(VALUE(A171),[2]resumen!$A$5:$Q$191,4,FALSE),0)</f>
        <v>0</v>
      </c>
      <c r="X171" s="14">
        <f t="shared" si="34"/>
        <v>0</v>
      </c>
      <c r="Y171" s="41">
        <f>IFERROR(VLOOKUP(VALUE(A171),[2]resumen!$A$5:$Q$191,3,FALSE),0)</f>
        <v>21</v>
      </c>
      <c r="Z171" s="14">
        <f t="shared" si="35"/>
        <v>1.5</v>
      </c>
      <c r="AA171" s="41">
        <f>IFERROR(VLOOKUP(VALUE(A171),[2]resumen!$A$5:$Q$191,9,FALSE),0)</f>
        <v>0</v>
      </c>
      <c r="AB171" s="14">
        <f t="shared" si="36"/>
        <v>0</v>
      </c>
      <c r="AC171" s="41">
        <f>IFERROR(VLOOKUP(A171,'[2]eess-mf'!$A$2:$I$188,9,FALSE),0)</f>
        <v>0</v>
      </c>
      <c r="AD171" s="41">
        <f>IFERROR(VLOOKUP(VALUE(A171),[2]resumen!$A$5:$Q$191,17,FALSE),0)</f>
        <v>0</v>
      </c>
      <c r="AE171" s="14">
        <f t="shared" si="37"/>
        <v>0</v>
      </c>
      <c r="AF171" s="41">
        <f>IFERROR(VLOOKUP(A171,'[2]eess-mf'!$A$2:$I$188,8,FALSE),0)</f>
        <v>36</v>
      </c>
      <c r="AG171" s="41">
        <f>IFERROR(VLOOKUP(VALUE(A171),[2]resumen!$A$5:$Q$191,14,FALSE),0)</f>
        <v>42</v>
      </c>
      <c r="AH171" s="14">
        <f t="shared" si="38"/>
        <v>1.17</v>
      </c>
    </row>
    <row r="172" spans="1:34" x14ac:dyDescent="0.2">
      <c r="A172" s="45">
        <v>7410</v>
      </c>
      <c r="B172" s="2" t="str">
        <f>+VLOOKUP(A172,'[1]eess-mf'!$A$2:$I$188,5,FALSE)</f>
        <v>CHICLAYO</v>
      </c>
      <c r="C172" s="2" t="str">
        <f>+VLOOKUP(A172,'[1]eess-mf'!$A$2:$I$188,6,FALSE)</f>
        <v>LA VICTORIA</v>
      </c>
      <c r="D172" s="2" t="str">
        <f>+VLOOKUP(A172,'[1]eess-mf'!$A$2:$I$188,2,FALSE)</f>
        <v>ANTONIO RAYMONDI</v>
      </c>
      <c r="E172" s="41">
        <f>IFERROR(VLOOKUP(A172,'[2]eess-mf'!$A$2:$I$188,7,FALSE),0)</f>
        <v>170</v>
      </c>
      <c r="F172" s="41">
        <f>IFERROR(VLOOKUP(VALUE(A172),[2]resumen!$A$5:$Q$191,5,FALSE),0)</f>
        <v>122</v>
      </c>
      <c r="G172" s="14">
        <f t="shared" si="26"/>
        <v>0.71799999999999997</v>
      </c>
      <c r="H172" s="41">
        <f>IFERROR(VLOOKUP(VALUE(A172),[2]resumen!$A$5:$Q$191,7,FALSE),0)</f>
        <v>93</v>
      </c>
      <c r="I172" s="14">
        <f t="shared" si="27"/>
        <v>0.76200000000000001</v>
      </c>
      <c r="J172" s="41">
        <f>IFERROR(VLOOKUP(VALUE(A172),[2]resumen!$A$5:$Q$191,2,FALSE),0)</f>
        <v>10</v>
      </c>
      <c r="K172" s="5">
        <f t="shared" si="28"/>
        <v>8.2000000000000003E-2</v>
      </c>
      <c r="L172" s="41">
        <f>IFERROR(VLOOKUP(VALUE(A172),[2]resumen!$A$5:$Q$191,6,FALSE),0)</f>
        <v>106</v>
      </c>
      <c r="M172" s="14">
        <f t="shared" si="29"/>
        <v>0.624</v>
      </c>
      <c r="N172" s="41">
        <f>IFERROR(VLOOKUP(VALUE(A172),[2]resumen!$A$5:$Q$191,8,FALSE),0)</f>
        <v>165</v>
      </c>
      <c r="O172" s="14">
        <f t="shared" si="30"/>
        <v>1.3520000000000001</v>
      </c>
      <c r="P172" s="41">
        <f>IFERROR(VLOOKUP(VALUE(A172),[2]resumen!$A$5:$Q$191,12,FALSE),0)+IFERROR(VLOOKUP(VALUE(A172),[2]resumen!$A$5:$Q$191,13,FALSE),0)</f>
        <v>122</v>
      </c>
      <c r="Q172" s="14">
        <f t="shared" si="31"/>
        <v>1</v>
      </c>
      <c r="R172" s="41">
        <f>IFERROR(VLOOKUP(VALUE(A172),[2]resumen!$A$5:$Q$191,10,FALSE),0)+IFERROR(VLOOKUP(VALUE(A172),[2]resumen!$A$5:$Q$191,11,FALSE),0)</f>
        <v>125</v>
      </c>
      <c r="S172" s="14">
        <f t="shared" si="32"/>
        <v>1.02</v>
      </c>
      <c r="T172" s="41">
        <f>IFERROR(VLOOKUP(VALUE(A172),[2]resumen!$A$5:$Q$191,15,FALSE),0)</f>
        <v>132</v>
      </c>
      <c r="U172" s="41">
        <f>IFERROR(VLOOKUP(VALUE(A172),[2]resumen!$A$5:$Q$191,16,FALSE),0)</f>
        <v>141</v>
      </c>
      <c r="V172" s="14">
        <f t="shared" si="33"/>
        <v>1.07</v>
      </c>
      <c r="W172" s="41">
        <f>IFERROR(VLOOKUP(VALUE(A172),[2]resumen!$A$5:$Q$191,4,FALSE),0)</f>
        <v>0</v>
      </c>
      <c r="X172" s="14">
        <f t="shared" si="34"/>
        <v>0</v>
      </c>
      <c r="Y172" s="41">
        <f>IFERROR(VLOOKUP(VALUE(A172),[2]resumen!$A$5:$Q$191,3,FALSE),0)</f>
        <v>7</v>
      </c>
      <c r="Z172" s="14">
        <f t="shared" si="35"/>
        <v>4.1000000000000002E-2</v>
      </c>
      <c r="AA172" s="41">
        <f>IFERROR(VLOOKUP(VALUE(A172),[2]resumen!$A$5:$Q$191,9,FALSE),0)</f>
        <v>1</v>
      </c>
      <c r="AB172" s="14">
        <f t="shared" si="36"/>
        <v>0.01</v>
      </c>
      <c r="AC172" s="41">
        <f>IFERROR(VLOOKUP(A172,'[2]eess-mf'!$A$2:$I$188,9,FALSE),0)</f>
        <v>0</v>
      </c>
      <c r="AD172" s="41">
        <f>IFERROR(VLOOKUP(VALUE(A172),[2]resumen!$A$5:$Q$191,17,FALSE),0)</f>
        <v>0</v>
      </c>
      <c r="AE172" s="14">
        <f t="shared" si="37"/>
        <v>0</v>
      </c>
      <c r="AF172" s="41">
        <f>IFERROR(VLOOKUP(A172,'[2]eess-mf'!$A$2:$I$188,8,FALSE),0)</f>
        <v>729.6</v>
      </c>
      <c r="AG172" s="41">
        <f>IFERROR(VLOOKUP(VALUE(A172),[2]resumen!$A$5:$Q$191,14,FALSE),0)</f>
        <v>606</v>
      </c>
      <c r="AH172" s="14">
        <f t="shared" si="38"/>
        <v>0.83</v>
      </c>
    </row>
    <row r="173" spans="1:34" x14ac:dyDescent="0.2">
      <c r="A173" s="45">
        <v>9468</v>
      </c>
      <c r="B173" s="2" t="str">
        <f>+VLOOKUP(A173,'[1]eess-mf'!$A$2:$I$188,5,FALSE)</f>
        <v>LAMBAYEQUE</v>
      </c>
      <c r="C173" s="2" t="str">
        <f>+VLOOKUP(A173,'[1]eess-mf'!$A$2:$I$188,6,FALSE)</f>
        <v>SALAS</v>
      </c>
      <c r="D173" s="2" t="str">
        <f>+VLOOKUP(A173,'[1]eess-mf'!$A$2:$I$188,2,FALSE)</f>
        <v>CORRAL DE PIEDRA</v>
      </c>
      <c r="E173" s="41">
        <f>IFERROR(VLOOKUP(A173,'[2]eess-mf'!$A$2:$I$188,7,FALSE),0)</f>
        <v>15</v>
      </c>
      <c r="F173" s="41">
        <f>IFERROR(VLOOKUP(VALUE(A173),[2]resumen!$A$5:$Q$191,5,FALSE),0)</f>
        <v>21</v>
      </c>
      <c r="G173" s="14">
        <f t="shared" si="26"/>
        <v>1.4</v>
      </c>
      <c r="H173" s="41">
        <f>IFERROR(VLOOKUP(VALUE(A173),[2]resumen!$A$5:$Q$191,7,FALSE),0)</f>
        <v>9</v>
      </c>
      <c r="I173" s="14">
        <f t="shared" si="27"/>
        <v>0.42899999999999999</v>
      </c>
      <c r="J173" s="41">
        <f>IFERROR(VLOOKUP(VALUE(A173),[2]resumen!$A$5:$Q$191,2,FALSE),0)</f>
        <v>4</v>
      </c>
      <c r="K173" s="5">
        <f t="shared" si="28"/>
        <v>0.19</v>
      </c>
      <c r="L173" s="41">
        <f>IFERROR(VLOOKUP(VALUE(A173),[2]resumen!$A$5:$Q$191,6,FALSE),0)</f>
        <v>9</v>
      </c>
      <c r="M173" s="14">
        <f t="shared" si="29"/>
        <v>0.6</v>
      </c>
      <c r="N173" s="41">
        <f>IFERROR(VLOOKUP(VALUE(A173),[2]resumen!$A$5:$Q$191,8,FALSE),0)</f>
        <v>8</v>
      </c>
      <c r="O173" s="14">
        <f t="shared" si="30"/>
        <v>0.38100000000000001</v>
      </c>
      <c r="P173" s="41">
        <f>IFERROR(VLOOKUP(VALUE(A173),[2]resumen!$A$5:$Q$191,12,FALSE),0)+IFERROR(VLOOKUP(VALUE(A173),[2]resumen!$A$5:$Q$191,13,FALSE),0)</f>
        <v>14</v>
      </c>
      <c r="Q173" s="14">
        <f t="shared" si="31"/>
        <v>0.67</v>
      </c>
      <c r="R173" s="41">
        <f>IFERROR(VLOOKUP(VALUE(A173),[2]resumen!$A$5:$Q$191,10,FALSE),0)+IFERROR(VLOOKUP(VALUE(A173),[2]resumen!$A$5:$Q$191,11,FALSE),0)</f>
        <v>12</v>
      </c>
      <c r="S173" s="14">
        <f t="shared" si="32"/>
        <v>0.56999999999999995</v>
      </c>
      <c r="T173" s="41">
        <f>IFERROR(VLOOKUP(VALUE(A173),[2]resumen!$A$5:$Q$191,15,FALSE),0)</f>
        <v>10</v>
      </c>
      <c r="U173" s="41">
        <f>IFERROR(VLOOKUP(VALUE(A173),[2]resumen!$A$5:$Q$191,16,FALSE),0)</f>
        <v>9</v>
      </c>
      <c r="V173" s="14">
        <f t="shared" si="33"/>
        <v>0.9</v>
      </c>
      <c r="W173" s="41">
        <f>IFERROR(VLOOKUP(VALUE(A173),[2]resumen!$A$5:$Q$191,4,FALSE),0)</f>
        <v>0</v>
      </c>
      <c r="X173" s="14">
        <f t="shared" si="34"/>
        <v>0</v>
      </c>
      <c r="Y173" s="41">
        <f>IFERROR(VLOOKUP(VALUE(A173),[2]resumen!$A$5:$Q$191,3,FALSE),0)</f>
        <v>0</v>
      </c>
      <c r="Z173" s="14">
        <f t="shared" si="35"/>
        <v>0</v>
      </c>
      <c r="AA173" s="41">
        <f>IFERROR(VLOOKUP(VALUE(A173),[2]resumen!$A$5:$Q$191,9,FALSE),0)</f>
        <v>0</v>
      </c>
      <c r="AB173" s="14">
        <f t="shared" si="36"/>
        <v>0</v>
      </c>
      <c r="AC173" s="41">
        <f>IFERROR(VLOOKUP(A173,'[2]eess-mf'!$A$2:$I$188,9,FALSE),0)</f>
        <v>0</v>
      </c>
      <c r="AD173" s="41">
        <f>IFERROR(VLOOKUP(VALUE(A173),[2]resumen!$A$5:$Q$191,17,FALSE),0)</f>
        <v>0</v>
      </c>
      <c r="AE173" s="14">
        <f t="shared" si="37"/>
        <v>0</v>
      </c>
      <c r="AF173" s="41">
        <f>IFERROR(VLOOKUP(A173,'[2]eess-mf'!$A$2:$I$188,8,FALSE),0)</f>
        <v>38</v>
      </c>
      <c r="AG173" s="41">
        <f>IFERROR(VLOOKUP(VALUE(A173),[2]resumen!$A$5:$Q$191,14,FALSE),0)</f>
        <v>31</v>
      </c>
      <c r="AH173" s="14">
        <f t="shared" si="38"/>
        <v>0.82</v>
      </c>
    </row>
    <row r="174" spans="1:34" x14ac:dyDescent="0.2">
      <c r="A174" s="45">
        <v>10095</v>
      </c>
      <c r="B174" s="2" t="str">
        <f>+VLOOKUP(A174,'[1]eess-mf'!$A$2:$I$188,5,FALSE)</f>
        <v>LAMBAYEQUE</v>
      </c>
      <c r="C174" s="2" t="str">
        <f>+VLOOKUP(A174,'[1]eess-mf'!$A$2:$I$188,6,FALSE)</f>
        <v>OLMOS</v>
      </c>
      <c r="D174" s="2" t="str">
        <f>+VLOOKUP(A174,'[1]eess-mf'!$A$2:$I$188,2,FALSE)</f>
        <v>ANCOL CHICO</v>
      </c>
      <c r="E174" s="41">
        <f>IFERROR(VLOOKUP(A174,'[2]eess-mf'!$A$2:$I$188,7,FALSE),0)</f>
        <v>23</v>
      </c>
      <c r="F174" s="41">
        <f>IFERROR(VLOOKUP(VALUE(A174),[2]resumen!$A$5:$Q$191,5,FALSE),0)</f>
        <v>40</v>
      </c>
      <c r="G174" s="14">
        <f t="shared" si="26"/>
        <v>1.7390000000000001</v>
      </c>
      <c r="H174" s="41">
        <f>IFERROR(VLOOKUP(VALUE(A174),[2]resumen!$A$5:$Q$191,7,FALSE),0)</f>
        <v>15</v>
      </c>
      <c r="I174" s="14">
        <f t="shared" si="27"/>
        <v>0.375</v>
      </c>
      <c r="J174" s="41">
        <f>IFERROR(VLOOKUP(VALUE(A174),[2]resumen!$A$5:$Q$191,2,FALSE),0)</f>
        <v>6</v>
      </c>
      <c r="K174" s="5">
        <f t="shared" si="28"/>
        <v>0.15</v>
      </c>
      <c r="L174" s="41">
        <f>IFERROR(VLOOKUP(VALUE(A174),[2]resumen!$A$5:$Q$191,6,FALSE),0)</f>
        <v>16</v>
      </c>
      <c r="M174" s="14">
        <f t="shared" si="29"/>
        <v>0.69599999999999995</v>
      </c>
      <c r="N174" s="41">
        <f>IFERROR(VLOOKUP(VALUE(A174),[2]resumen!$A$5:$Q$191,8,FALSE),0)</f>
        <v>18</v>
      </c>
      <c r="O174" s="14">
        <f t="shared" si="30"/>
        <v>0.45</v>
      </c>
      <c r="P174" s="41">
        <f>IFERROR(VLOOKUP(VALUE(A174),[2]resumen!$A$5:$Q$191,12,FALSE),0)+IFERROR(VLOOKUP(VALUE(A174),[2]resumen!$A$5:$Q$191,13,FALSE),0)</f>
        <v>36</v>
      </c>
      <c r="Q174" s="14">
        <f t="shared" si="31"/>
        <v>0.9</v>
      </c>
      <c r="R174" s="41">
        <f>IFERROR(VLOOKUP(VALUE(A174),[2]resumen!$A$5:$Q$191,10,FALSE),0)+IFERROR(VLOOKUP(VALUE(A174),[2]resumen!$A$5:$Q$191,11,FALSE),0)</f>
        <v>34</v>
      </c>
      <c r="S174" s="14">
        <f t="shared" si="32"/>
        <v>0.85</v>
      </c>
      <c r="T174" s="41">
        <f>IFERROR(VLOOKUP(VALUE(A174),[2]resumen!$A$5:$Q$191,15,FALSE),0)</f>
        <v>18</v>
      </c>
      <c r="U174" s="41">
        <f>IFERROR(VLOOKUP(VALUE(A174),[2]resumen!$A$5:$Q$191,16,FALSE),0)</f>
        <v>5</v>
      </c>
      <c r="V174" s="14">
        <f t="shared" si="33"/>
        <v>0.28000000000000003</v>
      </c>
      <c r="W174" s="41">
        <f>IFERROR(VLOOKUP(VALUE(A174),[2]resumen!$A$5:$Q$191,4,FALSE),0)</f>
        <v>0</v>
      </c>
      <c r="X174" s="14">
        <f t="shared" si="34"/>
        <v>0</v>
      </c>
      <c r="Y174" s="41">
        <f>IFERROR(VLOOKUP(VALUE(A174),[2]resumen!$A$5:$Q$191,3,FALSE),0)</f>
        <v>63</v>
      </c>
      <c r="Z174" s="14">
        <f t="shared" si="35"/>
        <v>2.7389999999999999</v>
      </c>
      <c r="AA174" s="41">
        <f>IFERROR(VLOOKUP(VALUE(A174),[2]resumen!$A$5:$Q$191,9,FALSE),0)</f>
        <v>6</v>
      </c>
      <c r="AB174" s="14">
        <f t="shared" si="36"/>
        <v>0.15</v>
      </c>
      <c r="AC174" s="41">
        <f>IFERROR(VLOOKUP(A174,'[2]eess-mf'!$A$2:$I$188,9,FALSE),0)</f>
        <v>0</v>
      </c>
      <c r="AD174" s="41">
        <f>IFERROR(VLOOKUP(VALUE(A174),[2]resumen!$A$5:$Q$191,17,FALSE),0)</f>
        <v>0</v>
      </c>
      <c r="AE174" s="14">
        <f t="shared" si="37"/>
        <v>0</v>
      </c>
      <c r="AF174" s="41">
        <f>IFERROR(VLOOKUP(A174,'[2]eess-mf'!$A$2:$I$188,8,FALSE),0)</f>
        <v>28</v>
      </c>
      <c r="AG174" s="41">
        <f>IFERROR(VLOOKUP(VALUE(A174),[2]resumen!$A$5:$Q$191,14,FALSE),0)</f>
        <v>39</v>
      </c>
      <c r="AH174" s="14">
        <f t="shared" si="38"/>
        <v>1.39</v>
      </c>
    </row>
    <row r="175" spans="1:34" x14ac:dyDescent="0.2">
      <c r="A175" s="45">
        <v>10096</v>
      </c>
      <c r="B175" s="2" t="str">
        <f>+VLOOKUP(A175,'[1]eess-mf'!$A$2:$I$188,5,FALSE)</f>
        <v>LAMBAYEQUE</v>
      </c>
      <c r="C175" s="2" t="str">
        <f>+VLOOKUP(A175,'[1]eess-mf'!$A$2:$I$188,6,FALSE)</f>
        <v>OLMOS</v>
      </c>
      <c r="D175" s="2" t="str">
        <f>+VLOOKUP(A175,'[1]eess-mf'!$A$2:$I$188,2,FALSE)</f>
        <v>EL PUEBLITO</v>
      </c>
      <c r="E175" s="41">
        <f>IFERROR(VLOOKUP(A175,'[2]eess-mf'!$A$2:$I$188,7,FALSE),0)</f>
        <v>15</v>
      </c>
      <c r="F175" s="41">
        <f>IFERROR(VLOOKUP(VALUE(A175),[2]resumen!$A$5:$Q$191,5,FALSE),0)</f>
        <v>22</v>
      </c>
      <c r="G175" s="14">
        <f t="shared" si="26"/>
        <v>1.4670000000000001</v>
      </c>
      <c r="H175" s="41">
        <f>IFERROR(VLOOKUP(VALUE(A175),[2]resumen!$A$5:$Q$191,7,FALSE),0)</f>
        <v>4</v>
      </c>
      <c r="I175" s="14">
        <f t="shared" si="27"/>
        <v>0.182</v>
      </c>
      <c r="J175" s="41">
        <f>IFERROR(VLOOKUP(VALUE(A175),[2]resumen!$A$5:$Q$191,2,FALSE),0)</f>
        <v>1</v>
      </c>
      <c r="K175" s="5">
        <f t="shared" si="28"/>
        <v>4.4999999999999998E-2</v>
      </c>
      <c r="L175" s="41">
        <f>IFERROR(VLOOKUP(VALUE(A175),[2]resumen!$A$5:$Q$191,6,FALSE),0)</f>
        <v>10</v>
      </c>
      <c r="M175" s="14">
        <f t="shared" si="29"/>
        <v>0.66700000000000004</v>
      </c>
      <c r="N175" s="41">
        <f>IFERROR(VLOOKUP(VALUE(A175),[2]resumen!$A$5:$Q$191,8,FALSE),0)</f>
        <v>6</v>
      </c>
      <c r="O175" s="14">
        <f t="shared" si="30"/>
        <v>0.27300000000000002</v>
      </c>
      <c r="P175" s="41">
        <f>IFERROR(VLOOKUP(VALUE(A175),[2]resumen!$A$5:$Q$191,12,FALSE),0)+IFERROR(VLOOKUP(VALUE(A175),[2]resumen!$A$5:$Q$191,13,FALSE),0)</f>
        <v>20</v>
      </c>
      <c r="Q175" s="14">
        <f t="shared" si="31"/>
        <v>0.91</v>
      </c>
      <c r="R175" s="41">
        <f>IFERROR(VLOOKUP(VALUE(A175),[2]resumen!$A$5:$Q$191,10,FALSE),0)+IFERROR(VLOOKUP(VALUE(A175),[2]resumen!$A$5:$Q$191,11,FALSE),0)</f>
        <v>19</v>
      </c>
      <c r="S175" s="14">
        <f t="shared" si="32"/>
        <v>0.86</v>
      </c>
      <c r="T175" s="41">
        <f>IFERROR(VLOOKUP(VALUE(A175),[2]resumen!$A$5:$Q$191,15,FALSE),0)</f>
        <v>10</v>
      </c>
      <c r="U175" s="41">
        <f>IFERROR(VLOOKUP(VALUE(A175),[2]resumen!$A$5:$Q$191,16,FALSE),0)</f>
        <v>7</v>
      </c>
      <c r="V175" s="14">
        <f t="shared" si="33"/>
        <v>0.7</v>
      </c>
      <c r="W175" s="41">
        <f>IFERROR(VLOOKUP(VALUE(A175),[2]resumen!$A$5:$Q$191,4,FALSE),0)</f>
        <v>0</v>
      </c>
      <c r="X175" s="14">
        <f t="shared" si="34"/>
        <v>0</v>
      </c>
      <c r="Y175" s="41">
        <f>IFERROR(VLOOKUP(VALUE(A175),[2]resumen!$A$5:$Q$191,3,FALSE),0)</f>
        <v>1</v>
      </c>
      <c r="Z175" s="14">
        <f t="shared" si="35"/>
        <v>6.7000000000000004E-2</v>
      </c>
      <c r="AA175" s="41">
        <f>IFERROR(VLOOKUP(VALUE(A175),[2]resumen!$A$5:$Q$191,9,FALSE),0)</f>
        <v>0</v>
      </c>
      <c r="AB175" s="14">
        <f t="shared" si="36"/>
        <v>0</v>
      </c>
      <c r="AC175" s="41">
        <f>IFERROR(VLOOKUP(A175,'[2]eess-mf'!$A$2:$I$188,9,FALSE),0)</f>
        <v>0</v>
      </c>
      <c r="AD175" s="41">
        <f>IFERROR(VLOOKUP(VALUE(A175),[2]resumen!$A$5:$Q$191,17,FALSE),0)</f>
        <v>0</v>
      </c>
      <c r="AE175" s="14">
        <f t="shared" si="37"/>
        <v>0</v>
      </c>
      <c r="AF175" s="41">
        <f>IFERROR(VLOOKUP(A175,'[2]eess-mf'!$A$2:$I$188,8,FALSE),0)</f>
        <v>40</v>
      </c>
      <c r="AG175" s="41">
        <f>IFERROR(VLOOKUP(VALUE(A175),[2]resumen!$A$5:$Q$191,14,FALSE),0)</f>
        <v>70</v>
      </c>
      <c r="AH175" s="14">
        <f t="shared" si="38"/>
        <v>1.75</v>
      </c>
    </row>
    <row r="176" spans="1:34" x14ac:dyDescent="0.2">
      <c r="A176" s="45">
        <v>11452</v>
      </c>
      <c r="B176" s="2" t="str">
        <f>+VLOOKUP(A176,'[1]eess-mf'!$A$2:$I$188,5,FALSE)</f>
        <v>LAMBAYEQUE</v>
      </c>
      <c r="C176" s="2" t="str">
        <f>+VLOOKUP(A176,'[1]eess-mf'!$A$2:$I$188,6,FALSE)</f>
        <v>SALAS</v>
      </c>
      <c r="D176" s="2" t="str">
        <f>+VLOOKUP(A176,'[1]eess-mf'!$A$2:$I$188,2,FALSE)</f>
        <v>LAGUNA HUANAMA</v>
      </c>
      <c r="E176" s="41">
        <f>IFERROR(VLOOKUP(A176,'[2]eess-mf'!$A$2:$I$188,7,FALSE),0)</f>
        <v>17</v>
      </c>
      <c r="F176" s="41">
        <f>IFERROR(VLOOKUP(VALUE(A176),[2]resumen!$A$5:$Q$191,5,FALSE),0)</f>
        <v>13</v>
      </c>
      <c r="G176" s="14">
        <f t="shared" si="26"/>
        <v>0.76500000000000001</v>
      </c>
      <c r="H176" s="41">
        <f>IFERROR(VLOOKUP(VALUE(A176),[2]resumen!$A$5:$Q$191,7,FALSE),0)</f>
        <v>6</v>
      </c>
      <c r="I176" s="14">
        <f t="shared" si="27"/>
        <v>0.46200000000000002</v>
      </c>
      <c r="J176" s="41">
        <f>IFERROR(VLOOKUP(VALUE(A176),[2]resumen!$A$5:$Q$191,2,FALSE),0)</f>
        <v>1</v>
      </c>
      <c r="K176" s="5">
        <f t="shared" si="28"/>
        <v>7.6999999999999999E-2</v>
      </c>
      <c r="L176" s="41">
        <f>IFERROR(VLOOKUP(VALUE(A176),[2]resumen!$A$5:$Q$191,6,FALSE),0)</f>
        <v>4</v>
      </c>
      <c r="M176" s="14">
        <f t="shared" si="29"/>
        <v>0.23499999999999999</v>
      </c>
      <c r="N176" s="41">
        <f>IFERROR(VLOOKUP(VALUE(A176),[2]resumen!$A$5:$Q$191,8,FALSE),0)</f>
        <v>3</v>
      </c>
      <c r="O176" s="14">
        <f t="shared" si="30"/>
        <v>0.23100000000000001</v>
      </c>
      <c r="P176" s="41">
        <f>IFERROR(VLOOKUP(VALUE(A176),[2]resumen!$A$5:$Q$191,12,FALSE),0)+IFERROR(VLOOKUP(VALUE(A176),[2]resumen!$A$5:$Q$191,13,FALSE),0)</f>
        <v>6</v>
      </c>
      <c r="Q176" s="14">
        <f t="shared" si="31"/>
        <v>0.46</v>
      </c>
      <c r="R176" s="41">
        <f>IFERROR(VLOOKUP(VALUE(A176),[2]resumen!$A$5:$Q$191,10,FALSE),0)+IFERROR(VLOOKUP(VALUE(A176),[2]resumen!$A$5:$Q$191,11,FALSE),0)</f>
        <v>5</v>
      </c>
      <c r="S176" s="14">
        <f t="shared" si="32"/>
        <v>0.38</v>
      </c>
      <c r="T176" s="41">
        <f>IFERROR(VLOOKUP(VALUE(A176),[2]resumen!$A$5:$Q$191,15,FALSE),0)</f>
        <v>5</v>
      </c>
      <c r="U176" s="41">
        <f>IFERROR(VLOOKUP(VALUE(A176),[2]resumen!$A$5:$Q$191,16,FALSE),0)</f>
        <v>7</v>
      </c>
      <c r="V176" s="14">
        <f t="shared" si="33"/>
        <v>1.4</v>
      </c>
      <c r="W176" s="41">
        <f>IFERROR(VLOOKUP(VALUE(A176),[2]resumen!$A$5:$Q$191,4,FALSE),0)</f>
        <v>0</v>
      </c>
      <c r="X176" s="14">
        <f t="shared" si="34"/>
        <v>0</v>
      </c>
      <c r="Y176" s="41">
        <f>IFERROR(VLOOKUP(VALUE(A176),[2]resumen!$A$5:$Q$191,3,FALSE),0)</f>
        <v>0</v>
      </c>
      <c r="Z176" s="14">
        <f t="shared" si="35"/>
        <v>0</v>
      </c>
      <c r="AA176" s="41">
        <f>IFERROR(VLOOKUP(VALUE(A176),[2]resumen!$A$5:$Q$191,9,FALSE),0)</f>
        <v>2</v>
      </c>
      <c r="AB176" s="14">
        <f t="shared" si="36"/>
        <v>0.15</v>
      </c>
      <c r="AC176" s="41">
        <f>IFERROR(VLOOKUP(A176,'[2]eess-mf'!$A$2:$I$188,9,FALSE),0)</f>
        <v>0</v>
      </c>
      <c r="AD176" s="41">
        <f>IFERROR(VLOOKUP(VALUE(A176),[2]resumen!$A$5:$Q$191,17,FALSE),0)</f>
        <v>0</v>
      </c>
      <c r="AE176" s="14">
        <f t="shared" si="37"/>
        <v>0</v>
      </c>
      <c r="AF176" s="41">
        <f>IFERROR(VLOOKUP(A176,'[2]eess-mf'!$A$2:$I$188,8,FALSE),0)</f>
        <v>38</v>
      </c>
      <c r="AG176" s="41">
        <f>IFERROR(VLOOKUP(VALUE(A176),[2]resumen!$A$5:$Q$191,14,FALSE),0)</f>
        <v>27</v>
      </c>
      <c r="AH176" s="14">
        <f t="shared" si="38"/>
        <v>0.71</v>
      </c>
    </row>
    <row r="177" spans="1:34" x14ac:dyDescent="0.2">
      <c r="A177" s="45">
        <v>11688</v>
      </c>
      <c r="B177" s="2" t="str">
        <f>+VLOOKUP(A177,'[1]eess-mf'!$A$2:$I$188,5,FALSE)</f>
        <v>LAMBAYEQUE</v>
      </c>
      <c r="C177" s="2" t="str">
        <f>+VLOOKUP(A177,'[1]eess-mf'!$A$2:$I$188,6,FALSE)</f>
        <v>OLMOS</v>
      </c>
      <c r="D177" s="2" t="str">
        <f>+VLOOKUP(A177,'[1]eess-mf'!$A$2:$I$188,2,FALSE)</f>
        <v>LAS NORIAS</v>
      </c>
      <c r="E177" s="41">
        <f>IFERROR(VLOOKUP(A177,'[2]eess-mf'!$A$2:$I$188,7,FALSE),0)</f>
        <v>13</v>
      </c>
      <c r="F177" s="41">
        <f>IFERROR(VLOOKUP(VALUE(A177),[2]resumen!$A$5:$Q$191,5,FALSE),0)</f>
        <v>21</v>
      </c>
      <c r="G177" s="14">
        <f t="shared" si="26"/>
        <v>1.615</v>
      </c>
      <c r="H177" s="41">
        <f>IFERROR(VLOOKUP(VALUE(A177),[2]resumen!$A$5:$Q$191,7,FALSE),0)</f>
        <v>11</v>
      </c>
      <c r="I177" s="14">
        <f t="shared" si="27"/>
        <v>0.52400000000000002</v>
      </c>
      <c r="J177" s="41">
        <f>IFERROR(VLOOKUP(VALUE(A177),[2]resumen!$A$5:$Q$191,2,FALSE),0)</f>
        <v>3</v>
      </c>
      <c r="K177" s="5">
        <f t="shared" si="28"/>
        <v>0.14299999999999999</v>
      </c>
      <c r="L177" s="41">
        <f>IFERROR(VLOOKUP(VALUE(A177),[2]resumen!$A$5:$Q$191,6,FALSE),0)</f>
        <v>15</v>
      </c>
      <c r="M177" s="14">
        <f t="shared" si="29"/>
        <v>1.1539999999999999</v>
      </c>
      <c r="N177" s="41">
        <f>IFERROR(VLOOKUP(VALUE(A177),[2]resumen!$A$5:$Q$191,8,FALSE),0)</f>
        <v>6</v>
      </c>
      <c r="O177" s="14">
        <f t="shared" si="30"/>
        <v>0.28599999999999998</v>
      </c>
      <c r="P177" s="41">
        <f>IFERROR(VLOOKUP(VALUE(A177),[2]resumen!$A$5:$Q$191,12,FALSE),0)+IFERROR(VLOOKUP(VALUE(A177),[2]resumen!$A$5:$Q$191,13,FALSE),0)</f>
        <v>21</v>
      </c>
      <c r="Q177" s="14">
        <f t="shared" si="31"/>
        <v>1</v>
      </c>
      <c r="R177" s="41">
        <f>IFERROR(VLOOKUP(VALUE(A177),[2]resumen!$A$5:$Q$191,10,FALSE),0)+IFERROR(VLOOKUP(VALUE(A177),[2]resumen!$A$5:$Q$191,11,FALSE),0)</f>
        <v>20</v>
      </c>
      <c r="S177" s="14">
        <f t="shared" si="32"/>
        <v>0.95</v>
      </c>
      <c r="T177" s="41">
        <f>IFERROR(VLOOKUP(VALUE(A177),[2]resumen!$A$5:$Q$191,15,FALSE),0)</f>
        <v>20</v>
      </c>
      <c r="U177" s="41">
        <f>IFERROR(VLOOKUP(VALUE(A177),[2]resumen!$A$5:$Q$191,16,FALSE),0)</f>
        <v>7</v>
      </c>
      <c r="V177" s="14">
        <f t="shared" si="33"/>
        <v>0.35</v>
      </c>
      <c r="W177" s="41">
        <f>IFERROR(VLOOKUP(VALUE(A177),[2]resumen!$A$5:$Q$191,4,FALSE),0)</f>
        <v>0</v>
      </c>
      <c r="X177" s="14">
        <f t="shared" si="34"/>
        <v>0</v>
      </c>
      <c r="Y177" s="41">
        <f>IFERROR(VLOOKUP(VALUE(A177),[2]resumen!$A$5:$Q$191,3,FALSE),0)</f>
        <v>0</v>
      </c>
      <c r="Z177" s="14">
        <f t="shared" si="35"/>
        <v>0</v>
      </c>
      <c r="AA177" s="41">
        <f>IFERROR(VLOOKUP(VALUE(A177),[2]resumen!$A$5:$Q$191,9,FALSE),0)</f>
        <v>0</v>
      </c>
      <c r="AB177" s="14">
        <f t="shared" si="36"/>
        <v>0</v>
      </c>
      <c r="AC177" s="41">
        <f>IFERROR(VLOOKUP(A177,'[2]eess-mf'!$A$2:$I$188,9,FALSE),0)</f>
        <v>0</v>
      </c>
      <c r="AD177" s="41">
        <f>IFERROR(VLOOKUP(VALUE(A177),[2]resumen!$A$5:$Q$191,17,FALSE),0)</f>
        <v>0</v>
      </c>
      <c r="AE177" s="14">
        <f t="shared" si="37"/>
        <v>0</v>
      </c>
      <c r="AF177" s="41">
        <f>IFERROR(VLOOKUP(A177,'[2]eess-mf'!$A$2:$I$188,8,FALSE),0)</f>
        <v>64</v>
      </c>
      <c r="AG177" s="41">
        <f>IFERROR(VLOOKUP(VALUE(A177),[2]resumen!$A$5:$Q$191,14,FALSE),0)</f>
        <v>46</v>
      </c>
      <c r="AH177" s="14">
        <f t="shared" si="38"/>
        <v>0.72</v>
      </c>
    </row>
    <row r="178" spans="1:34" x14ac:dyDescent="0.2">
      <c r="A178" s="45">
        <v>17605</v>
      </c>
      <c r="B178" s="2" t="str">
        <f>+VLOOKUP(A178,'[1]eess-mf'!$A$2:$I$188,5,FALSE)</f>
        <v>LAMBAYEQUE</v>
      </c>
      <c r="C178" s="2" t="str">
        <f>+VLOOKUP(A178,'[1]eess-mf'!$A$2:$I$188,6,FALSE)</f>
        <v>OLMOS</v>
      </c>
      <c r="D178" s="2" t="str">
        <f>+VLOOKUP(A178,'[1]eess-mf'!$A$2:$I$188,2,FALSE)</f>
        <v>CORRAL DE ARENA</v>
      </c>
      <c r="E178" s="41">
        <f>IFERROR(VLOOKUP(A178,'[2]eess-mf'!$A$2:$I$188,7,FALSE),0)</f>
        <v>35</v>
      </c>
      <c r="F178" s="41">
        <f>IFERROR(VLOOKUP(VALUE(A178),[2]resumen!$A$5:$Q$191,5,FALSE),0)</f>
        <v>36</v>
      </c>
      <c r="G178" s="14">
        <f t="shared" si="26"/>
        <v>1.0289999999999999</v>
      </c>
      <c r="H178" s="41">
        <f>IFERROR(VLOOKUP(VALUE(A178),[2]resumen!$A$5:$Q$191,7,FALSE),0)</f>
        <v>19</v>
      </c>
      <c r="I178" s="14">
        <f t="shared" si="27"/>
        <v>0.52800000000000002</v>
      </c>
      <c r="J178" s="41">
        <f>IFERROR(VLOOKUP(VALUE(A178),[2]resumen!$A$5:$Q$191,2,FALSE),0)</f>
        <v>5</v>
      </c>
      <c r="K178" s="5">
        <f t="shared" si="28"/>
        <v>0.13900000000000001</v>
      </c>
      <c r="L178" s="41">
        <f>IFERROR(VLOOKUP(VALUE(A178),[2]resumen!$A$5:$Q$191,6,FALSE),0)</f>
        <v>14</v>
      </c>
      <c r="M178" s="14">
        <f t="shared" si="29"/>
        <v>0.4</v>
      </c>
      <c r="N178" s="41">
        <f>IFERROR(VLOOKUP(VALUE(A178),[2]resumen!$A$5:$Q$191,8,FALSE),0)</f>
        <v>17</v>
      </c>
      <c r="O178" s="14">
        <f t="shared" si="30"/>
        <v>0.47199999999999998</v>
      </c>
      <c r="P178" s="41">
        <f>IFERROR(VLOOKUP(VALUE(A178),[2]resumen!$A$5:$Q$191,12,FALSE),0)+IFERROR(VLOOKUP(VALUE(A178),[2]resumen!$A$5:$Q$191,13,FALSE),0)</f>
        <v>31</v>
      </c>
      <c r="Q178" s="14">
        <f t="shared" si="31"/>
        <v>0.86</v>
      </c>
      <c r="R178" s="41">
        <f>IFERROR(VLOOKUP(VALUE(A178),[2]resumen!$A$5:$Q$191,10,FALSE),0)+IFERROR(VLOOKUP(VALUE(A178),[2]resumen!$A$5:$Q$191,11,FALSE),0)</f>
        <v>31</v>
      </c>
      <c r="S178" s="14">
        <f t="shared" si="32"/>
        <v>0.86</v>
      </c>
      <c r="T178" s="41">
        <f>IFERROR(VLOOKUP(VALUE(A178),[2]resumen!$A$5:$Q$191,15,FALSE),0)</f>
        <v>18</v>
      </c>
      <c r="U178" s="41">
        <f>IFERROR(VLOOKUP(VALUE(A178),[2]resumen!$A$5:$Q$191,16,FALSE),0)</f>
        <v>13</v>
      </c>
      <c r="V178" s="14">
        <f t="shared" si="33"/>
        <v>0.72</v>
      </c>
      <c r="W178" s="41">
        <f>IFERROR(VLOOKUP(VALUE(A178),[2]resumen!$A$5:$Q$191,4,FALSE),0)</f>
        <v>0</v>
      </c>
      <c r="X178" s="14">
        <f t="shared" si="34"/>
        <v>0</v>
      </c>
      <c r="Y178" s="41">
        <f>IFERROR(VLOOKUP(VALUE(A178),[2]resumen!$A$5:$Q$191,3,FALSE),0)</f>
        <v>0</v>
      </c>
      <c r="Z178" s="14">
        <f t="shared" si="35"/>
        <v>0</v>
      </c>
      <c r="AA178" s="41">
        <f>IFERROR(VLOOKUP(VALUE(A178),[2]resumen!$A$5:$Q$191,9,FALSE),0)</f>
        <v>0</v>
      </c>
      <c r="AB178" s="14">
        <f t="shared" si="36"/>
        <v>0</v>
      </c>
      <c r="AC178" s="41">
        <f>IFERROR(VLOOKUP(A178,'[2]eess-mf'!$A$2:$I$188,9,FALSE),0)</f>
        <v>0</v>
      </c>
      <c r="AD178" s="41">
        <f>IFERROR(VLOOKUP(VALUE(A178),[2]resumen!$A$5:$Q$191,17,FALSE),0)</f>
        <v>0</v>
      </c>
      <c r="AE178" s="14">
        <f t="shared" si="37"/>
        <v>0</v>
      </c>
      <c r="AF178" s="41">
        <f>IFERROR(VLOOKUP(A178,'[2]eess-mf'!$A$2:$I$188,8,FALSE),0)</f>
        <v>56</v>
      </c>
      <c r="AG178" s="41">
        <f>IFERROR(VLOOKUP(VALUE(A178),[2]resumen!$A$5:$Q$191,14,FALSE),0)</f>
        <v>90</v>
      </c>
      <c r="AH178" s="14">
        <f t="shared" si="38"/>
        <v>1.61</v>
      </c>
    </row>
    <row r="179" spans="1:34" x14ac:dyDescent="0.2">
      <c r="A179" s="45">
        <v>17874</v>
      </c>
      <c r="B179" s="2" t="str">
        <f>+VLOOKUP(A179,'[1]eess-mf'!$A$2:$I$188,5,FALSE)</f>
        <v>CHICLAYO</v>
      </c>
      <c r="C179" s="2" t="str">
        <f>+VLOOKUP(A179,'[1]eess-mf'!$A$2:$I$188,6,FALSE)</f>
        <v>CAYALTI-ZAÑA</v>
      </c>
      <c r="D179" s="2" t="str">
        <f>+VLOOKUP(A179,'[1]eess-mf'!$A$2:$I$188,2,FALSE)</f>
        <v>SALTUR</v>
      </c>
      <c r="E179" s="41">
        <f>IFERROR(VLOOKUP(A179,'[2]eess-mf'!$A$2:$I$188,7,FALSE),0)</f>
        <v>39</v>
      </c>
      <c r="F179" s="41">
        <f>IFERROR(VLOOKUP(VALUE(A179),[2]resumen!$A$5:$Q$191,5,FALSE),0)</f>
        <v>38</v>
      </c>
      <c r="G179" s="14">
        <f t="shared" si="26"/>
        <v>0.97399999999999998</v>
      </c>
      <c r="H179" s="41">
        <f>IFERROR(VLOOKUP(VALUE(A179),[2]resumen!$A$5:$Q$191,7,FALSE),0)</f>
        <v>34</v>
      </c>
      <c r="I179" s="14">
        <f t="shared" si="27"/>
        <v>0.89500000000000002</v>
      </c>
      <c r="J179" s="41">
        <f>IFERROR(VLOOKUP(VALUE(A179),[2]resumen!$A$5:$Q$191,2,FALSE),0)</f>
        <v>5</v>
      </c>
      <c r="K179" s="5">
        <f t="shared" si="28"/>
        <v>0.13200000000000001</v>
      </c>
      <c r="L179" s="41">
        <f>IFERROR(VLOOKUP(VALUE(A179),[2]resumen!$A$5:$Q$191,6,FALSE),0)</f>
        <v>30</v>
      </c>
      <c r="M179" s="14">
        <f t="shared" si="29"/>
        <v>0.76900000000000002</v>
      </c>
      <c r="N179" s="41">
        <f>IFERROR(VLOOKUP(VALUE(A179),[2]resumen!$A$5:$Q$191,8,FALSE),0)</f>
        <v>33</v>
      </c>
      <c r="O179" s="14">
        <f t="shared" si="30"/>
        <v>0.86799999999999999</v>
      </c>
      <c r="P179" s="41">
        <f>IFERROR(VLOOKUP(VALUE(A179),[2]resumen!$A$5:$Q$191,12,FALSE),0)+IFERROR(VLOOKUP(VALUE(A179),[2]resumen!$A$5:$Q$191,13,FALSE),0)</f>
        <v>38</v>
      </c>
      <c r="Q179" s="14">
        <f t="shared" si="31"/>
        <v>1</v>
      </c>
      <c r="R179" s="41">
        <f>IFERROR(VLOOKUP(VALUE(A179),[2]resumen!$A$5:$Q$191,10,FALSE),0)+IFERROR(VLOOKUP(VALUE(A179),[2]resumen!$A$5:$Q$191,11,FALSE),0)</f>
        <v>37</v>
      </c>
      <c r="S179" s="14">
        <f t="shared" si="32"/>
        <v>0.97</v>
      </c>
      <c r="T179" s="41">
        <f>IFERROR(VLOOKUP(VALUE(A179),[2]resumen!$A$5:$Q$191,15,FALSE),0)</f>
        <v>27</v>
      </c>
      <c r="U179" s="41">
        <f>IFERROR(VLOOKUP(VALUE(A179),[2]resumen!$A$5:$Q$191,16,FALSE),0)</f>
        <v>15</v>
      </c>
      <c r="V179" s="14">
        <f t="shared" si="33"/>
        <v>0.56000000000000005</v>
      </c>
      <c r="W179" s="41">
        <f>IFERROR(VLOOKUP(VALUE(A179),[2]resumen!$A$5:$Q$191,4,FALSE),0)</f>
        <v>6</v>
      </c>
      <c r="X179" s="14">
        <f t="shared" si="34"/>
        <v>0.15</v>
      </c>
      <c r="Y179" s="41">
        <f>IFERROR(VLOOKUP(VALUE(A179),[2]resumen!$A$5:$Q$191,3,FALSE),0)</f>
        <v>6</v>
      </c>
      <c r="Z179" s="14">
        <f t="shared" si="35"/>
        <v>0.154</v>
      </c>
      <c r="AA179" s="41">
        <f>IFERROR(VLOOKUP(VALUE(A179),[2]resumen!$A$5:$Q$191,9,FALSE),0)</f>
        <v>0</v>
      </c>
      <c r="AB179" s="14">
        <f t="shared" si="36"/>
        <v>0</v>
      </c>
      <c r="AC179" s="41">
        <f>IFERROR(VLOOKUP(A179,'[2]eess-mf'!$A$2:$I$188,9,FALSE),0)</f>
        <v>0</v>
      </c>
      <c r="AD179" s="41">
        <f>IFERROR(VLOOKUP(VALUE(A179),[2]resumen!$A$5:$Q$191,17,FALSE),0)</f>
        <v>0</v>
      </c>
      <c r="AE179" s="14">
        <f t="shared" si="37"/>
        <v>0</v>
      </c>
      <c r="AF179" s="41">
        <f>IFERROR(VLOOKUP(A179,'[2]eess-mf'!$A$2:$I$188,8,FALSE),0)</f>
        <v>373.8</v>
      </c>
      <c r="AG179" s="41">
        <f>IFERROR(VLOOKUP(VALUE(A179),[2]resumen!$A$5:$Q$191,14,FALSE),0)</f>
        <v>163</v>
      </c>
      <c r="AH179" s="14">
        <f t="shared" si="38"/>
        <v>0.44</v>
      </c>
    </row>
    <row r="180" spans="1:34" x14ac:dyDescent="0.2">
      <c r="A180" s="45">
        <v>17875</v>
      </c>
      <c r="B180" s="2" t="str">
        <f>+VLOOKUP(A180,'[1]eess-mf'!$A$2:$I$188,5,FALSE)</f>
        <v>CHICLAYO</v>
      </c>
      <c r="C180" s="2" t="str">
        <f>+VLOOKUP(A180,'[1]eess-mf'!$A$2:$I$188,6,FALSE)</f>
        <v>OYOTUN</v>
      </c>
      <c r="D180" s="2" t="str">
        <f>+VLOOKUP(A180,'[1]eess-mf'!$A$2:$I$188,2,FALSE)</f>
        <v>LA COMPUERTA</v>
      </c>
      <c r="E180" s="41">
        <f>IFERROR(VLOOKUP(A180,'[2]eess-mf'!$A$2:$I$188,7,FALSE),0)</f>
        <v>5</v>
      </c>
      <c r="F180" s="41">
        <f>IFERROR(VLOOKUP(VALUE(A180),[2]resumen!$A$5:$Q$191,5,FALSE),0)</f>
        <v>3</v>
      </c>
      <c r="G180" s="14">
        <f t="shared" si="26"/>
        <v>0.6</v>
      </c>
      <c r="H180" s="41">
        <f>IFERROR(VLOOKUP(VALUE(A180),[2]resumen!$A$5:$Q$191,7,FALSE),0)</f>
        <v>1</v>
      </c>
      <c r="I180" s="14">
        <f t="shared" si="27"/>
        <v>0.33300000000000002</v>
      </c>
      <c r="J180" s="41">
        <f>IFERROR(VLOOKUP(VALUE(A180),[2]resumen!$A$5:$Q$191,2,FALSE),0)</f>
        <v>0</v>
      </c>
      <c r="K180" s="5">
        <f t="shared" si="28"/>
        <v>0</v>
      </c>
      <c r="L180" s="41">
        <f>IFERROR(VLOOKUP(VALUE(A180),[2]resumen!$A$5:$Q$191,6,FALSE),0)</f>
        <v>8</v>
      </c>
      <c r="M180" s="14">
        <f t="shared" si="29"/>
        <v>1.6</v>
      </c>
      <c r="N180" s="41">
        <f>IFERROR(VLOOKUP(VALUE(A180),[2]resumen!$A$5:$Q$191,8,FALSE),0)</f>
        <v>2</v>
      </c>
      <c r="O180" s="14">
        <f t="shared" si="30"/>
        <v>0.66700000000000004</v>
      </c>
      <c r="P180" s="41">
        <f>IFERROR(VLOOKUP(VALUE(A180),[2]resumen!$A$5:$Q$191,12,FALSE),0)+IFERROR(VLOOKUP(VALUE(A180),[2]resumen!$A$5:$Q$191,13,FALSE),0)</f>
        <v>3</v>
      </c>
      <c r="Q180" s="14">
        <f t="shared" si="31"/>
        <v>1</v>
      </c>
      <c r="R180" s="41">
        <f>IFERROR(VLOOKUP(VALUE(A180),[2]resumen!$A$5:$Q$191,10,FALSE),0)+IFERROR(VLOOKUP(VALUE(A180),[2]resumen!$A$5:$Q$191,11,FALSE),0)</f>
        <v>3</v>
      </c>
      <c r="S180" s="14">
        <f t="shared" si="32"/>
        <v>1</v>
      </c>
      <c r="T180" s="41">
        <f>IFERROR(VLOOKUP(VALUE(A180),[2]resumen!$A$5:$Q$191,15,FALSE),0)</f>
        <v>3</v>
      </c>
      <c r="U180" s="41">
        <f>IFERROR(VLOOKUP(VALUE(A180),[2]resumen!$A$5:$Q$191,16,FALSE),0)</f>
        <v>1</v>
      </c>
      <c r="V180" s="14">
        <f t="shared" si="33"/>
        <v>0.33</v>
      </c>
      <c r="W180" s="41">
        <f>IFERROR(VLOOKUP(VALUE(A180),[2]resumen!$A$5:$Q$191,4,FALSE),0)</f>
        <v>0</v>
      </c>
      <c r="X180" s="14">
        <f t="shared" si="34"/>
        <v>0</v>
      </c>
      <c r="Y180" s="41">
        <f>IFERROR(VLOOKUP(VALUE(A180),[2]resumen!$A$5:$Q$191,3,FALSE),0)</f>
        <v>3</v>
      </c>
      <c r="Z180" s="14">
        <f t="shared" si="35"/>
        <v>0.6</v>
      </c>
      <c r="AA180" s="41">
        <f>IFERROR(VLOOKUP(VALUE(A180),[2]resumen!$A$5:$Q$191,9,FALSE),0)</f>
        <v>0</v>
      </c>
      <c r="AB180" s="14">
        <f t="shared" si="36"/>
        <v>0</v>
      </c>
      <c r="AC180" s="41">
        <f>IFERROR(VLOOKUP(A180,'[2]eess-mf'!$A$2:$I$188,9,FALSE),0)</f>
        <v>0</v>
      </c>
      <c r="AD180" s="41">
        <f>IFERROR(VLOOKUP(VALUE(A180),[2]resumen!$A$5:$Q$191,17,FALSE),0)</f>
        <v>0</v>
      </c>
      <c r="AE180" s="14">
        <f t="shared" si="37"/>
        <v>0</v>
      </c>
      <c r="AF180" s="41">
        <f>IFERROR(VLOOKUP(A180,'[2]eess-mf'!$A$2:$I$188,8,FALSE),0)</f>
        <v>85.8</v>
      </c>
      <c r="AG180" s="41">
        <f>IFERROR(VLOOKUP(VALUE(A180),[2]resumen!$A$5:$Q$191,14,FALSE),0)</f>
        <v>33</v>
      </c>
      <c r="AH180" s="14">
        <f t="shared" si="38"/>
        <v>0.38</v>
      </c>
    </row>
    <row r="181" spans="1:34" x14ac:dyDescent="0.2">
      <c r="A181" s="45">
        <v>18872</v>
      </c>
      <c r="B181" s="2" t="str">
        <f>+VLOOKUP(A181,'[1]eess-mf'!$A$2:$I$188,5,FALSE)</f>
        <v>LAMBAYEQUE</v>
      </c>
      <c r="C181" s="2" t="str">
        <f>+VLOOKUP(A181,'[1]eess-mf'!$A$2:$I$188,6,FALSE)</f>
        <v>OLMOS</v>
      </c>
      <c r="D181" s="2" t="str">
        <f>+VLOOKUP(A181,'[1]eess-mf'!$A$2:$I$188,2,FALSE)</f>
        <v>PASABAR ASERRADERO</v>
      </c>
      <c r="E181" s="41">
        <f>IFERROR(VLOOKUP(A181,'[2]eess-mf'!$A$2:$I$188,7,FALSE),0)</f>
        <v>18</v>
      </c>
      <c r="F181" s="41">
        <f>IFERROR(VLOOKUP(VALUE(A181),[2]resumen!$A$5:$Q$191,5,FALSE),0)</f>
        <v>1</v>
      </c>
      <c r="G181" s="14">
        <f t="shared" si="26"/>
        <v>5.6000000000000001E-2</v>
      </c>
      <c r="H181" s="41">
        <f>IFERROR(VLOOKUP(VALUE(A181),[2]resumen!$A$5:$Q$191,7,FALSE),0)</f>
        <v>0</v>
      </c>
      <c r="I181" s="14">
        <f t="shared" si="27"/>
        <v>0</v>
      </c>
      <c r="J181" s="41">
        <f>IFERROR(VLOOKUP(VALUE(A181),[2]resumen!$A$5:$Q$191,2,FALSE),0)</f>
        <v>0</v>
      </c>
      <c r="K181" s="5">
        <f t="shared" si="28"/>
        <v>0</v>
      </c>
      <c r="L181" s="41">
        <f>IFERROR(VLOOKUP(VALUE(A181),[2]resumen!$A$5:$Q$191,6,FALSE),0)</f>
        <v>5</v>
      </c>
      <c r="M181" s="14">
        <f t="shared" si="29"/>
        <v>0.27800000000000002</v>
      </c>
      <c r="N181" s="41">
        <f>IFERROR(VLOOKUP(VALUE(A181),[2]resumen!$A$5:$Q$191,8,FALSE),0)</f>
        <v>1</v>
      </c>
      <c r="O181" s="14">
        <f t="shared" si="30"/>
        <v>1</v>
      </c>
      <c r="P181" s="41">
        <f>IFERROR(VLOOKUP(VALUE(A181),[2]resumen!$A$5:$Q$191,12,FALSE),0)+IFERROR(VLOOKUP(VALUE(A181),[2]resumen!$A$5:$Q$191,13,FALSE),0)</f>
        <v>1</v>
      </c>
      <c r="Q181" s="14">
        <f t="shared" si="31"/>
        <v>1</v>
      </c>
      <c r="R181" s="41">
        <f>IFERROR(VLOOKUP(VALUE(A181),[2]resumen!$A$5:$Q$191,10,FALSE),0)+IFERROR(VLOOKUP(VALUE(A181),[2]resumen!$A$5:$Q$191,11,FALSE),0)</f>
        <v>1</v>
      </c>
      <c r="S181" s="14">
        <f t="shared" si="32"/>
        <v>1</v>
      </c>
      <c r="T181" s="41">
        <f>IFERROR(VLOOKUP(VALUE(A181),[2]resumen!$A$5:$Q$191,15,FALSE),0)</f>
        <v>2</v>
      </c>
      <c r="U181" s="41">
        <f>IFERROR(VLOOKUP(VALUE(A181),[2]resumen!$A$5:$Q$191,16,FALSE),0)</f>
        <v>0</v>
      </c>
      <c r="V181" s="14">
        <f t="shared" si="33"/>
        <v>0</v>
      </c>
      <c r="W181" s="41">
        <f>IFERROR(VLOOKUP(VALUE(A181),[2]resumen!$A$5:$Q$191,4,FALSE),0)</f>
        <v>0</v>
      </c>
      <c r="X181" s="14">
        <f t="shared" si="34"/>
        <v>0</v>
      </c>
      <c r="Y181" s="41">
        <f>IFERROR(VLOOKUP(VALUE(A181),[2]resumen!$A$5:$Q$191,3,FALSE),0)</f>
        <v>0</v>
      </c>
      <c r="Z181" s="14">
        <f t="shared" si="35"/>
        <v>0</v>
      </c>
      <c r="AA181" s="41">
        <f>IFERROR(VLOOKUP(VALUE(A181),[2]resumen!$A$5:$Q$191,9,FALSE),0)</f>
        <v>0</v>
      </c>
      <c r="AB181" s="14">
        <f t="shared" si="36"/>
        <v>0</v>
      </c>
      <c r="AC181" s="41">
        <f>IFERROR(VLOOKUP(A181,'[2]eess-mf'!$A$2:$I$188,9,FALSE),0)</f>
        <v>0</v>
      </c>
      <c r="AD181" s="41">
        <f>IFERROR(VLOOKUP(VALUE(A181),[2]resumen!$A$5:$Q$191,17,FALSE),0)</f>
        <v>0</v>
      </c>
      <c r="AE181" s="14">
        <f t="shared" si="37"/>
        <v>0</v>
      </c>
      <c r="AF181" s="41">
        <f>IFERROR(VLOOKUP(A181,'[2]eess-mf'!$A$2:$I$188,8,FALSE),0)</f>
        <v>19</v>
      </c>
      <c r="AG181" s="41">
        <f>IFERROR(VLOOKUP(VALUE(A181),[2]resumen!$A$5:$Q$191,14,FALSE),0)</f>
        <v>20</v>
      </c>
      <c r="AH181" s="14">
        <f t="shared" si="38"/>
        <v>1.05</v>
      </c>
    </row>
    <row r="182" spans="1:34" x14ac:dyDescent="0.2">
      <c r="A182" s="45">
        <v>18916</v>
      </c>
      <c r="B182" s="2" t="str">
        <f>+VLOOKUP(A182,'[1]eess-mf'!$A$2:$I$188,5,FALSE)</f>
        <v>LAMBAYEQUE</v>
      </c>
      <c r="C182" s="2" t="str">
        <f>+VLOOKUP(A182,'[1]eess-mf'!$A$2:$I$188,6,FALSE)</f>
        <v>OLMOS</v>
      </c>
      <c r="D182" s="2" t="str">
        <f>+VLOOKUP(A182,'[1]eess-mf'!$A$2:$I$188,2,FALSE)</f>
        <v>MOCAPE</v>
      </c>
      <c r="E182" s="41">
        <f>IFERROR(VLOOKUP(A182,'[2]eess-mf'!$A$2:$I$188,7,FALSE),0)</f>
        <v>0</v>
      </c>
      <c r="F182" s="41">
        <f>IFERROR(VLOOKUP(VALUE(A182),[2]resumen!$A$5:$Q$191,5,FALSE),0)</f>
        <v>19</v>
      </c>
      <c r="G182" s="14">
        <f t="shared" si="26"/>
        <v>0</v>
      </c>
      <c r="H182" s="41">
        <f>IFERROR(VLOOKUP(VALUE(A182),[2]resumen!$A$5:$Q$191,7,FALSE),0)</f>
        <v>12</v>
      </c>
      <c r="I182" s="14">
        <f t="shared" si="27"/>
        <v>0.63200000000000001</v>
      </c>
      <c r="J182" s="41">
        <f>IFERROR(VLOOKUP(VALUE(A182),[2]resumen!$A$5:$Q$191,2,FALSE),0)</f>
        <v>1</v>
      </c>
      <c r="K182" s="5">
        <f t="shared" si="28"/>
        <v>5.2999999999999999E-2</v>
      </c>
      <c r="L182" s="41">
        <f>IFERROR(VLOOKUP(VALUE(A182),[2]resumen!$A$5:$Q$191,6,FALSE),0)</f>
        <v>8</v>
      </c>
      <c r="M182" s="14">
        <f t="shared" si="29"/>
        <v>0</v>
      </c>
      <c r="N182" s="41">
        <f>IFERROR(VLOOKUP(VALUE(A182),[2]resumen!$A$5:$Q$191,8,FALSE),0)</f>
        <v>5</v>
      </c>
      <c r="O182" s="14">
        <f t="shared" si="30"/>
        <v>0.26300000000000001</v>
      </c>
      <c r="P182" s="41">
        <f>IFERROR(VLOOKUP(VALUE(A182),[2]resumen!$A$5:$Q$191,12,FALSE),0)+IFERROR(VLOOKUP(VALUE(A182),[2]resumen!$A$5:$Q$191,13,FALSE),0)</f>
        <v>10</v>
      </c>
      <c r="Q182" s="14">
        <f t="shared" si="31"/>
        <v>0.53</v>
      </c>
      <c r="R182" s="41">
        <f>IFERROR(VLOOKUP(VALUE(A182),[2]resumen!$A$5:$Q$191,10,FALSE),0)+IFERROR(VLOOKUP(VALUE(A182),[2]resumen!$A$5:$Q$191,11,FALSE),0)</f>
        <v>13</v>
      </c>
      <c r="S182" s="14">
        <f t="shared" si="32"/>
        <v>0.68</v>
      </c>
      <c r="T182" s="41">
        <f>IFERROR(VLOOKUP(VALUE(A182),[2]resumen!$A$5:$Q$191,15,FALSE),0)</f>
        <v>3</v>
      </c>
      <c r="U182" s="41">
        <f>IFERROR(VLOOKUP(VALUE(A182),[2]resumen!$A$5:$Q$191,16,FALSE),0)</f>
        <v>0</v>
      </c>
      <c r="V182" s="14">
        <f t="shared" si="33"/>
        <v>0</v>
      </c>
      <c r="W182" s="41">
        <f>IFERROR(VLOOKUP(VALUE(A182),[2]resumen!$A$5:$Q$191,4,FALSE),0)</f>
        <v>0</v>
      </c>
      <c r="X182" s="14">
        <f t="shared" si="34"/>
        <v>0</v>
      </c>
      <c r="Y182" s="41">
        <f>IFERROR(VLOOKUP(VALUE(A182),[2]resumen!$A$5:$Q$191,3,FALSE),0)</f>
        <v>0</v>
      </c>
      <c r="Z182" s="14">
        <f t="shared" si="35"/>
        <v>0</v>
      </c>
      <c r="AA182" s="41">
        <f>IFERROR(VLOOKUP(VALUE(A182),[2]resumen!$A$5:$Q$191,9,FALSE),0)</f>
        <v>0</v>
      </c>
      <c r="AB182" s="14">
        <f t="shared" si="36"/>
        <v>0</v>
      </c>
      <c r="AC182" s="41">
        <f>IFERROR(VLOOKUP(A182,'[2]eess-mf'!$A$2:$I$188,9,FALSE),0)</f>
        <v>0</v>
      </c>
      <c r="AD182" s="41">
        <f>IFERROR(VLOOKUP(VALUE(A182),[2]resumen!$A$5:$Q$191,17,FALSE),0)</f>
        <v>0</v>
      </c>
      <c r="AE182" s="14">
        <f t="shared" si="37"/>
        <v>0</v>
      </c>
      <c r="AF182" s="41">
        <f>IFERROR(VLOOKUP(A182,'[2]eess-mf'!$A$2:$I$188,8,FALSE),0)</f>
        <v>0</v>
      </c>
      <c r="AG182" s="41">
        <f>IFERROR(VLOOKUP(VALUE(A182),[2]resumen!$A$5:$Q$191,14,FALSE),0)</f>
        <v>11</v>
      </c>
      <c r="AH182" s="14">
        <f t="shared" si="38"/>
        <v>0</v>
      </c>
    </row>
    <row r="183" spans="1:34" x14ac:dyDescent="0.2">
      <c r="A183" s="45">
        <v>26094</v>
      </c>
      <c r="B183" s="2" t="str">
        <f>+VLOOKUP(A183,'[1]eess-mf'!$A$2:$I$188,5,FALSE)</f>
        <v>LAMBAYEQUE</v>
      </c>
      <c r="C183" s="2" t="str">
        <f>+VLOOKUP(A183,'[1]eess-mf'!$A$2:$I$188,6,FALSE)</f>
        <v>LAMBAYEQUE</v>
      </c>
      <c r="D183" s="2" t="str">
        <f>+VLOOKUP(A183,'[1]eess-mf'!$A$2:$I$188,2,FALSE)</f>
        <v>CAPILLA SANTA ROSA LAMBAYEQUE</v>
      </c>
      <c r="E183" s="41">
        <f>IFERROR(VLOOKUP(A183,'[2]eess-mf'!$A$2:$I$188,7,FALSE),0)</f>
        <v>88</v>
      </c>
      <c r="F183" s="41">
        <f>IFERROR(VLOOKUP(VALUE(A183),[2]resumen!$A$5:$Q$191,5,FALSE),0)</f>
        <v>105</v>
      </c>
      <c r="G183" s="14">
        <f t="shared" si="26"/>
        <v>1.1930000000000001</v>
      </c>
      <c r="H183" s="41">
        <f>IFERROR(VLOOKUP(VALUE(A183),[2]resumen!$A$5:$Q$191,7,FALSE),0)</f>
        <v>63</v>
      </c>
      <c r="I183" s="14">
        <f t="shared" si="27"/>
        <v>0.6</v>
      </c>
      <c r="J183" s="41">
        <f>IFERROR(VLOOKUP(VALUE(A183),[2]resumen!$A$5:$Q$191,2,FALSE),0)</f>
        <v>15</v>
      </c>
      <c r="K183" s="5">
        <f t="shared" si="28"/>
        <v>0.14299999999999999</v>
      </c>
      <c r="L183" s="41">
        <f>IFERROR(VLOOKUP(VALUE(A183),[2]resumen!$A$5:$Q$191,6,FALSE),0)</f>
        <v>58</v>
      </c>
      <c r="M183" s="14">
        <f t="shared" si="29"/>
        <v>0.65900000000000003</v>
      </c>
      <c r="N183" s="41">
        <f>IFERROR(VLOOKUP(VALUE(A183),[2]resumen!$A$5:$Q$191,8,FALSE),0)</f>
        <v>74</v>
      </c>
      <c r="O183" s="14">
        <f t="shared" si="30"/>
        <v>0.70499999999999996</v>
      </c>
      <c r="P183" s="41">
        <f>IFERROR(VLOOKUP(VALUE(A183),[2]resumen!$A$5:$Q$191,12,FALSE),0)+IFERROR(VLOOKUP(VALUE(A183),[2]resumen!$A$5:$Q$191,13,FALSE),0)</f>
        <v>99</v>
      </c>
      <c r="Q183" s="14">
        <f t="shared" si="31"/>
        <v>0.94</v>
      </c>
      <c r="R183" s="41">
        <f>IFERROR(VLOOKUP(VALUE(A183),[2]resumen!$A$5:$Q$191,10,FALSE),0)+IFERROR(VLOOKUP(VALUE(A183),[2]resumen!$A$5:$Q$191,11,FALSE),0)</f>
        <v>93</v>
      </c>
      <c r="S183" s="14">
        <f t="shared" si="32"/>
        <v>0.89</v>
      </c>
      <c r="T183" s="41">
        <f>IFERROR(VLOOKUP(VALUE(A183),[2]resumen!$A$5:$Q$191,15,FALSE),0)</f>
        <v>70</v>
      </c>
      <c r="U183" s="41">
        <f>IFERROR(VLOOKUP(VALUE(A183),[2]resumen!$A$5:$Q$191,16,FALSE),0)</f>
        <v>39</v>
      </c>
      <c r="V183" s="14">
        <f t="shared" si="33"/>
        <v>0.56000000000000005</v>
      </c>
      <c r="W183" s="41">
        <f>IFERROR(VLOOKUP(VALUE(A183),[2]resumen!$A$5:$Q$191,4,FALSE),0)</f>
        <v>9</v>
      </c>
      <c r="X183" s="14">
        <f t="shared" si="34"/>
        <v>0.1</v>
      </c>
      <c r="Y183" s="41">
        <f>IFERROR(VLOOKUP(VALUE(A183),[2]resumen!$A$5:$Q$191,3,FALSE),0)</f>
        <v>13</v>
      </c>
      <c r="Z183" s="14">
        <f t="shared" si="35"/>
        <v>0.14799999999999999</v>
      </c>
      <c r="AA183" s="41">
        <f>IFERROR(VLOOKUP(VALUE(A183),[2]resumen!$A$5:$Q$191,9,FALSE),0)</f>
        <v>0</v>
      </c>
      <c r="AB183" s="14">
        <f t="shared" si="36"/>
        <v>0</v>
      </c>
      <c r="AC183" s="41">
        <f>IFERROR(VLOOKUP(A183,'[2]eess-mf'!$A$2:$I$188,9,FALSE),0)</f>
        <v>0</v>
      </c>
      <c r="AD183" s="41">
        <f>IFERROR(VLOOKUP(VALUE(A183),[2]resumen!$A$5:$Q$191,17,FALSE),0)</f>
        <v>0</v>
      </c>
      <c r="AE183" s="14">
        <f t="shared" si="37"/>
        <v>0</v>
      </c>
      <c r="AF183" s="41">
        <f>IFERROR(VLOOKUP(A183,'[2]eess-mf'!$A$2:$I$188,8,FALSE),0)</f>
        <v>113</v>
      </c>
      <c r="AG183" s="41">
        <f>IFERROR(VLOOKUP(VALUE(A183),[2]resumen!$A$5:$Q$191,14,FALSE),0)</f>
        <v>100</v>
      </c>
      <c r="AH183" s="14">
        <f t="shared" si="38"/>
        <v>0.88</v>
      </c>
    </row>
    <row r="184" spans="1:34" x14ac:dyDescent="0.2">
      <c r="A184" s="45">
        <v>11470</v>
      </c>
      <c r="B184" s="2" t="str">
        <f>+VLOOKUP(A184,'[1]eess-mf'!$A$2:$I$188,5,FALSE)</f>
        <v>HOSPITALES</v>
      </c>
      <c r="C184" s="2" t="str">
        <f>+VLOOKUP(A184,'[1]eess-mf'!$A$2:$I$188,6,FALSE)</f>
        <v>HOSPITALES</v>
      </c>
      <c r="D184" s="2" t="str">
        <f>+VLOOKUP(A184,'[1]eess-mf'!$A$2:$I$188,2,FALSE)</f>
        <v>HOSPITAL REGIONAL LAMBAYEQUE</v>
      </c>
      <c r="E184" s="41">
        <f>IFERROR(VLOOKUP(A184,'[2]eess-mf'!$A$2:$I$188,7,FALSE),0)</f>
        <v>0</v>
      </c>
      <c r="F184" s="41">
        <f>IFERROR(VLOOKUP(VALUE(A184),[2]resumen!$A$5:$Q$191,5,FALSE),0)</f>
        <v>0</v>
      </c>
      <c r="G184" s="14">
        <f t="shared" si="26"/>
        <v>0</v>
      </c>
      <c r="H184" s="41">
        <f>IFERROR(VLOOKUP(VALUE(A184),[2]resumen!$A$5:$Q$191,7,FALSE),0)</f>
        <v>0</v>
      </c>
      <c r="I184" s="14">
        <f t="shared" si="27"/>
        <v>0</v>
      </c>
      <c r="J184" s="41">
        <f>IFERROR(VLOOKUP(VALUE(A184),[2]resumen!$A$5:$Q$191,2,FALSE),0)</f>
        <v>0</v>
      </c>
      <c r="K184" s="5">
        <f t="shared" si="28"/>
        <v>0</v>
      </c>
      <c r="L184" s="41">
        <f>IFERROR(VLOOKUP(VALUE(A184),[2]resumen!$A$5:$Q$191,6,FALSE),0)</f>
        <v>0</v>
      </c>
      <c r="M184" s="14">
        <f t="shared" si="29"/>
        <v>0</v>
      </c>
      <c r="N184" s="41">
        <f>IFERROR(VLOOKUP(VALUE(A184),[2]resumen!$A$5:$Q$191,8,FALSE),0)</f>
        <v>0</v>
      </c>
      <c r="O184" s="14">
        <f t="shared" si="30"/>
        <v>0</v>
      </c>
      <c r="P184" s="41">
        <f>IFERROR(VLOOKUP(VALUE(A184),[2]resumen!$A$5:$Q$191,12,FALSE),0)+IFERROR(VLOOKUP(VALUE(A184),[2]resumen!$A$5:$Q$191,13,FALSE),0)</f>
        <v>0</v>
      </c>
      <c r="Q184" s="14">
        <f t="shared" si="31"/>
        <v>0</v>
      </c>
      <c r="R184" s="41">
        <f>IFERROR(VLOOKUP(VALUE(A184),[2]resumen!$A$5:$Q$191,10,FALSE),0)+IFERROR(VLOOKUP(VALUE(A184),[2]resumen!$A$5:$Q$191,11,FALSE),0)</f>
        <v>0</v>
      </c>
      <c r="S184" s="14">
        <f t="shared" si="32"/>
        <v>0</v>
      </c>
      <c r="T184" s="41">
        <f>IFERROR(VLOOKUP(VALUE(A184),[2]resumen!$A$5:$Q$191,15,FALSE),0)</f>
        <v>4</v>
      </c>
      <c r="U184" s="41">
        <f>IFERROR(VLOOKUP(VALUE(A184),[2]resumen!$A$5:$Q$191,16,FALSE),0)</f>
        <v>1</v>
      </c>
      <c r="V184" s="14">
        <f t="shared" si="33"/>
        <v>0.25</v>
      </c>
      <c r="W184" s="41">
        <f>IFERROR(VLOOKUP(VALUE(A184),[2]resumen!$A$5:$Q$191,4,FALSE),0)</f>
        <v>0</v>
      </c>
      <c r="X184" s="14">
        <f t="shared" si="34"/>
        <v>0</v>
      </c>
      <c r="Y184" s="41">
        <f>IFERROR(VLOOKUP(VALUE(A184),[2]resumen!$A$5:$Q$191,3,FALSE),0)</f>
        <v>0</v>
      </c>
      <c r="Z184" s="14">
        <f t="shared" si="35"/>
        <v>0</v>
      </c>
      <c r="AA184" s="41">
        <f>IFERROR(VLOOKUP(VALUE(A184),[2]resumen!$A$5:$Q$191,9,FALSE),0)</f>
        <v>0</v>
      </c>
      <c r="AB184" s="14">
        <f t="shared" si="36"/>
        <v>0</v>
      </c>
      <c r="AC184" s="41">
        <f>IFERROR(VLOOKUP(A184,'[2]eess-mf'!$A$2:$I$188,9,FALSE),0)</f>
        <v>0</v>
      </c>
      <c r="AD184" s="41">
        <f>IFERROR(VLOOKUP(VALUE(A184),[2]resumen!$A$5:$Q$191,17,FALSE),0)</f>
        <v>1590</v>
      </c>
      <c r="AE184" s="14">
        <f t="shared" si="37"/>
        <v>0</v>
      </c>
      <c r="AF184" s="41">
        <f>IFERROR(VLOOKUP(A184,'[2]eess-mf'!$A$2:$I$188,8,FALSE),0)</f>
        <v>0</v>
      </c>
      <c r="AG184" s="41">
        <f>IFERROR(VLOOKUP(VALUE(A184),[2]resumen!$A$5:$Q$191,14,FALSE),0)</f>
        <v>655</v>
      </c>
      <c r="AH184" s="14">
        <f t="shared" si="38"/>
        <v>0</v>
      </c>
    </row>
    <row r="185" spans="1:34" x14ac:dyDescent="0.2">
      <c r="A185" s="45">
        <v>4358</v>
      </c>
      <c r="B185" s="2" t="str">
        <f>+VLOOKUP(A185,'[1]eess-mf'!$A$2:$I$188,5,FALSE)</f>
        <v>CHICLAYO</v>
      </c>
      <c r="C185" s="2" t="str">
        <f>+VLOOKUP(A185,'[1]eess-mf'!$A$2:$I$188,6,FALSE)</f>
        <v>CAYALTI-ZAÑA</v>
      </c>
      <c r="D185" s="2" t="str">
        <f>+VLOOKUP(A185,'[1]eess-mf'!$A$2:$I$188,2,FALSE)</f>
        <v>GUAYAQUIL</v>
      </c>
      <c r="E185" s="41">
        <f>IFERROR(VLOOKUP(A185,'[2]eess-mf'!$A$2:$I$188,7,FALSE),0)</f>
        <v>2</v>
      </c>
      <c r="F185" s="41">
        <f>IFERROR(VLOOKUP(VALUE(A185),[2]resumen!$A$5:$Q$191,5,FALSE),0)</f>
        <v>5</v>
      </c>
      <c r="G185" s="14">
        <f t="shared" si="26"/>
        <v>2.5</v>
      </c>
      <c r="H185" s="41">
        <f>IFERROR(VLOOKUP(VALUE(A185),[2]resumen!$A$5:$Q$191,7,FALSE),0)</f>
        <v>4</v>
      </c>
      <c r="I185" s="14">
        <f t="shared" si="27"/>
        <v>0.8</v>
      </c>
      <c r="J185" s="41">
        <f>IFERROR(VLOOKUP(VALUE(A185),[2]resumen!$A$5:$Q$191,2,FALSE),0)</f>
        <v>0</v>
      </c>
      <c r="K185" s="5">
        <f t="shared" si="28"/>
        <v>0</v>
      </c>
      <c r="L185" s="41">
        <f>IFERROR(VLOOKUP(VALUE(A185),[2]resumen!$A$5:$Q$191,6,FALSE),0)</f>
        <v>3</v>
      </c>
      <c r="M185" s="14">
        <f t="shared" si="29"/>
        <v>1.5</v>
      </c>
      <c r="N185" s="41">
        <f>IFERROR(VLOOKUP(VALUE(A185),[2]resumen!$A$5:$Q$191,8,FALSE),0)</f>
        <v>4</v>
      </c>
      <c r="O185" s="14">
        <f t="shared" si="30"/>
        <v>0.8</v>
      </c>
      <c r="P185" s="41">
        <f>IFERROR(VLOOKUP(VALUE(A185),[2]resumen!$A$5:$Q$191,12,FALSE),0)+IFERROR(VLOOKUP(VALUE(A185),[2]resumen!$A$5:$Q$191,13,FALSE),0)</f>
        <v>5</v>
      </c>
      <c r="Q185" s="14">
        <f t="shared" si="31"/>
        <v>1</v>
      </c>
      <c r="R185" s="41">
        <f>IFERROR(VLOOKUP(VALUE(A185),[2]resumen!$A$5:$Q$191,10,FALSE),0)+IFERROR(VLOOKUP(VALUE(A185),[2]resumen!$A$5:$Q$191,11,FALSE),0)</f>
        <v>7</v>
      </c>
      <c r="S185" s="14">
        <f t="shared" si="32"/>
        <v>1.4</v>
      </c>
      <c r="T185" s="41">
        <f>IFERROR(VLOOKUP(VALUE(A185),[2]resumen!$A$5:$Q$191,15,FALSE),0)</f>
        <v>3</v>
      </c>
      <c r="U185" s="41">
        <f>IFERROR(VLOOKUP(VALUE(A185),[2]resumen!$A$5:$Q$191,16,FALSE),0)</f>
        <v>2</v>
      </c>
      <c r="V185" s="14">
        <f t="shared" si="33"/>
        <v>0.67</v>
      </c>
      <c r="W185" s="41">
        <f>IFERROR(VLOOKUP(VALUE(A185),[2]resumen!$A$5:$Q$191,4,FALSE),0)</f>
        <v>0</v>
      </c>
      <c r="X185" s="14">
        <f t="shared" si="34"/>
        <v>0</v>
      </c>
      <c r="Y185" s="41">
        <f>IFERROR(VLOOKUP(VALUE(A185),[2]resumen!$A$5:$Q$191,3,FALSE),0)</f>
        <v>0</v>
      </c>
      <c r="Z185" s="14">
        <f t="shared" si="35"/>
        <v>0</v>
      </c>
      <c r="AA185" s="41">
        <f>IFERROR(VLOOKUP(VALUE(A185),[2]resumen!$A$5:$Q$191,9,FALSE),0)</f>
        <v>0</v>
      </c>
      <c r="AB185" s="14">
        <f t="shared" si="36"/>
        <v>0</v>
      </c>
      <c r="AC185" s="41">
        <f>IFERROR(VLOOKUP(A185,'[2]eess-mf'!$A$2:$I$188,9,FALSE),0)</f>
        <v>0</v>
      </c>
      <c r="AD185" s="41">
        <f>IFERROR(VLOOKUP(VALUE(A185),[2]resumen!$A$5:$Q$191,17,FALSE),0)</f>
        <v>0</v>
      </c>
      <c r="AE185" s="14">
        <f t="shared" si="37"/>
        <v>0</v>
      </c>
      <c r="AF185" s="41">
        <f>IFERROR(VLOOKUP(A185,'[2]eess-mf'!$A$2:$I$188,8,FALSE),0)</f>
        <v>49</v>
      </c>
      <c r="AG185" s="41">
        <f>IFERROR(VLOOKUP(VALUE(A185),[2]resumen!$A$5:$Q$191,14,FALSE),0)</f>
        <v>36</v>
      </c>
      <c r="AH185" s="14">
        <f t="shared" si="38"/>
        <v>0.73</v>
      </c>
    </row>
    <row r="186" spans="1:34" x14ac:dyDescent="0.2">
      <c r="A186" s="45">
        <v>4401</v>
      </c>
      <c r="B186" s="2" t="str">
        <f>+VLOOKUP(A186,'[1]eess-mf'!$A$2:$I$188,5,FALSE)</f>
        <v>LAMBAYEQUE</v>
      </c>
      <c r="C186" s="2" t="str">
        <f>+VLOOKUP(A186,'[1]eess-mf'!$A$2:$I$188,6,FALSE)</f>
        <v>KAÑARIS</v>
      </c>
      <c r="D186" s="2" t="str">
        <f>+VLOOKUP(A186,'[1]eess-mf'!$A$2:$I$188,2,FALSE)</f>
        <v>LA SUCCHA</v>
      </c>
      <c r="E186" s="41">
        <f>IFERROR(VLOOKUP(A186,'[2]eess-mf'!$A$2:$I$188,7,FALSE),0)</f>
        <v>4</v>
      </c>
      <c r="F186" s="41">
        <f>IFERROR(VLOOKUP(VALUE(A186),[2]resumen!$A$5:$Q$191,5,FALSE),0)</f>
        <v>1</v>
      </c>
      <c r="G186" s="14">
        <f t="shared" si="26"/>
        <v>0.25</v>
      </c>
      <c r="H186" s="41">
        <f>IFERROR(VLOOKUP(VALUE(A186),[2]resumen!$A$5:$Q$191,7,FALSE),0)</f>
        <v>1</v>
      </c>
      <c r="I186" s="14">
        <f t="shared" si="27"/>
        <v>1</v>
      </c>
      <c r="J186" s="41">
        <f>IFERROR(VLOOKUP(VALUE(A186),[2]resumen!$A$5:$Q$191,2,FALSE),0)</f>
        <v>0</v>
      </c>
      <c r="K186" s="5">
        <f t="shared" si="28"/>
        <v>0</v>
      </c>
      <c r="L186" s="41">
        <f>IFERROR(VLOOKUP(VALUE(A186),[2]resumen!$A$5:$Q$191,6,FALSE),0)</f>
        <v>0</v>
      </c>
      <c r="M186" s="14">
        <f t="shared" si="29"/>
        <v>0</v>
      </c>
      <c r="N186" s="41">
        <f>IFERROR(VLOOKUP(VALUE(A186),[2]resumen!$A$5:$Q$191,8,FALSE),0)</f>
        <v>0</v>
      </c>
      <c r="O186" s="14">
        <f t="shared" si="30"/>
        <v>0</v>
      </c>
      <c r="P186" s="41">
        <f>IFERROR(VLOOKUP(VALUE(A186),[2]resumen!$A$5:$Q$191,12,FALSE),0)+IFERROR(VLOOKUP(VALUE(A186),[2]resumen!$A$5:$Q$191,13,FALSE),0)</f>
        <v>1</v>
      </c>
      <c r="Q186" s="14">
        <f t="shared" si="31"/>
        <v>1</v>
      </c>
      <c r="R186" s="41">
        <f>IFERROR(VLOOKUP(VALUE(A186),[2]resumen!$A$5:$Q$191,10,FALSE),0)+IFERROR(VLOOKUP(VALUE(A186),[2]resumen!$A$5:$Q$191,11,FALSE),0)</f>
        <v>0</v>
      </c>
      <c r="S186" s="14">
        <f t="shared" si="32"/>
        <v>0</v>
      </c>
      <c r="T186" s="41">
        <f>IFERROR(VLOOKUP(VALUE(A186),[2]resumen!$A$5:$Q$191,15,FALSE),0)</f>
        <v>2</v>
      </c>
      <c r="U186" s="41">
        <f>IFERROR(VLOOKUP(VALUE(A186),[2]resumen!$A$5:$Q$191,16,FALSE),0)</f>
        <v>0</v>
      </c>
      <c r="V186" s="14">
        <f t="shared" si="33"/>
        <v>0</v>
      </c>
      <c r="W186" s="41">
        <f>IFERROR(VLOOKUP(VALUE(A186),[2]resumen!$A$5:$Q$191,4,FALSE),0)</f>
        <v>0</v>
      </c>
      <c r="X186" s="14">
        <f t="shared" si="34"/>
        <v>0</v>
      </c>
      <c r="Y186" s="41">
        <f>IFERROR(VLOOKUP(VALUE(A186),[2]resumen!$A$5:$Q$191,3,FALSE),0)</f>
        <v>0</v>
      </c>
      <c r="Z186" s="14">
        <f t="shared" si="35"/>
        <v>0</v>
      </c>
      <c r="AA186" s="41">
        <f>IFERROR(VLOOKUP(VALUE(A186),[2]resumen!$A$5:$Q$191,9,FALSE),0)</f>
        <v>0</v>
      </c>
      <c r="AB186" s="14">
        <f t="shared" si="36"/>
        <v>0</v>
      </c>
      <c r="AC186" s="41">
        <f>IFERROR(VLOOKUP(A186,'[2]eess-mf'!$A$2:$I$188,9,FALSE),0)</f>
        <v>0</v>
      </c>
      <c r="AD186" s="41">
        <f>IFERROR(VLOOKUP(VALUE(A186),[2]resumen!$A$5:$Q$191,17,FALSE),0)</f>
        <v>0</v>
      </c>
      <c r="AE186" s="14">
        <f t="shared" si="37"/>
        <v>0</v>
      </c>
      <c r="AF186" s="41">
        <f>IFERROR(VLOOKUP(A186,'[2]eess-mf'!$A$2:$I$188,8,FALSE),0)</f>
        <v>13</v>
      </c>
      <c r="AG186" s="41">
        <f>IFERROR(VLOOKUP(VALUE(A186),[2]resumen!$A$5:$Q$191,14,FALSE),0)</f>
        <v>14</v>
      </c>
      <c r="AH186" s="14">
        <f t="shared" si="38"/>
        <v>1.08</v>
      </c>
    </row>
    <row r="187" spans="1:34" ht="13.5" thickBot="1" x14ac:dyDescent="0.25">
      <c r="A187" s="46">
        <v>26269</v>
      </c>
      <c r="B187" s="2" t="str">
        <f>+VLOOKUP(A187,'[1]eess-mf'!$A$2:$I$188,5,FALSE)</f>
        <v>CHICLAYO</v>
      </c>
      <c r="C187" s="2" t="str">
        <f>+VLOOKUP(A187,'[1]eess-mf'!$A$2:$I$188,6,FALSE)</f>
        <v>CHONGOYAPE</v>
      </c>
      <c r="D187" s="2" t="str">
        <f>+VLOOKUP(A187,'[1]eess-mf'!$A$2:$I$188,2,FALSE)</f>
        <v>HUACA BLANCA</v>
      </c>
      <c r="E187" s="41">
        <f>IFERROR(VLOOKUP(A187,'[2]eess-mf'!$A$2:$I$188,7,FALSE),0)</f>
        <v>5</v>
      </c>
      <c r="F187" s="41">
        <f>IFERROR(VLOOKUP(VALUE(A187),[2]resumen!$A$5:$Q$191,5,FALSE),0)</f>
        <v>1</v>
      </c>
      <c r="G187" s="14">
        <f t="shared" si="26"/>
        <v>0.2</v>
      </c>
      <c r="H187" s="41">
        <f>IFERROR(VLOOKUP(VALUE(A187),[2]resumen!$A$5:$Q$191,7,FALSE),0)</f>
        <v>0</v>
      </c>
      <c r="I187" s="14">
        <f t="shared" si="27"/>
        <v>0</v>
      </c>
      <c r="J187" s="41">
        <f>IFERROR(VLOOKUP(VALUE(A187),[2]resumen!$A$5:$Q$191,2,FALSE),0)</f>
        <v>0</v>
      </c>
      <c r="K187" s="5">
        <f t="shared" si="28"/>
        <v>0</v>
      </c>
      <c r="L187" s="41">
        <f>IFERROR(VLOOKUP(VALUE(A187),[2]resumen!$A$5:$Q$191,6,FALSE),0)</f>
        <v>0</v>
      </c>
      <c r="M187" s="14">
        <f t="shared" si="29"/>
        <v>0</v>
      </c>
      <c r="N187" s="41">
        <f>IFERROR(VLOOKUP(VALUE(A187),[2]resumen!$A$5:$Q$191,8,FALSE),0)</f>
        <v>0</v>
      </c>
      <c r="O187" s="14">
        <f t="shared" si="30"/>
        <v>0</v>
      </c>
      <c r="P187" s="41">
        <f>IFERROR(VLOOKUP(VALUE(A187),[2]resumen!$A$5:$Q$191,12,FALSE),0)+IFERROR(VLOOKUP(VALUE(A187),[2]resumen!$A$5:$Q$191,13,FALSE),0)</f>
        <v>1</v>
      </c>
      <c r="Q187" s="15">
        <f>IF(F187=0,0,ROUND(P187/F187,2))</f>
        <v>1</v>
      </c>
      <c r="R187" s="41">
        <f>IFERROR(VLOOKUP(VALUE(A187),[2]resumen!$A$5:$Q$191,10,FALSE),0)+IFERROR(VLOOKUP(VALUE(A187),[2]resumen!$A$5:$Q$191,11,FALSE),0)</f>
        <v>1</v>
      </c>
      <c r="S187" s="15">
        <f>IF(F187=0,0,ROUND(R187/F187,2))</f>
        <v>1</v>
      </c>
      <c r="T187" s="41">
        <f>IFERROR(VLOOKUP(VALUE(A187),[2]resumen!$A$5:$Q$191,15,FALSE),0)</f>
        <v>0</v>
      </c>
      <c r="U187" s="41">
        <f>IFERROR(VLOOKUP(VALUE(A187),[2]resumen!$A$5:$Q$191,16,FALSE),0)</f>
        <v>0</v>
      </c>
      <c r="V187" s="15">
        <f>IF(T187=0,0,ROUND(U187/T187,2))</f>
        <v>0</v>
      </c>
      <c r="W187" s="41">
        <f>IFERROR(VLOOKUP(VALUE(A187),[2]resumen!$A$5:$Q$191,4,FALSE),0)</f>
        <v>0</v>
      </c>
      <c r="X187" s="15">
        <f>IF(E187=0,0,ROUND(W187/E187,2))</f>
        <v>0</v>
      </c>
      <c r="Y187" s="41">
        <f>IFERROR(VLOOKUP(VALUE(A187),[2]resumen!$A$5:$Q$191,3,FALSE),0)</f>
        <v>0</v>
      </c>
      <c r="Z187" s="14">
        <f t="shared" si="35"/>
        <v>0</v>
      </c>
      <c r="AA187" s="41">
        <f>IFERROR(VLOOKUP(VALUE(A187),[2]resumen!$A$5:$Q$191,9,FALSE),0)</f>
        <v>0</v>
      </c>
      <c r="AB187" s="15">
        <f>IF(F187=0,0,ROUND(AA187/F187,2))</f>
        <v>0</v>
      </c>
      <c r="AC187" s="42">
        <f>IFERROR(VLOOKUP(A187,'[2]eess-mf'!$A$2:$I$188,9,FALSE),0)</f>
        <v>0</v>
      </c>
      <c r="AD187" s="41">
        <f>IFERROR(VLOOKUP(VALUE(A187),[2]resumen!$A$5:$Q$191,17,FALSE),0)</f>
        <v>0</v>
      </c>
      <c r="AE187" s="15">
        <f>IF(AC187=0,0,ROUND(AD187/AC187,2))</f>
        <v>0</v>
      </c>
      <c r="AF187" s="42">
        <f>IFERROR(VLOOKUP(A187,'[2]eess-mf'!$A$2:$I$188,8,FALSE),0)</f>
        <v>22.2</v>
      </c>
      <c r="AG187" s="41">
        <f>IFERROR(VLOOKUP(VALUE(A187),[2]resumen!$A$5:$Q$191,14,FALSE),0)</f>
        <v>30</v>
      </c>
      <c r="AH187" s="15">
        <f>IF(AF187=0,0,ROUND(AG187/AF187,2))</f>
        <v>1.35</v>
      </c>
    </row>
    <row r="188" spans="1:34" ht="13.5" thickBot="1" x14ac:dyDescent="0.25">
      <c r="D188" s="40" t="s">
        <v>53</v>
      </c>
      <c r="E188" s="12">
        <f>SUM(E4:E187)</f>
        <v>18695</v>
      </c>
      <c r="F188" s="12">
        <f>SUM(F4:F187)</f>
        <v>16024</v>
      </c>
      <c r="G188" s="16">
        <f>IF(E188=0,0,ROUND(F188/E188,3))</f>
        <v>0.85699999999999998</v>
      </c>
      <c r="H188" s="12">
        <f>SUM(H4:H187)</f>
        <v>9872</v>
      </c>
      <c r="I188" s="16">
        <f>+IF(F188=0,0,ROUND(H188/F188,3))</f>
        <v>0.61599999999999999</v>
      </c>
      <c r="J188" s="12">
        <f>SUM(J4:J187)</f>
        <v>1522</v>
      </c>
      <c r="K188" s="37">
        <f>IF(F188=0,0,ROUND(J188/F188,3))</f>
        <v>9.5000000000000001E-2</v>
      </c>
      <c r="L188" s="12">
        <f>SUM(L4:L187)</f>
        <v>10458</v>
      </c>
      <c r="M188" s="16">
        <f>IF(E188=0,0,ROUND(L188/E188,3))</f>
        <v>0.55900000000000005</v>
      </c>
      <c r="N188" s="12">
        <f>SUM(N4:N187)</f>
        <v>10800</v>
      </c>
      <c r="O188" s="16">
        <f>IF(F188=0,0,ROUND(N188/F188,3))</f>
        <v>0.67400000000000004</v>
      </c>
      <c r="P188" s="12">
        <f>SUM(P4:P187)</f>
        <v>15091</v>
      </c>
      <c r="Q188" s="16">
        <f>IF(F188=0,0,ROUND(P188/F188,2))</f>
        <v>0.94</v>
      </c>
      <c r="R188" s="12">
        <f>SUM(R4:R187)</f>
        <v>14908</v>
      </c>
      <c r="S188" s="16">
        <f>IF(F188=0,0,ROUND(R188/F188,2))</f>
        <v>0.93</v>
      </c>
      <c r="T188" s="12">
        <f t="shared" ref="T188:U188" si="39">SUM(T4:T187)</f>
        <v>11915</v>
      </c>
      <c r="U188" s="12">
        <f t="shared" si="39"/>
        <v>9028</v>
      </c>
      <c r="V188" s="16">
        <f>IF(T188=0,0,ROUND(U188/T188,2))</f>
        <v>0.76</v>
      </c>
      <c r="W188" s="12">
        <f>SUM(W4:W187)</f>
        <v>3339</v>
      </c>
      <c r="X188" s="16">
        <f>IF(E188=0,0,ROUND(W188/E188,2))</f>
        <v>0.18</v>
      </c>
      <c r="Y188" s="12">
        <f>SUM(Y4:Y187)</f>
        <v>2292</v>
      </c>
      <c r="Z188" s="16">
        <f>IF(E188=0,0,ROUND(Y188/E188,3))</f>
        <v>0.123</v>
      </c>
      <c r="AA188" s="12">
        <f>SUM(AA4:AA187)</f>
        <v>374</v>
      </c>
      <c r="AB188" s="16">
        <f>IF(F188=0,0,ROUND(AA188/F188,2))</f>
        <v>0.02</v>
      </c>
      <c r="AC188" s="12">
        <f t="shared" ref="AC188:AD188" si="40">SUM(AC4:AC187)</f>
        <v>11696</v>
      </c>
      <c r="AD188" s="12">
        <f t="shared" si="40"/>
        <v>12368</v>
      </c>
      <c r="AE188" s="16">
        <f>IF(AC188=0,0,ROUND(AD188/AC188,2))</f>
        <v>1.06</v>
      </c>
      <c r="AF188" s="43">
        <f t="shared" ref="AF188:AG188" si="41">SUM(AF4:AF187)</f>
        <v>41558.000000000007</v>
      </c>
      <c r="AG188" s="43">
        <f t="shared" si="41"/>
        <v>33925</v>
      </c>
      <c r="AH188" s="17">
        <f>IF(AF188=0,0,ROUND(AG188/AF188,2))</f>
        <v>0.82</v>
      </c>
    </row>
  </sheetData>
  <autoFilter ref="A3:AH188"/>
  <conditionalFormatting sqref="G4">
    <cfRule type="iconSet" priority="50">
      <iconSet>
        <cfvo type="percent" val="0"/>
        <cfvo type="num" val="0.25"/>
        <cfvo type="num" val="0.5"/>
      </iconSet>
    </cfRule>
  </conditionalFormatting>
  <conditionalFormatting sqref="I4">
    <cfRule type="iconSet" priority="49">
      <iconSet>
        <cfvo type="percent" val="0"/>
        <cfvo type="num" val="0.25"/>
        <cfvo type="num" val="0.5"/>
      </iconSet>
    </cfRule>
  </conditionalFormatting>
  <conditionalFormatting sqref="K4">
    <cfRule type="cellIs" dxfId="2" priority="48" operator="greaterThan">
      <formula>0.1</formula>
    </cfRule>
  </conditionalFormatting>
  <conditionalFormatting sqref="M4">
    <cfRule type="iconSet" priority="47">
      <iconSet>
        <cfvo type="percent" val="0"/>
        <cfvo type="num" val="0.25"/>
        <cfvo type="num" val="0.5"/>
      </iconSet>
    </cfRule>
  </conditionalFormatting>
  <conditionalFormatting sqref="O4:O187">
    <cfRule type="iconSet" priority="46">
      <iconSet>
        <cfvo type="percent" val="0"/>
        <cfvo type="num" val="0.7"/>
        <cfvo type="num" val="0.8"/>
      </iconSet>
    </cfRule>
  </conditionalFormatting>
  <conditionalFormatting sqref="Q4">
    <cfRule type="iconSet" priority="45">
      <iconSet>
        <cfvo type="percent" val="0"/>
        <cfvo type="num" val="0.7"/>
        <cfvo type="num" val="0.8"/>
      </iconSet>
    </cfRule>
  </conditionalFormatting>
  <conditionalFormatting sqref="S4">
    <cfRule type="iconSet" priority="44">
      <iconSet>
        <cfvo type="percent" val="0"/>
        <cfvo type="num" val="0.7"/>
        <cfvo type="num" val="0.8"/>
      </iconSet>
    </cfRule>
  </conditionalFormatting>
  <conditionalFormatting sqref="V4">
    <cfRule type="iconSet" priority="43">
      <iconSet>
        <cfvo type="percent" val="0"/>
        <cfvo type="num" val="0.7"/>
        <cfvo type="num" val="0.8"/>
      </iconSet>
    </cfRule>
  </conditionalFormatting>
  <conditionalFormatting sqref="X4">
    <cfRule type="iconSet" priority="42">
      <iconSet>
        <cfvo type="percent" val="0"/>
        <cfvo type="num" val="0.25"/>
        <cfvo type="num" val="0.5"/>
      </iconSet>
    </cfRule>
  </conditionalFormatting>
  <conditionalFormatting sqref="AE4">
    <cfRule type="iconSet" priority="41">
      <iconSet>
        <cfvo type="percent" val="0"/>
        <cfvo type="num" val="0.25"/>
        <cfvo type="num" val="0.5"/>
      </iconSet>
    </cfRule>
  </conditionalFormatting>
  <conditionalFormatting sqref="AH4">
    <cfRule type="iconSet" priority="40">
      <iconSet>
        <cfvo type="percent" val="0"/>
        <cfvo type="num" val="0.25"/>
        <cfvo type="num" val="0.5"/>
      </iconSet>
    </cfRule>
  </conditionalFormatting>
  <conditionalFormatting sqref="O187">
    <cfRule type="iconSet" priority="35">
      <iconSet>
        <cfvo type="percent" val="0"/>
        <cfvo type="num" val="0.7"/>
        <cfvo type="num" val="0.8"/>
      </iconSet>
    </cfRule>
  </conditionalFormatting>
  <conditionalFormatting sqref="Q187">
    <cfRule type="iconSet" priority="34">
      <iconSet>
        <cfvo type="percent" val="0"/>
        <cfvo type="num" val="0.7"/>
        <cfvo type="num" val="0.8"/>
      </iconSet>
    </cfRule>
  </conditionalFormatting>
  <conditionalFormatting sqref="S187">
    <cfRule type="iconSet" priority="33">
      <iconSet>
        <cfvo type="percent" val="0"/>
        <cfvo type="num" val="0.7"/>
        <cfvo type="num" val="0.8"/>
      </iconSet>
    </cfRule>
  </conditionalFormatting>
  <conditionalFormatting sqref="V187">
    <cfRule type="iconSet" priority="32">
      <iconSet>
        <cfvo type="percent" val="0"/>
        <cfvo type="num" val="0.7"/>
        <cfvo type="num" val="0.8"/>
      </iconSet>
    </cfRule>
  </conditionalFormatting>
  <conditionalFormatting sqref="X187">
    <cfRule type="iconSet" priority="31">
      <iconSet>
        <cfvo type="percent" val="0"/>
        <cfvo type="num" val="0.25"/>
        <cfvo type="num" val="0.5"/>
      </iconSet>
    </cfRule>
  </conditionalFormatting>
  <conditionalFormatting sqref="AE187">
    <cfRule type="iconSet" priority="30">
      <iconSet>
        <cfvo type="percent" val="0"/>
        <cfvo type="num" val="0.25"/>
        <cfvo type="num" val="0.5"/>
      </iconSet>
    </cfRule>
  </conditionalFormatting>
  <conditionalFormatting sqref="AH187">
    <cfRule type="iconSet" priority="29">
      <iconSet>
        <cfvo type="percent" val="0"/>
        <cfvo type="num" val="0.25"/>
        <cfvo type="num" val="0.5"/>
      </iconSet>
    </cfRule>
  </conditionalFormatting>
  <conditionalFormatting sqref="O5:O186">
    <cfRule type="iconSet" priority="24">
      <iconSet>
        <cfvo type="percent" val="0"/>
        <cfvo type="num" val="0.7"/>
        <cfvo type="num" val="0.8"/>
      </iconSet>
    </cfRule>
  </conditionalFormatting>
  <conditionalFormatting sqref="Q5:Q186">
    <cfRule type="iconSet" priority="23">
      <iconSet>
        <cfvo type="percent" val="0"/>
        <cfvo type="num" val="0.7"/>
        <cfvo type="num" val="0.8"/>
      </iconSet>
    </cfRule>
  </conditionalFormatting>
  <conditionalFormatting sqref="S5:S186">
    <cfRule type="iconSet" priority="22">
      <iconSet>
        <cfvo type="percent" val="0"/>
        <cfvo type="num" val="0.7"/>
        <cfvo type="num" val="0.8"/>
      </iconSet>
    </cfRule>
  </conditionalFormatting>
  <conditionalFormatting sqref="V5:V186">
    <cfRule type="iconSet" priority="21">
      <iconSet>
        <cfvo type="percent" val="0"/>
        <cfvo type="num" val="0.7"/>
        <cfvo type="num" val="0.8"/>
      </iconSet>
    </cfRule>
  </conditionalFormatting>
  <conditionalFormatting sqref="X5:X186">
    <cfRule type="iconSet" priority="20">
      <iconSet>
        <cfvo type="percent" val="0"/>
        <cfvo type="num" val="0.25"/>
        <cfvo type="num" val="0.5"/>
      </iconSet>
    </cfRule>
  </conditionalFormatting>
  <conditionalFormatting sqref="AE5:AE186">
    <cfRule type="iconSet" priority="19">
      <iconSet>
        <cfvo type="percent" val="0"/>
        <cfvo type="num" val="0.25"/>
        <cfvo type="num" val="0.5"/>
      </iconSet>
    </cfRule>
  </conditionalFormatting>
  <conditionalFormatting sqref="AH5:AH186">
    <cfRule type="iconSet" priority="18">
      <iconSet>
        <cfvo type="percent" val="0"/>
        <cfvo type="num" val="0.25"/>
        <cfvo type="num" val="0.5"/>
      </iconSet>
    </cfRule>
  </conditionalFormatting>
  <conditionalFormatting sqref="G188">
    <cfRule type="iconSet" priority="17">
      <iconSet>
        <cfvo type="percent" val="0"/>
        <cfvo type="num" val="0.25"/>
        <cfvo type="num" val="0.5"/>
      </iconSet>
    </cfRule>
  </conditionalFormatting>
  <conditionalFormatting sqref="I188">
    <cfRule type="iconSet" priority="16">
      <iconSet>
        <cfvo type="percent" val="0"/>
        <cfvo type="num" val="0.25"/>
        <cfvo type="num" val="0.5"/>
      </iconSet>
    </cfRule>
  </conditionalFormatting>
  <conditionalFormatting sqref="K188">
    <cfRule type="cellIs" dxfId="1" priority="15" operator="greaterThan">
      <formula>0.1</formula>
    </cfRule>
  </conditionalFormatting>
  <conditionalFormatting sqref="M188">
    <cfRule type="iconSet" priority="14">
      <iconSet>
        <cfvo type="percent" val="0"/>
        <cfvo type="num" val="0.25"/>
        <cfvo type="num" val="0.5"/>
      </iconSet>
    </cfRule>
  </conditionalFormatting>
  <conditionalFormatting sqref="O188">
    <cfRule type="iconSet" priority="13">
      <iconSet>
        <cfvo type="percent" val="0"/>
        <cfvo type="num" val="0.7"/>
        <cfvo type="num" val="0.8"/>
      </iconSet>
    </cfRule>
  </conditionalFormatting>
  <conditionalFormatting sqref="Q188">
    <cfRule type="iconSet" priority="12">
      <iconSet>
        <cfvo type="percent" val="0"/>
        <cfvo type="num" val="0.7"/>
        <cfvo type="num" val="0.8"/>
      </iconSet>
    </cfRule>
  </conditionalFormatting>
  <conditionalFormatting sqref="S188">
    <cfRule type="iconSet" priority="11">
      <iconSet>
        <cfvo type="percent" val="0"/>
        <cfvo type="num" val="0.7"/>
        <cfvo type="num" val="0.8"/>
      </iconSet>
    </cfRule>
  </conditionalFormatting>
  <conditionalFormatting sqref="V188">
    <cfRule type="iconSet" priority="10">
      <iconSet>
        <cfvo type="percent" val="0"/>
        <cfvo type="num" val="0.7"/>
        <cfvo type="num" val="0.8"/>
      </iconSet>
    </cfRule>
  </conditionalFormatting>
  <conditionalFormatting sqref="X188">
    <cfRule type="iconSet" priority="9">
      <iconSet>
        <cfvo type="percent" val="0"/>
        <cfvo type="num" val="0.25"/>
        <cfvo type="num" val="0.5"/>
      </iconSet>
    </cfRule>
  </conditionalFormatting>
  <conditionalFormatting sqref="AE188">
    <cfRule type="iconSet" priority="8">
      <iconSet>
        <cfvo type="percent" val="0"/>
        <cfvo type="num" val="0.25"/>
        <cfvo type="num" val="0.5"/>
      </iconSet>
    </cfRule>
  </conditionalFormatting>
  <conditionalFormatting sqref="AH188">
    <cfRule type="iconSet" priority="7">
      <iconSet>
        <cfvo type="percent" val="0"/>
        <cfvo type="num" val="0.25"/>
        <cfvo type="num" val="0.5"/>
      </iconSet>
    </cfRule>
  </conditionalFormatting>
  <conditionalFormatting sqref="AB4">
    <cfRule type="iconSet" priority="6">
      <iconSet>
        <cfvo type="percent" val="0"/>
        <cfvo type="num" val="0.25"/>
        <cfvo type="num" val="0.5"/>
      </iconSet>
    </cfRule>
  </conditionalFormatting>
  <conditionalFormatting sqref="AB5:AB188">
    <cfRule type="iconSet" priority="5">
      <iconSet>
        <cfvo type="percent" val="0"/>
        <cfvo type="num" val="0.25"/>
        <cfvo type="num" val="0.5"/>
      </iconSet>
    </cfRule>
  </conditionalFormatting>
  <conditionalFormatting sqref="K5:K187">
    <cfRule type="cellIs" dxfId="0" priority="4" operator="greaterThan">
      <formula>0.1</formula>
    </cfRule>
  </conditionalFormatting>
  <conditionalFormatting sqref="M5:M187">
    <cfRule type="iconSet" priority="3">
      <iconSet>
        <cfvo type="percent" val="0"/>
        <cfvo type="num" val="0.25"/>
        <cfvo type="num" val="0.5"/>
      </iconSet>
    </cfRule>
  </conditionalFormatting>
  <conditionalFormatting sqref="I5:I187">
    <cfRule type="iconSet" priority="2">
      <iconSet>
        <cfvo type="percent" val="0"/>
        <cfvo type="num" val="0.25"/>
        <cfvo type="num" val="0.5"/>
      </iconSet>
    </cfRule>
  </conditionalFormatting>
  <conditionalFormatting sqref="G5:G187">
    <cfRule type="iconSet" priority="1">
      <iconSet>
        <cfvo type="percent" val="0"/>
        <cfvo type="num" val="0.25"/>
        <cfvo type="num" val="0.5"/>
      </iconSet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1"/>
  <sheetViews>
    <sheetView zoomScaleNormal="100" workbookViewId="0">
      <selection activeCell="C9" sqref="C9"/>
    </sheetView>
  </sheetViews>
  <sheetFormatPr baseColWidth="10" defaultRowHeight="12.75" x14ac:dyDescent="0.2"/>
  <cols>
    <col min="1" max="1" width="25.28515625" customWidth="1"/>
    <col min="2" max="4" width="16.7109375" customWidth="1"/>
  </cols>
  <sheetData>
    <row r="1" spans="1:10" ht="26.25" customHeight="1" x14ac:dyDescent="0.2">
      <c r="A1" s="47" t="s">
        <v>42</v>
      </c>
      <c r="B1" s="47"/>
      <c r="C1" s="47"/>
      <c r="D1" s="47"/>
      <c r="E1" s="47"/>
      <c r="F1" s="47"/>
      <c r="G1" s="47"/>
      <c r="H1" s="47"/>
      <c r="I1" s="47"/>
      <c r="J1" s="47"/>
    </row>
    <row r="2" spans="1:10" x14ac:dyDescent="0.2">
      <c r="A2" t="s">
        <v>27</v>
      </c>
      <c r="B2" t="str">
        <f>+Indicadores!B2</f>
        <v>Ene-Dic 2022</v>
      </c>
    </row>
    <row r="4" spans="1:10" x14ac:dyDescent="0.2">
      <c r="A4" s="21" t="s">
        <v>24</v>
      </c>
    </row>
    <row r="5" spans="1:10" s="18" customFormat="1" ht="30.75" thickBot="1" x14ac:dyDescent="0.25">
      <c r="A5" s="20" t="s">
        <v>3</v>
      </c>
      <c r="B5" s="19" t="s">
        <v>25</v>
      </c>
      <c r="C5" s="19" t="s">
        <v>26</v>
      </c>
      <c r="D5" s="20" t="s">
        <v>8</v>
      </c>
    </row>
    <row r="6" spans="1:10" ht="15.75" thickTop="1" x14ac:dyDescent="0.25">
      <c r="A6" s="22" t="s">
        <v>0</v>
      </c>
      <c r="B6" s="23">
        <f>SUMIF(Indicadores!$B$4:$B$187,ResumenxRedes!$A6,Indicadores!$E$4:$E$187)</f>
        <v>10196</v>
      </c>
      <c r="C6" s="23">
        <f>SUMIF(Indicadores!$B$4:$B$187,ResumenxRedes!$A6,Indicadores!$F$4:$F$187)</f>
        <v>8777</v>
      </c>
      <c r="D6" s="24">
        <f t="shared" ref="D6:D9" si="0">ROUND(C6/B6,3)</f>
        <v>0.86099999999999999</v>
      </c>
    </row>
    <row r="7" spans="1:10" ht="15" x14ac:dyDescent="0.25">
      <c r="A7" s="22" t="s">
        <v>2</v>
      </c>
      <c r="B7" s="23">
        <f>SUMIF(Indicadores!$B$4:$B$187,ResumenxRedes!$A7,Indicadores!$E$4:$E$187)</f>
        <v>7028</v>
      </c>
      <c r="C7" s="23">
        <f>SUMIF(Indicadores!$B$4:$B$187,ResumenxRedes!$A7,Indicadores!$F$4:$F$187)</f>
        <v>5956</v>
      </c>
      <c r="D7" s="24">
        <f t="shared" si="0"/>
        <v>0.84699999999999998</v>
      </c>
    </row>
    <row r="8" spans="1:10" ht="15" x14ac:dyDescent="0.25">
      <c r="A8" s="22" t="s">
        <v>1</v>
      </c>
      <c r="B8" s="23">
        <f>SUMIF(Indicadores!$B$4:$B$187,ResumenxRedes!$A8,Indicadores!$E$4:$E$187)</f>
        <v>1471</v>
      </c>
      <c r="C8" s="23">
        <f>SUMIF(Indicadores!$B$4:$B$187,ResumenxRedes!$A8,Indicadores!$F$4:$F$187)</f>
        <v>1264</v>
      </c>
      <c r="D8" s="24">
        <f t="shared" si="0"/>
        <v>0.85899999999999999</v>
      </c>
    </row>
    <row r="9" spans="1:10" ht="15" x14ac:dyDescent="0.25">
      <c r="A9" s="22" t="s">
        <v>28</v>
      </c>
      <c r="B9" s="23">
        <f>SUMIF(Indicadores!$B$4:$B$187,ResumenxRedes!$A9,Indicadores!$E$4:$E$187)</f>
        <v>0</v>
      </c>
      <c r="C9" s="23">
        <f>SUMIF(Indicadores!$B$4:$B$187,ResumenxRedes!$A9,Indicadores!$F$4:$F$187)</f>
        <v>27</v>
      </c>
      <c r="D9" s="24" t="e">
        <f t="shared" si="0"/>
        <v>#DIV/0!</v>
      </c>
    </row>
    <row r="10" spans="1:10" ht="15" x14ac:dyDescent="0.25">
      <c r="A10" s="25" t="s">
        <v>29</v>
      </c>
      <c r="B10" s="26">
        <f>+SUM(B6:B9)</f>
        <v>18695</v>
      </c>
      <c r="C10" s="26">
        <f>+SUM(C6:C9)</f>
        <v>16024</v>
      </c>
      <c r="D10" s="27">
        <f>ROUND(C10/B10,3)</f>
        <v>0.85699999999999998</v>
      </c>
    </row>
    <row r="13" spans="1:10" x14ac:dyDescent="0.2">
      <c r="A13" s="21" t="s">
        <v>30</v>
      </c>
    </row>
    <row r="14" spans="1:10" s="18" customFormat="1" ht="60.75" thickBot="1" x14ac:dyDescent="0.25">
      <c r="A14" s="31" t="s">
        <v>3</v>
      </c>
      <c r="B14" s="38" t="s">
        <v>26</v>
      </c>
      <c r="C14" s="32" t="s">
        <v>31</v>
      </c>
      <c r="D14" s="31" t="s">
        <v>8</v>
      </c>
    </row>
    <row r="15" spans="1:10" ht="15.75" thickTop="1" x14ac:dyDescent="0.25">
      <c r="A15" s="28" t="s">
        <v>0</v>
      </c>
      <c r="B15" s="29">
        <f>SUMIF(Indicadores!$B$4:$B$187,ResumenxRedes!$A15,Indicadores!$F$4:$F$187)</f>
        <v>8777</v>
      </c>
      <c r="C15" s="29">
        <f>SUMIF(Indicadores!$B$4:$B$187,ResumenxRedes!$A15,Indicadores!$H$4:$H$187)</f>
        <v>5576</v>
      </c>
      <c r="D15" s="30">
        <f>ROUND(C15/B15,3)</f>
        <v>0.63500000000000001</v>
      </c>
    </row>
    <row r="16" spans="1:10" ht="15" x14ac:dyDescent="0.25">
      <c r="A16" s="28" t="s">
        <v>2</v>
      </c>
      <c r="B16" s="29">
        <f>SUMIF(Indicadores!$B$4:$B$187,ResumenxRedes!$A16,Indicadores!$F$4:$F$187)</f>
        <v>5956</v>
      </c>
      <c r="C16" s="29">
        <f>SUMIF(Indicadores!$B$4:$B$187,ResumenxRedes!$A16,Indicadores!$H$4:$H$187)</f>
        <v>3599</v>
      </c>
      <c r="D16" s="30">
        <f t="shared" ref="D16:D19" si="1">ROUND(C16/B16,3)</f>
        <v>0.60399999999999998</v>
      </c>
    </row>
    <row r="17" spans="1:4" ht="15" x14ac:dyDescent="0.25">
      <c r="A17" s="28" t="s">
        <v>1</v>
      </c>
      <c r="B17" s="29">
        <f>SUMIF(Indicadores!$B$4:$B$187,ResumenxRedes!$A17,Indicadores!$F$4:$F$187)</f>
        <v>1264</v>
      </c>
      <c r="C17" s="29">
        <f>SUMIF(Indicadores!$B$4:$B$187,ResumenxRedes!$A17,Indicadores!$H$4:$H$187)</f>
        <v>691</v>
      </c>
      <c r="D17" s="30">
        <f t="shared" si="1"/>
        <v>0.54700000000000004</v>
      </c>
    </row>
    <row r="18" spans="1:4" ht="15" x14ac:dyDescent="0.25">
      <c r="A18" s="28" t="s">
        <v>28</v>
      </c>
      <c r="B18" s="29">
        <f>SUMIF(Indicadores!$B$4:$B$187,ResumenxRedes!$A18,Indicadores!$F$4:$F$187)</f>
        <v>27</v>
      </c>
      <c r="C18" s="29">
        <f>SUMIF(Indicadores!$B$4:$B$187,ResumenxRedes!$A18,Indicadores!$H$4:$H$187)</f>
        <v>6</v>
      </c>
      <c r="D18" s="30">
        <f>IF(ISERROR(ROUND(C18/B18,3)),0,ROUND(C18/B18,3))</f>
        <v>0.222</v>
      </c>
    </row>
    <row r="19" spans="1:4" ht="15" x14ac:dyDescent="0.25">
      <c r="A19" s="33" t="s">
        <v>29</v>
      </c>
      <c r="B19" s="34">
        <f>+SUM(B15:B18)</f>
        <v>16024</v>
      </c>
      <c r="C19" s="34">
        <f>+SUM(C15:C18)</f>
        <v>9872</v>
      </c>
      <c r="D19" s="35">
        <f t="shared" si="1"/>
        <v>0.61599999999999999</v>
      </c>
    </row>
    <row r="22" spans="1:4" x14ac:dyDescent="0.2">
      <c r="A22" s="21" t="s">
        <v>32</v>
      </c>
    </row>
    <row r="23" spans="1:4" s="18" customFormat="1" ht="30.75" thickBot="1" x14ac:dyDescent="0.25">
      <c r="A23" s="20" t="s">
        <v>3</v>
      </c>
      <c r="B23" s="19" t="s">
        <v>26</v>
      </c>
      <c r="C23" s="19" t="s">
        <v>33</v>
      </c>
      <c r="D23" s="20" t="s">
        <v>8</v>
      </c>
    </row>
    <row r="24" spans="1:4" ht="15.75" thickTop="1" x14ac:dyDescent="0.25">
      <c r="A24" s="22" t="s">
        <v>0</v>
      </c>
      <c r="B24" s="23">
        <f>SUMIF(Indicadores!$B$4:$B$187,ResumenxRedes!$A24,Indicadores!$F$4:$F$187)</f>
        <v>8777</v>
      </c>
      <c r="C24" s="23">
        <f>SUMIF(Indicadores!$B$4:$B$187,ResumenxRedes!$A24,Indicadores!$J$4:$J$187)</f>
        <v>714</v>
      </c>
      <c r="D24" s="24">
        <f>ROUND(C24/B24,3)</f>
        <v>8.1000000000000003E-2</v>
      </c>
    </row>
    <row r="25" spans="1:4" ht="15" x14ac:dyDescent="0.25">
      <c r="A25" s="22" t="s">
        <v>2</v>
      </c>
      <c r="B25" s="23">
        <f>SUMIF(Indicadores!$B$4:$B$187,ResumenxRedes!$A25,Indicadores!$F$4:$F$187)</f>
        <v>5956</v>
      </c>
      <c r="C25" s="23">
        <f>SUMIF(Indicadores!$B$4:$B$187,ResumenxRedes!$A25,Indicadores!$J$4:$J$187)</f>
        <v>680</v>
      </c>
      <c r="D25" s="24">
        <f t="shared" ref="D25:D28" si="2">ROUND(C25/B25,3)</f>
        <v>0.114</v>
      </c>
    </row>
    <row r="26" spans="1:4" ht="15" x14ac:dyDescent="0.25">
      <c r="A26" s="22" t="s">
        <v>1</v>
      </c>
      <c r="B26" s="23">
        <f>SUMIF(Indicadores!$B$4:$B$187,ResumenxRedes!$A26,Indicadores!$F$4:$F$187)</f>
        <v>1264</v>
      </c>
      <c r="C26" s="23">
        <f>SUMIF(Indicadores!$B$4:$B$187,ResumenxRedes!$A26,Indicadores!$J$4:$J$187)</f>
        <v>128</v>
      </c>
      <c r="D26" s="24">
        <f t="shared" si="2"/>
        <v>0.10100000000000001</v>
      </c>
    </row>
    <row r="27" spans="1:4" ht="15" x14ac:dyDescent="0.25">
      <c r="A27" s="22" t="s">
        <v>28</v>
      </c>
      <c r="B27" s="23">
        <f>SUMIF(Indicadores!$B$4:$B$187,ResumenxRedes!$A27,Indicadores!$F$4:$F$187)</f>
        <v>27</v>
      </c>
      <c r="C27" s="23">
        <f>SUMIF(Indicadores!$B$4:$B$187,ResumenxRedes!$A27,Indicadores!$J$4:$J$187)</f>
        <v>0</v>
      </c>
      <c r="D27" s="24">
        <f>IF(ISERROR(ROUND(C27/B27,3)),0,ROUND(C27/B27,3))</f>
        <v>0</v>
      </c>
    </row>
    <row r="28" spans="1:4" ht="15" x14ac:dyDescent="0.25">
      <c r="A28" s="25" t="s">
        <v>29</v>
      </c>
      <c r="B28" s="26">
        <f>+SUM(B24:B27)</f>
        <v>16024</v>
      </c>
      <c r="C28" s="26">
        <f>+SUM(C24:C27)</f>
        <v>1522</v>
      </c>
      <c r="D28" s="27">
        <f t="shared" si="2"/>
        <v>9.5000000000000001E-2</v>
      </c>
    </row>
    <row r="31" spans="1:4" x14ac:dyDescent="0.2">
      <c r="A31" s="21" t="s">
        <v>34</v>
      </c>
    </row>
    <row r="32" spans="1:4" s="18" customFormat="1" ht="30.75" thickBot="1" x14ac:dyDescent="0.25">
      <c r="A32" s="31" t="s">
        <v>3</v>
      </c>
      <c r="B32" s="32" t="s">
        <v>25</v>
      </c>
      <c r="C32" s="32" t="s">
        <v>35</v>
      </c>
      <c r="D32" s="31" t="s">
        <v>8</v>
      </c>
    </row>
    <row r="33" spans="1:4" ht="15.75" thickTop="1" x14ac:dyDescent="0.25">
      <c r="A33" s="28" t="s">
        <v>0</v>
      </c>
      <c r="B33" s="29">
        <f>SUMIF(Indicadores!$B$4:$B$187,ResumenxRedes!$A33,Indicadores!$E$4:$E$187)</f>
        <v>10196</v>
      </c>
      <c r="C33" s="29">
        <f>SUMIF(Indicadores!$B$4:$B$187,ResumenxRedes!$A33,Indicadores!$L$4:$L$187)</f>
        <v>5307</v>
      </c>
      <c r="D33" s="30">
        <f>ROUND(C33/B33,3)</f>
        <v>0.52</v>
      </c>
    </row>
    <row r="34" spans="1:4" ht="15" x14ac:dyDescent="0.25">
      <c r="A34" s="28" t="s">
        <v>2</v>
      </c>
      <c r="B34" s="29">
        <f>SUMIF(Indicadores!$B$4:$B$187,ResumenxRedes!$A34,Indicadores!$E$4:$E$187)</f>
        <v>7028</v>
      </c>
      <c r="C34" s="29">
        <f>SUMIF(Indicadores!$B$4:$B$187,ResumenxRedes!$A34,Indicadores!$L$4:$L$187)</f>
        <v>3969</v>
      </c>
      <c r="D34" s="30">
        <f t="shared" ref="D34:D37" si="3">ROUND(C34/B34,3)</f>
        <v>0.56499999999999995</v>
      </c>
    </row>
    <row r="35" spans="1:4" ht="15" x14ac:dyDescent="0.25">
      <c r="A35" s="28" t="s">
        <v>1</v>
      </c>
      <c r="B35" s="29">
        <f>SUMIF(Indicadores!$B$4:$B$187,ResumenxRedes!$A35,Indicadores!$E$4:$E$187)</f>
        <v>1471</v>
      </c>
      <c r="C35" s="29">
        <f>SUMIF(Indicadores!$B$4:$B$187,ResumenxRedes!$A35,Indicadores!$L$4:$L$187)</f>
        <v>855</v>
      </c>
      <c r="D35" s="30">
        <f t="shared" si="3"/>
        <v>0.58099999999999996</v>
      </c>
    </row>
    <row r="36" spans="1:4" ht="15" x14ac:dyDescent="0.25">
      <c r="A36" s="28" t="s">
        <v>28</v>
      </c>
      <c r="B36" s="29">
        <f>SUMIF(Indicadores!$B$4:$B$187,ResumenxRedes!$A36,Indicadores!$E$4:$E$187)</f>
        <v>0</v>
      </c>
      <c r="C36" s="29">
        <f>SUMIF(Indicadores!$B$4:$B$187,ResumenxRedes!$A36,Indicadores!$L$4:$L$187)</f>
        <v>327</v>
      </c>
      <c r="D36" s="30">
        <f>IF(ISERROR(ROUND(C36/B36,3)),0,ROUND(C36/B36,3))</f>
        <v>0</v>
      </c>
    </row>
    <row r="37" spans="1:4" ht="15" x14ac:dyDescent="0.25">
      <c r="A37" s="33" t="s">
        <v>29</v>
      </c>
      <c r="B37" s="34">
        <f>+SUM(B33:B36)</f>
        <v>18695</v>
      </c>
      <c r="C37" s="34">
        <f>+SUM(C33:C36)</f>
        <v>10458</v>
      </c>
      <c r="D37" s="35">
        <f t="shared" si="3"/>
        <v>0.55900000000000005</v>
      </c>
    </row>
    <row r="40" spans="1:4" x14ac:dyDescent="0.2">
      <c r="A40" s="21" t="s">
        <v>36</v>
      </c>
    </row>
    <row r="41" spans="1:4" s="18" customFormat="1" ht="45.75" thickBot="1" x14ac:dyDescent="0.25">
      <c r="A41" s="20" t="s">
        <v>3</v>
      </c>
      <c r="B41" s="19" t="s">
        <v>26</v>
      </c>
      <c r="C41" s="39" t="s">
        <v>49</v>
      </c>
      <c r="D41" s="20" t="s">
        <v>8</v>
      </c>
    </row>
    <row r="42" spans="1:4" ht="15.75" thickTop="1" x14ac:dyDescent="0.25">
      <c r="A42" s="22" t="s">
        <v>0</v>
      </c>
      <c r="B42" s="23">
        <f>SUMIF(Indicadores!$B$4:$B$187,ResumenxRedes!$A42,Indicadores!$F$4:$F$187)</f>
        <v>8777</v>
      </c>
      <c r="C42" s="23">
        <f>SUMIF(Indicadores!$B$4:$B$187,ResumenxRedes!$A42,Indicadores!$N$4:$N$187)</f>
        <v>5820</v>
      </c>
      <c r="D42" s="24">
        <f>ROUND(C42/B42,3)</f>
        <v>0.66300000000000003</v>
      </c>
    </row>
    <row r="43" spans="1:4" ht="15" x14ac:dyDescent="0.25">
      <c r="A43" s="22" t="s">
        <v>2</v>
      </c>
      <c r="B43" s="23">
        <f>SUMIF(Indicadores!$B$4:$B$187,ResumenxRedes!$A43,Indicadores!$F$4:$F$187)</f>
        <v>5956</v>
      </c>
      <c r="C43" s="23">
        <f>SUMIF(Indicadores!$B$4:$B$187,ResumenxRedes!$A43,Indicadores!$N$4:$N$187)</f>
        <v>3752</v>
      </c>
      <c r="D43" s="24">
        <f t="shared" ref="D43:D46" si="4">ROUND(C43/B43,3)</f>
        <v>0.63</v>
      </c>
    </row>
    <row r="44" spans="1:4" ht="15" x14ac:dyDescent="0.25">
      <c r="A44" s="22" t="s">
        <v>1</v>
      </c>
      <c r="B44" s="23">
        <f>SUMIF(Indicadores!$B$4:$B$187,ResumenxRedes!$A44,Indicadores!$F$4:$F$187)</f>
        <v>1264</v>
      </c>
      <c r="C44" s="23">
        <f>SUMIF(Indicadores!$B$4:$B$187,ResumenxRedes!$A44,Indicadores!$N$4:$N$187)</f>
        <v>922</v>
      </c>
      <c r="D44" s="24">
        <f t="shared" si="4"/>
        <v>0.72899999999999998</v>
      </c>
    </row>
    <row r="45" spans="1:4" ht="15" x14ac:dyDescent="0.25">
      <c r="A45" s="22" t="s">
        <v>28</v>
      </c>
      <c r="B45" s="23">
        <f>SUMIF(Indicadores!$B$4:$B$187,ResumenxRedes!$A45,Indicadores!$F$4:$F$187)</f>
        <v>27</v>
      </c>
      <c r="C45" s="23">
        <f>SUMIF(Indicadores!$B$4:$B$187,ResumenxRedes!$A45,Indicadores!$N$4:$N$187)</f>
        <v>306</v>
      </c>
      <c r="D45" s="24">
        <f>IF(ISERROR(ROUND(C45/B45,3)),0,ROUND(C45/B45,3))</f>
        <v>11.333</v>
      </c>
    </row>
    <row r="46" spans="1:4" ht="15" x14ac:dyDescent="0.25">
      <c r="A46" s="25" t="s">
        <v>29</v>
      </c>
      <c r="B46" s="26">
        <f>+SUM(B42:B45)</f>
        <v>16024</v>
      </c>
      <c r="C46" s="26">
        <f>+SUM(C42:C45)</f>
        <v>10800</v>
      </c>
      <c r="D46" s="27">
        <f t="shared" si="4"/>
        <v>0.67400000000000004</v>
      </c>
    </row>
    <row r="49" spans="1:4" x14ac:dyDescent="0.2">
      <c r="A49" s="21" t="s">
        <v>37</v>
      </c>
    </row>
    <row r="50" spans="1:4" s="18" customFormat="1" ht="30.75" thickBot="1" x14ac:dyDescent="0.25">
      <c r="A50" s="31" t="s">
        <v>3</v>
      </c>
      <c r="B50" s="32" t="s">
        <v>38</v>
      </c>
      <c r="C50" s="32" t="s">
        <v>19</v>
      </c>
      <c r="D50" s="31" t="s">
        <v>8</v>
      </c>
    </row>
    <row r="51" spans="1:4" ht="15.75" thickTop="1" x14ac:dyDescent="0.25">
      <c r="A51" s="28" t="s">
        <v>0</v>
      </c>
      <c r="B51" s="29">
        <f>SUMIF(Indicadores!$B$4:$B$187,ResumenxRedes!$A51,Indicadores!$AC$4:$AC$187)</f>
        <v>5236</v>
      </c>
      <c r="C51" s="29">
        <f>SUMIF(Indicadores!$B$4:$B$187,ResumenxRedes!$A51,Indicadores!$AD$4:$AD$187)</f>
        <v>2125</v>
      </c>
      <c r="D51" s="30">
        <f>IFERROR(ROUND(C51/B51,3),0)</f>
        <v>0.40600000000000003</v>
      </c>
    </row>
    <row r="52" spans="1:4" ht="15" x14ac:dyDescent="0.25">
      <c r="A52" s="28" t="s">
        <v>2</v>
      </c>
      <c r="B52" s="29">
        <f>SUMIF(Indicadores!$B$4:$B$187,ResumenxRedes!$A52,Indicadores!$AC$4:$AC$187)</f>
        <v>5357</v>
      </c>
      <c r="C52" s="29">
        <f>SUMIF(Indicadores!$B$4:$B$187,ResumenxRedes!$A52,Indicadores!$AD$4:$AD$187)</f>
        <v>1954</v>
      </c>
      <c r="D52" s="30">
        <f>IFERROR(ROUND(C52/B52,3),0)</f>
        <v>0.36499999999999999</v>
      </c>
    </row>
    <row r="53" spans="1:4" ht="15" x14ac:dyDescent="0.25">
      <c r="A53" s="28" t="s">
        <v>1</v>
      </c>
      <c r="B53" s="29">
        <f>SUMIF(Indicadores!$B$4:$B$187,ResumenxRedes!$A53,Indicadores!$AC$4:$AC$187)</f>
        <v>1103</v>
      </c>
      <c r="C53" s="29">
        <f>SUMIF(Indicadores!$B$4:$B$187,ResumenxRedes!$A53,Indicadores!$AD$4:$AD$187)</f>
        <v>729</v>
      </c>
      <c r="D53" s="30">
        <f t="shared" ref="D53:D54" si="5">IFERROR(ROUND(C53/B53,3),0)</f>
        <v>0.66100000000000003</v>
      </c>
    </row>
    <row r="54" spans="1:4" ht="15" x14ac:dyDescent="0.25">
      <c r="A54" s="28" t="s">
        <v>28</v>
      </c>
      <c r="B54" s="29">
        <f>SUMIF(Indicadores!$B$4:$B$187,ResumenxRedes!$A54,Indicadores!$AC$4:$AC$187)</f>
        <v>0</v>
      </c>
      <c r="C54" s="29">
        <f>SUMIF(Indicadores!$B$4:$B$187,ResumenxRedes!$A54,Indicadores!$AD$4:$AD$187)</f>
        <v>7560</v>
      </c>
      <c r="D54" s="30">
        <f t="shared" si="5"/>
        <v>0</v>
      </c>
    </row>
    <row r="55" spans="1:4" ht="15" x14ac:dyDescent="0.25">
      <c r="A55" s="33" t="s">
        <v>29</v>
      </c>
      <c r="B55" s="34">
        <f>+SUM(B51:B54)</f>
        <v>11696</v>
      </c>
      <c r="C55" s="34">
        <f>+SUM(C51:C54)</f>
        <v>12368</v>
      </c>
      <c r="D55" s="35">
        <f t="shared" ref="D55" si="6">ROUND(C55/B55,3)</f>
        <v>1.0569999999999999</v>
      </c>
    </row>
    <row r="58" spans="1:4" x14ac:dyDescent="0.2">
      <c r="A58" s="21" t="s">
        <v>41</v>
      </c>
    </row>
    <row r="59" spans="1:4" s="18" customFormat="1" ht="30.75" thickBot="1" x14ac:dyDescent="0.25">
      <c r="A59" s="20" t="s">
        <v>3</v>
      </c>
      <c r="B59" s="19" t="s">
        <v>39</v>
      </c>
      <c r="C59" s="19" t="s">
        <v>40</v>
      </c>
      <c r="D59" s="20" t="s">
        <v>8</v>
      </c>
    </row>
    <row r="60" spans="1:4" ht="15.75" thickTop="1" x14ac:dyDescent="0.25">
      <c r="A60" s="22" t="s">
        <v>0</v>
      </c>
      <c r="B60" s="23">
        <f>SUMIF(Indicadores!$B$4:$B$187,ResumenxRedes!$A60,Indicadores!$AF$4:$AF$187)</f>
        <v>29276</v>
      </c>
      <c r="C60" s="23">
        <f>SUMIF(Indicadores!$B$4:$B$187,ResumenxRedes!$A60,Indicadores!$AG$4:$AG$187)</f>
        <v>19459</v>
      </c>
      <c r="D60" s="24">
        <f>ROUND(C60/B60,3)</f>
        <v>0.66500000000000004</v>
      </c>
    </row>
    <row r="61" spans="1:4" ht="15" x14ac:dyDescent="0.25">
      <c r="A61" s="22" t="s">
        <v>2</v>
      </c>
      <c r="B61" s="23">
        <f>SUMIF(Indicadores!$B$4:$B$187,ResumenxRedes!$A61,Indicadores!$AF$4:$AF$187)</f>
        <v>8964</v>
      </c>
      <c r="C61" s="23">
        <f>SUMIF(Indicadores!$B$4:$B$187,ResumenxRedes!$A61,Indicadores!$AG$4:$AG$187)</f>
        <v>9122</v>
      </c>
      <c r="D61" s="24">
        <f t="shared" ref="D61:D64" si="7">ROUND(C61/B61,3)</f>
        <v>1.018</v>
      </c>
    </row>
    <row r="62" spans="1:4" ht="15" x14ac:dyDescent="0.25">
      <c r="A62" s="22" t="s">
        <v>1</v>
      </c>
      <c r="B62" s="23">
        <f>SUMIF(Indicadores!$B$4:$B$187,ResumenxRedes!$A62,Indicadores!$AF$4:$AF$187)</f>
        <v>3318</v>
      </c>
      <c r="C62" s="23">
        <f>SUMIF(Indicadores!$B$4:$B$187,ResumenxRedes!$A62,Indicadores!$AG$4:$AG$187)</f>
        <v>3205</v>
      </c>
      <c r="D62" s="24">
        <f t="shared" si="7"/>
        <v>0.96599999999999997</v>
      </c>
    </row>
    <row r="63" spans="1:4" ht="15" x14ac:dyDescent="0.25">
      <c r="A63" s="22" t="s">
        <v>28</v>
      </c>
      <c r="B63" s="23">
        <f>SUMIF(Indicadores!$B$4:$B$187,ResumenxRedes!$A63,Indicadores!$AF$4:$AF$187)</f>
        <v>0</v>
      </c>
      <c r="C63" s="23">
        <f>SUMIF(Indicadores!$B$4:$B$187,ResumenxRedes!$A63,Indicadores!$AG$4:$AG$187)</f>
        <v>2139</v>
      </c>
      <c r="D63" s="24" t="e">
        <f t="shared" si="7"/>
        <v>#DIV/0!</v>
      </c>
    </row>
    <row r="64" spans="1:4" ht="15" x14ac:dyDescent="0.25">
      <c r="A64" s="25" t="s">
        <v>29</v>
      </c>
      <c r="B64" s="26">
        <f>+SUM(B60:B63)</f>
        <v>41558</v>
      </c>
      <c r="C64" s="26">
        <f>+SUM(C60:C63)</f>
        <v>33925</v>
      </c>
      <c r="D64" s="27">
        <f t="shared" si="7"/>
        <v>0.81599999999999995</v>
      </c>
    </row>
    <row r="67" spans="1:4" x14ac:dyDescent="0.2">
      <c r="A67" s="21" t="s">
        <v>43</v>
      </c>
    </row>
    <row r="68" spans="1:4" ht="30.75" thickBot="1" x14ac:dyDescent="0.25">
      <c r="A68" s="31" t="s">
        <v>3</v>
      </c>
      <c r="B68" s="36" t="s">
        <v>44</v>
      </c>
      <c r="C68" s="36" t="s">
        <v>45</v>
      </c>
      <c r="D68" s="31" t="s">
        <v>8</v>
      </c>
    </row>
    <row r="69" spans="1:4" ht="15.75" thickTop="1" x14ac:dyDescent="0.25">
      <c r="A69" s="28" t="s">
        <v>0</v>
      </c>
      <c r="B69" s="29">
        <f>SUMIF(Indicadores!$B$4:$B$187,ResumenxRedes!$A69,Indicadores!$T$4:$T$187)</f>
        <v>6044</v>
      </c>
      <c r="C69" s="29">
        <f>SUMIF(Indicadores!$B$4:$B$187,ResumenxRedes!$A69,Indicadores!$U$4:$U$187)</f>
        <v>4611</v>
      </c>
      <c r="D69" s="30">
        <f>ROUND(C69/B69,3)</f>
        <v>0.76300000000000001</v>
      </c>
    </row>
    <row r="70" spans="1:4" ht="15" x14ac:dyDescent="0.25">
      <c r="A70" s="28" t="s">
        <v>2</v>
      </c>
      <c r="B70" s="29">
        <f>SUMIF(Indicadores!$B$4:$B$187,ResumenxRedes!$A70,Indicadores!$T$4:$T$187)</f>
        <v>4802</v>
      </c>
      <c r="C70" s="29">
        <f>SUMIF(Indicadores!$B$4:$B$187,ResumenxRedes!$A70,Indicadores!$U$4:$U$187)</f>
        <v>3523</v>
      </c>
      <c r="D70" s="30">
        <f t="shared" ref="D70:D73" si="8">ROUND(C70/B70,3)</f>
        <v>0.73399999999999999</v>
      </c>
    </row>
    <row r="71" spans="1:4" ht="15" x14ac:dyDescent="0.25">
      <c r="A71" s="28" t="s">
        <v>1</v>
      </c>
      <c r="B71" s="29">
        <f>SUMIF(Indicadores!$B$4:$B$187,ResumenxRedes!$A71,Indicadores!$T$4:$T$187)</f>
        <v>1065</v>
      </c>
      <c r="C71" s="29">
        <f>SUMIF(Indicadores!$B$4:$B$187,ResumenxRedes!$A71,Indicadores!$U$4:$U$187)</f>
        <v>893</v>
      </c>
      <c r="D71" s="30">
        <f t="shared" si="8"/>
        <v>0.83799999999999997</v>
      </c>
    </row>
    <row r="72" spans="1:4" ht="15" x14ac:dyDescent="0.25">
      <c r="A72" s="28" t="s">
        <v>28</v>
      </c>
      <c r="B72" s="29">
        <f>SUMIF(Indicadores!$B$4:$B$187,ResumenxRedes!$A72,Indicadores!$T$4:$T$187)</f>
        <v>4</v>
      </c>
      <c r="C72" s="29">
        <f>SUMIF(Indicadores!$B$4:$B$187,ResumenxRedes!$A72,Indicadores!$U$4:$U$187)</f>
        <v>1</v>
      </c>
      <c r="D72" s="30">
        <f>IF(ISERROR(ROUND(C72/B72,3)),0,ROUND(C72/B72,3))</f>
        <v>0.25</v>
      </c>
    </row>
    <row r="73" spans="1:4" ht="15" x14ac:dyDescent="0.25">
      <c r="A73" s="33" t="s">
        <v>29</v>
      </c>
      <c r="B73" s="34">
        <f>+SUM(B69:B72)</f>
        <v>11915</v>
      </c>
      <c r="C73" s="34">
        <f>+SUM(C69:C72)</f>
        <v>9028</v>
      </c>
      <c r="D73" s="35">
        <f t="shared" si="8"/>
        <v>0.75800000000000001</v>
      </c>
    </row>
    <row r="76" spans="1:4" x14ac:dyDescent="0.2">
      <c r="A76" s="21" t="s">
        <v>50</v>
      </c>
    </row>
    <row r="77" spans="1:4" ht="30.75" thickBot="1" x14ac:dyDescent="0.25">
      <c r="A77" s="20" t="s">
        <v>3</v>
      </c>
      <c r="B77" s="39" t="s">
        <v>25</v>
      </c>
      <c r="C77" s="39" t="s">
        <v>51</v>
      </c>
      <c r="D77" s="20" t="s">
        <v>8</v>
      </c>
    </row>
    <row r="78" spans="1:4" ht="15.75" thickTop="1" x14ac:dyDescent="0.25">
      <c r="A78" s="22" t="s">
        <v>0</v>
      </c>
      <c r="B78" s="23">
        <f>SUMIF(Indicadores!$B$4:$B$187,ResumenxRedes!$A78,Indicadores!$E$4:$E$187)</f>
        <v>10196</v>
      </c>
      <c r="C78" s="23">
        <f>SUMIF(Indicadores!$B$4:$B$187,ResumenxRedes!$A78,Indicadores!$Y$4:$Y$187)</f>
        <v>756</v>
      </c>
      <c r="D78" s="24">
        <f>ROUND(C78/B78,3)</f>
        <v>7.3999999999999996E-2</v>
      </c>
    </row>
    <row r="79" spans="1:4" ht="15" x14ac:dyDescent="0.25">
      <c r="A79" s="22" t="s">
        <v>2</v>
      </c>
      <c r="B79" s="23">
        <f>SUMIF(Indicadores!$B$4:$B$187,ResumenxRedes!$A79,Indicadores!$E$4:$E$187)</f>
        <v>7028</v>
      </c>
      <c r="C79" s="23">
        <f>SUMIF(Indicadores!$B$4:$B$187,ResumenxRedes!$A79,Indicadores!$Y$4:$Y$187)</f>
        <v>1055</v>
      </c>
      <c r="D79" s="24">
        <f t="shared" ref="D79:D82" si="9">ROUND(C79/B79,3)</f>
        <v>0.15</v>
      </c>
    </row>
    <row r="80" spans="1:4" ht="15" x14ac:dyDescent="0.25">
      <c r="A80" s="22" t="s">
        <v>1</v>
      </c>
      <c r="B80" s="23">
        <f>SUMIF(Indicadores!$B$4:$B$187,ResumenxRedes!$A80,Indicadores!$E$4:$E$187)</f>
        <v>1471</v>
      </c>
      <c r="C80" s="23">
        <f>SUMIF(Indicadores!$B$4:$B$187,ResumenxRedes!$A80,Indicadores!$Y$4:$Y$187)</f>
        <v>481</v>
      </c>
      <c r="D80" s="24">
        <f t="shared" si="9"/>
        <v>0.32700000000000001</v>
      </c>
    </row>
    <row r="81" spans="1:4" ht="15" x14ac:dyDescent="0.25">
      <c r="A81" s="22" t="s">
        <v>28</v>
      </c>
      <c r="B81" s="23">
        <f>SUMIF(Indicadores!$B$4:$B$187,ResumenxRedes!$A81,Indicadores!$E$4:$E$187)</f>
        <v>0</v>
      </c>
      <c r="C81" s="23">
        <f>SUMIF(Indicadores!$B$4:$B$187,ResumenxRedes!$A81,Indicadores!$Y$4:$Y$187)</f>
        <v>0</v>
      </c>
      <c r="D81" s="24" t="e">
        <f t="shared" si="9"/>
        <v>#DIV/0!</v>
      </c>
    </row>
    <row r="82" spans="1:4" ht="15" x14ac:dyDescent="0.25">
      <c r="A82" s="25" t="s">
        <v>29</v>
      </c>
      <c r="B82" s="26">
        <f>+SUM(B78:B81)</f>
        <v>18695</v>
      </c>
      <c r="C82" s="26">
        <f>+SUM(C78:C81)</f>
        <v>2292</v>
      </c>
      <c r="D82" s="27">
        <f t="shared" si="9"/>
        <v>0.123</v>
      </c>
    </row>
    <row r="85" spans="1:4" x14ac:dyDescent="0.2">
      <c r="A85" s="21" t="s">
        <v>54</v>
      </c>
    </row>
    <row r="86" spans="1:4" ht="45.75" thickBot="1" x14ac:dyDescent="0.25">
      <c r="A86" s="31" t="s">
        <v>3</v>
      </c>
      <c r="B86" s="38" t="s">
        <v>26</v>
      </c>
      <c r="C86" s="38" t="s">
        <v>52</v>
      </c>
      <c r="D86" s="31" t="s">
        <v>8</v>
      </c>
    </row>
    <row r="87" spans="1:4" ht="15.75" thickTop="1" x14ac:dyDescent="0.25">
      <c r="A87" s="28" t="s">
        <v>0</v>
      </c>
      <c r="B87" s="29">
        <f>SUMIF(Indicadores!$B$4:$B$187,ResumenxRedes!$A87,Indicadores!$F$4:$F$187)</f>
        <v>8777</v>
      </c>
      <c r="C87" s="29">
        <f>SUMIF(Indicadores!$B$4:$B$187,ResumenxRedes!$A87,Indicadores!$AA$4:$AA$187)</f>
        <v>239</v>
      </c>
      <c r="D87" s="30">
        <f>ROUND(C87/B87,3)</f>
        <v>2.7E-2</v>
      </c>
    </row>
    <row r="88" spans="1:4" ht="15" x14ac:dyDescent="0.25">
      <c r="A88" s="28" t="s">
        <v>2</v>
      </c>
      <c r="B88" s="29">
        <f>SUMIF(Indicadores!$B$4:$B$187,ResumenxRedes!$A88,Indicadores!$F$4:$F$187)</f>
        <v>5956</v>
      </c>
      <c r="C88" s="29">
        <f>SUMIF(Indicadores!$B$4:$B$187,ResumenxRedes!$A88,Indicadores!$AA$4:$AA$187)</f>
        <v>94</v>
      </c>
      <c r="D88" s="30">
        <f t="shared" ref="D88:D91" si="10">ROUND(C88/B88,3)</f>
        <v>1.6E-2</v>
      </c>
    </row>
    <row r="89" spans="1:4" ht="15" x14ac:dyDescent="0.25">
      <c r="A89" s="28" t="s">
        <v>1</v>
      </c>
      <c r="B89" s="29">
        <f>SUMIF(Indicadores!$B$4:$B$187,ResumenxRedes!$A89,Indicadores!$F$4:$F$187)</f>
        <v>1264</v>
      </c>
      <c r="C89" s="29">
        <f>SUMIF(Indicadores!$B$4:$B$187,ResumenxRedes!$A89,Indicadores!$AA$4:$AA$187)</f>
        <v>37</v>
      </c>
      <c r="D89" s="30">
        <f t="shared" si="10"/>
        <v>2.9000000000000001E-2</v>
      </c>
    </row>
    <row r="90" spans="1:4" ht="15" x14ac:dyDescent="0.25">
      <c r="A90" s="28" t="s">
        <v>28</v>
      </c>
      <c r="B90" s="29">
        <f>SUMIF(Indicadores!$B$4:$B$187,ResumenxRedes!$A90,Indicadores!$F$4:$F$187)</f>
        <v>27</v>
      </c>
      <c r="C90" s="29">
        <f>SUMIF(Indicadores!$B$4:$B$187,ResumenxRedes!$A90,Indicadores!$AA$4:$AA$187)</f>
        <v>4</v>
      </c>
      <c r="D90" s="30">
        <f>IF(ISERROR(ROUND(C90/B90,3)),0,ROUND(C90/B90,3))</f>
        <v>0.14799999999999999</v>
      </c>
    </row>
    <row r="91" spans="1:4" ht="15" x14ac:dyDescent="0.25">
      <c r="A91" s="33" t="s">
        <v>29</v>
      </c>
      <c r="B91" s="34">
        <f>+SUM(B87:B90)</f>
        <v>16024</v>
      </c>
      <c r="C91" s="34">
        <f>+SUM(C87:C90)</f>
        <v>374</v>
      </c>
      <c r="D91" s="35">
        <f t="shared" si="10"/>
        <v>2.3E-2</v>
      </c>
    </row>
  </sheetData>
  <mergeCells count="1">
    <mergeCell ref="A1:J1"/>
  </mergeCells>
  <printOptions horizontalCentered="1"/>
  <pageMargins left="0.31496062992125984" right="0.27559055118110237" top="0.74803149606299213" bottom="0.74803149606299213" header="0.31496062992125984" footer="0.31496062992125984"/>
  <pageSetup paperSize="9" scale="65" orientation="portrait" r:id="rId1"/>
  <colBreaks count="1" manualBreakCount="1">
    <brk id="10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Indicadores</vt:lpstr>
      <vt:lpstr>ResumenxRedes</vt:lpstr>
      <vt:lpstr>ResumenxRedes!Área_de_impresión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AIS27</dc:creator>
  <cp:lastModifiedBy>EST01</cp:lastModifiedBy>
  <cp:lastPrinted>2019-08-19T17:56:48Z</cp:lastPrinted>
  <dcterms:created xsi:type="dcterms:W3CDTF">2015-12-09T13:12:16Z</dcterms:created>
  <dcterms:modified xsi:type="dcterms:W3CDTF">2023-01-16T17:38:17Z</dcterms:modified>
</cp:coreProperties>
</file>