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REQUE-ESTADISTICA\Desktop\"/>
    </mc:Choice>
  </mc:AlternateContent>
  <xr:revisionPtr revIDLastSave="0" documentId="13_ncr:1_{FDEC1423-110D-4CB7-86F4-5A5756F3767A}" xr6:coauthVersionLast="47" xr6:coauthVersionMax="47" xr10:uidLastSave="{00000000-0000-0000-0000-000000000000}"/>
  <bookViews>
    <workbookView xWindow="-108" yWindow="-108" windowWidth="23256" windowHeight="12456" tabRatio="901" xr2:uid="{2CFC0295-88A4-4413-BADE-B18F20AE0E2F}"/>
  </bookViews>
  <sheets>
    <sheet name="ACUMULADO" sheetId="15" r:id="rId1"/>
    <sheet name="MENSUALES" sheetId="13" r:id="rId2"/>
    <sheet name="REDES" sheetId="10" r:id="rId3"/>
    <sheet name="NEUMO-INFLU ADUL-VPH" sheetId="21" r:id="rId4"/>
    <sheet name="INFO-MESES" sheetId="4" state="hidden" r:id="rId5"/>
    <sheet name="INFO-ACUM" sheetId="14" state="hidden" r:id="rId6"/>
    <sheet name="DATOS" sheetId="1" state="hidden" r:id="rId7"/>
    <sheet name="CUADRO IPRESS" sheetId="26" r:id="rId8"/>
    <sheet name="CUADRO DISTRITO" sheetId="28" r:id="rId9"/>
    <sheet name="Prog" sheetId="5" state="hidden" r:id="rId10"/>
  </sheets>
  <definedNames>
    <definedName name="_xlnm._FilterDatabase" localSheetId="6" hidden="1">DATOS!$A$1:$AK$1639</definedName>
    <definedName name="_xlnm._FilterDatabase" localSheetId="5" hidden="1">'INFO-ACUM'!$AI$1:$AM$207</definedName>
    <definedName name="_xlcn.WorksheetConnection_PAI2023.xlsxMATRIZ1" hidden="1">MATRIZ[]</definedName>
    <definedName name="_xlcn.WorksheetConnection_PAI2023.xlsxPROG1" hidden="1">PROG</definedName>
    <definedName name="_xlnm.Print_Area" localSheetId="0">ACUMULADO!$A$1:$V$69</definedName>
    <definedName name="_xlnm.Print_Area" localSheetId="1">MENSUALES!$A$1:$V$70</definedName>
  </definedNames>
  <calcPr calcId="191029"/>
  <pivotCaches>
    <pivotCache cacheId="1" r:id="rId11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MATRIZ" name="MATRIZ" connection="Conexión1"/>
          <x15:modelTable id="PROG" name="PROG" connection="Conexión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5" l="1"/>
  <c r="B2" i="13" l="1"/>
  <c r="B50" i="15"/>
  <c r="E9" i="13" l="1"/>
  <c r="D47" i="13"/>
  <c r="D48" i="13"/>
  <c r="D47" i="15" l="1"/>
  <c r="D46" i="15" l="1"/>
  <c r="D44" i="13" l="1"/>
  <c r="D43" i="13"/>
  <c r="D42" i="15" l="1"/>
  <c r="E47" i="15" l="1"/>
  <c r="E46" i="15"/>
  <c r="E39" i="15"/>
  <c r="E43" i="15"/>
  <c r="E17" i="15"/>
  <c r="E9" i="15"/>
  <c r="E27" i="15"/>
  <c r="E42" i="15"/>
  <c r="E19" i="15"/>
  <c r="E14" i="15"/>
  <c r="E35" i="15"/>
  <c r="E29" i="15"/>
  <c r="E24" i="15"/>
  <c r="E13" i="15"/>
  <c r="E34" i="15"/>
  <c r="E10" i="15"/>
  <c r="E21" i="15"/>
  <c r="E18" i="15"/>
  <c r="E12" i="15"/>
  <c r="E31" i="15"/>
  <c r="E16" i="15"/>
  <c r="E28" i="15"/>
  <c r="E20" i="15"/>
  <c r="E8" i="15"/>
  <c r="E38" i="15"/>
  <c r="E30" i="15"/>
  <c r="E26" i="15"/>
  <c r="E15" i="15"/>
  <c r="E11" i="15"/>
  <c r="E25" i="15"/>
  <c r="L6" i="10"/>
  <c r="U6" i="10"/>
  <c r="M6" i="10"/>
  <c r="R6" i="10"/>
  <c r="V6" i="10"/>
  <c r="O6" i="10"/>
  <c r="J6" i="10"/>
  <c r="C6" i="10"/>
  <c r="S6" i="10"/>
  <c r="F6" i="10"/>
  <c r="P6" i="10"/>
  <c r="N6" i="10"/>
  <c r="D6" i="10"/>
  <c r="G6" i="10"/>
  <c r="H6" i="10"/>
  <c r="E6" i="10"/>
  <c r="I6" i="10"/>
  <c r="I7" i="10"/>
  <c r="E7" i="15" l="1"/>
  <c r="G46" i="15"/>
  <c r="F46" i="15"/>
  <c r="H46" i="15" s="1"/>
  <c r="G47" i="15"/>
  <c r="F47" i="15"/>
  <c r="H47" i="15" s="1"/>
  <c r="L51" i="15" l="1"/>
  <c r="L2" i="15" l="1"/>
  <c r="L3" i="15"/>
  <c r="D39" i="13" l="1"/>
  <c r="D35" i="13"/>
  <c r="D36" i="13" s="1"/>
  <c r="D25" i="13"/>
  <c r="F61" i="13" s="1"/>
  <c r="F62" i="13" s="1"/>
  <c r="F63" i="13" s="1"/>
  <c r="F64" i="13" s="1"/>
  <c r="F65" i="13" s="1"/>
  <c r="F66" i="13" s="1"/>
  <c r="D8" i="13"/>
  <c r="D16" i="13" s="1"/>
  <c r="B51" i="13"/>
  <c r="L4" i="13"/>
  <c r="E48" i="13" l="1"/>
  <c r="E36" i="13"/>
  <c r="F36" i="13" s="1"/>
  <c r="H36" i="13" s="1"/>
  <c r="E26" i="13"/>
  <c r="G62" i="13" s="1"/>
  <c r="H62" i="13" s="1"/>
  <c r="E16" i="13"/>
  <c r="G16" i="13" s="1"/>
  <c r="E8" i="13"/>
  <c r="G54" i="13" s="1"/>
  <c r="E47" i="13"/>
  <c r="E35" i="13"/>
  <c r="G67" i="13" s="1"/>
  <c r="E25" i="13"/>
  <c r="G61" i="13" s="1"/>
  <c r="H61" i="13" s="1"/>
  <c r="E15" i="13"/>
  <c r="E44" i="13"/>
  <c r="E32" i="13"/>
  <c r="G66" i="13" s="1"/>
  <c r="H66" i="13" s="1"/>
  <c r="E22" i="13"/>
  <c r="E14" i="13"/>
  <c r="E43" i="13"/>
  <c r="E31" i="13"/>
  <c r="G65" i="13" s="1"/>
  <c r="H65" i="13" s="1"/>
  <c r="E21" i="13"/>
  <c r="E13" i="13"/>
  <c r="E40" i="13"/>
  <c r="E30" i="13"/>
  <c r="G64" i="13" s="1"/>
  <c r="H64" i="13" s="1"/>
  <c r="E20" i="13"/>
  <c r="G59" i="13" s="1"/>
  <c r="E12" i="13"/>
  <c r="E39" i="13"/>
  <c r="F39" i="13" s="1"/>
  <c r="H39" i="13" s="1"/>
  <c r="E29" i="13"/>
  <c r="E19" i="13"/>
  <c r="G60" i="13" s="1"/>
  <c r="E11" i="13"/>
  <c r="E28" i="13"/>
  <c r="E18" i="13"/>
  <c r="E10" i="13"/>
  <c r="G55" i="13" s="1"/>
  <c r="E27" i="13"/>
  <c r="G63" i="13" s="1"/>
  <c r="H63" i="13" s="1"/>
  <c r="E17" i="13"/>
  <c r="G58" i="13" s="1"/>
  <c r="G42" i="15"/>
  <c r="F42" i="15"/>
  <c r="H42" i="15" s="1"/>
  <c r="J3" i="10"/>
  <c r="P3" i="10"/>
  <c r="G4" i="10"/>
  <c r="I5" i="10"/>
  <c r="N5" i="10"/>
  <c r="V5" i="10"/>
  <c r="C4" i="10"/>
  <c r="E3" i="10"/>
  <c r="L3" i="10"/>
  <c r="R3" i="10"/>
  <c r="D4" i="10"/>
  <c r="O5" i="10"/>
  <c r="C3" i="10"/>
  <c r="F3" i="10"/>
  <c r="M3" i="10"/>
  <c r="S3" i="10"/>
  <c r="H4" i="10"/>
  <c r="U4" i="10"/>
  <c r="J5" i="10"/>
  <c r="P5" i="10"/>
  <c r="G3" i="10"/>
  <c r="I4" i="10"/>
  <c r="N4" i="10"/>
  <c r="V4" i="10"/>
  <c r="E5" i="10"/>
  <c r="L5" i="10"/>
  <c r="R5" i="10"/>
  <c r="D3" i="10"/>
  <c r="O4" i="10"/>
  <c r="F5" i="10"/>
  <c r="M5" i="10"/>
  <c r="S5" i="10"/>
  <c r="H3" i="10"/>
  <c r="U3" i="10"/>
  <c r="J4" i="10"/>
  <c r="P4" i="10"/>
  <c r="G5" i="10"/>
  <c r="I3" i="10"/>
  <c r="N3" i="10"/>
  <c r="V3" i="10"/>
  <c r="E4" i="10"/>
  <c r="L4" i="10"/>
  <c r="R4" i="10"/>
  <c r="D5" i="10"/>
  <c r="O3" i="10"/>
  <c r="F4" i="10"/>
  <c r="M4" i="10"/>
  <c r="S4" i="10"/>
  <c r="H5" i="10"/>
  <c r="U5" i="10"/>
  <c r="C5" i="10"/>
  <c r="G65" i="15"/>
  <c r="G53" i="15"/>
  <c r="G55" i="15"/>
  <c r="G60" i="15"/>
  <c r="G66" i="15"/>
  <c r="G56" i="15"/>
  <c r="G61" i="15"/>
  <c r="G67" i="15"/>
  <c r="G57" i="15"/>
  <c r="G62" i="15"/>
  <c r="G54" i="15"/>
  <c r="G59" i="15"/>
  <c r="G58" i="15"/>
  <c r="G63" i="15"/>
  <c r="G64" i="15"/>
  <c r="D15" i="13"/>
  <c r="D13" i="13"/>
  <c r="D21" i="13"/>
  <c r="D31" i="13"/>
  <c r="D17" i="13"/>
  <c r="D27" i="13"/>
  <c r="D9" i="13"/>
  <c r="G9" i="13" s="1"/>
  <c r="D10" i="13"/>
  <c r="D18" i="13"/>
  <c r="D28" i="13"/>
  <c r="D40" i="13"/>
  <c r="L52" i="13"/>
  <c r="F67" i="13"/>
  <c r="F54" i="13"/>
  <c r="F55" i="13" s="1"/>
  <c r="F56" i="13" s="1"/>
  <c r="F57" i="13" s="1"/>
  <c r="F58" i="13" s="1"/>
  <c r="F59" i="13" s="1"/>
  <c r="F60" i="13" s="1"/>
  <c r="D12" i="13"/>
  <c r="D20" i="13"/>
  <c r="D30" i="13"/>
  <c r="F68" i="13"/>
  <c r="L2" i="13"/>
  <c r="D14" i="13"/>
  <c r="D22" i="13"/>
  <c r="D32" i="13"/>
  <c r="D11" i="13"/>
  <c r="D19" i="13"/>
  <c r="D29" i="13"/>
  <c r="D26" i="13"/>
  <c r="H14" i="10"/>
  <c r="D43" i="15"/>
  <c r="F43" i="15" s="1"/>
  <c r="H43" i="15" s="1"/>
  <c r="G43" i="15" l="1"/>
  <c r="G47" i="13"/>
  <c r="F47" i="13"/>
  <c r="H47" i="13" s="1"/>
  <c r="F48" i="13"/>
  <c r="H48" i="13" s="1"/>
  <c r="G48" i="13"/>
  <c r="F44" i="13"/>
  <c r="H44" i="13" s="1"/>
  <c r="G44" i="13"/>
  <c r="G43" i="13"/>
  <c r="F43" i="13"/>
  <c r="H43" i="13" s="1"/>
  <c r="D38" i="15"/>
  <c r="D39" i="15" s="1"/>
  <c r="F39" i="15" s="1"/>
  <c r="H39" i="15" s="1"/>
  <c r="G17" i="13"/>
  <c r="G15" i="13"/>
  <c r="F19" i="13"/>
  <c r="H19" i="13" s="1"/>
  <c r="F17" i="13"/>
  <c r="H17" i="13" s="1"/>
  <c r="G10" i="13"/>
  <c r="G36" i="13"/>
  <c r="F11" i="13"/>
  <c r="H11" i="13" s="1"/>
  <c r="F12" i="13"/>
  <c r="H12" i="13" s="1"/>
  <c r="F14" i="13"/>
  <c r="H14" i="13" s="1"/>
  <c r="F8" i="13"/>
  <c r="H8" i="13" s="1"/>
  <c r="G40" i="13"/>
  <c r="G30" i="13"/>
  <c r="G68" i="13"/>
  <c r="H68" i="13" s="1"/>
  <c r="G35" i="13"/>
  <c r="G56" i="13"/>
  <c r="H56" i="13" s="1"/>
  <c r="F35" i="13"/>
  <c r="H35" i="13" s="1"/>
  <c r="G39" i="13"/>
  <c r="F29" i="13"/>
  <c r="H29" i="13" s="1"/>
  <c r="G20" i="13"/>
  <c r="G32" i="13"/>
  <c r="G18" i="13"/>
  <c r="G12" i="13"/>
  <c r="G28" i="13"/>
  <c r="G22" i="13"/>
  <c r="H60" i="13"/>
  <c r="G31" i="13"/>
  <c r="G26" i="13"/>
  <c r="G14" i="13"/>
  <c r="G8" i="13"/>
  <c r="F16" i="13"/>
  <c r="H16" i="13" s="1"/>
  <c r="G57" i="13"/>
  <c r="G25" i="13"/>
  <c r="F25" i="13"/>
  <c r="H25" i="13" s="1"/>
  <c r="G27" i="13"/>
  <c r="F27" i="13"/>
  <c r="H27" i="13" s="1"/>
  <c r="F32" i="13"/>
  <c r="H32" i="13" s="1"/>
  <c r="F22" i="13"/>
  <c r="H22" i="13" s="1"/>
  <c r="F30" i="13"/>
  <c r="H30" i="13" s="1"/>
  <c r="F40" i="13"/>
  <c r="H40" i="13" s="1"/>
  <c r="F26" i="13"/>
  <c r="H26" i="13" s="1"/>
  <c r="F28" i="13"/>
  <c r="H28" i="13" s="1"/>
  <c r="G21" i="13"/>
  <c r="F21" i="13"/>
  <c r="H21" i="13" s="1"/>
  <c r="F10" i="13"/>
  <c r="H10" i="13" s="1"/>
  <c r="F20" i="13"/>
  <c r="H20" i="13" s="1"/>
  <c r="F18" i="13"/>
  <c r="H18" i="13" s="1"/>
  <c r="G13" i="13"/>
  <c r="F13" i="13"/>
  <c r="H13" i="13" s="1"/>
  <c r="F31" i="13"/>
  <c r="H31" i="13" s="1"/>
  <c r="F15" i="13"/>
  <c r="H15" i="13" s="1"/>
  <c r="F9" i="13"/>
  <c r="H9" i="13" s="1"/>
  <c r="H59" i="13"/>
  <c r="H55" i="13"/>
  <c r="H67" i="13"/>
  <c r="H54" i="13"/>
  <c r="G19" i="13"/>
  <c r="H58" i="13"/>
  <c r="G29" i="13"/>
  <c r="G11" i="13"/>
  <c r="G39" i="15" l="1"/>
  <c r="G38" i="15"/>
  <c r="F38" i="15"/>
  <c r="H38" i="15" s="1"/>
  <c r="H69" i="13"/>
  <c r="H57" i="13"/>
  <c r="T4" i="10" l="1"/>
  <c r="T3" i="10"/>
  <c r="T5" i="10"/>
  <c r="D27" i="10" l="1"/>
  <c r="D26" i="10"/>
  <c r="E26" i="10"/>
  <c r="E27" i="10"/>
  <c r="C27" i="10"/>
  <c r="C26" i="10"/>
  <c r="T2" i="10"/>
  <c r="B5" i="10" l="1"/>
  <c r="E18" i="10" s="1"/>
  <c r="B3" i="10"/>
  <c r="C18" i="10" s="1"/>
  <c r="Q4" i="10" l="1"/>
  <c r="K4" i="10"/>
  <c r="B4" i="10"/>
  <c r="K5" i="10"/>
  <c r="Q5" i="10"/>
  <c r="Q3" i="10" l="1"/>
  <c r="Q2" i="10" s="1"/>
  <c r="D34" i="15"/>
  <c r="F34" i="15" s="1"/>
  <c r="B2" i="10"/>
  <c r="D18" i="10"/>
  <c r="D24" i="15"/>
  <c r="F24" i="15" s="1"/>
  <c r="K3" i="10"/>
  <c r="K2" i="10" s="1"/>
  <c r="D7" i="15" l="1"/>
  <c r="F7" i="15" s="1"/>
  <c r="H7" i="15" s="1"/>
  <c r="D35" i="15"/>
  <c r="F35" i="15" s="1"/>
  <c r="F67" i="15"/>
  <c r="H67" i="15" s="1"/>
  <c r="F66" i="15"/>
  <c r="H66" i="15" s="1"/>
  <c r="H34" i="15"/>
  <c r="G34" i="15"/>
  <c r="F60" i="15"/>
  <c r="D28" i="15"/>
  <c r="F28" i="15" s="1"/>
  <c r="D26" i="15"/>
  <c r="F26" i="15" s="1"/>
  <c r="D25" i="15"/>
  <c r="F25" i="15" s="1"/>
  <c r="D27" i="15"/>
  <c r="F27" i="15" s="1"/>
  <c r="D31" i="15"/>
  <c r="F31" i="15" s="1"/>
  <c r="D29" i="15"/>
  <c r="F29" i="15" s="1"/>
  <c r="D30" i="15"/>
  <c r="F30" i="15" s="1"/>
  <c r="G24" i="15"/>
  <c r="H24" i="15"/>
  <c r="F22" i="10"/>
  <c r="E16" i="10"/>
  <c r="D15" i="10"/>
  <c r="C24" i="10"/>
  <c r="C19" i="10"/>
  <c r="C13" i="10"/>
  <c r="F27" i="10"/>
  <c r="F21" i="10"/>
  <c r="F17" i="10"/>
  <c r="E12" i="10"/>
  <c r="D25" i="10"/>
  <c r="D20" i="10"/>
  <c r="D14" i="10"/>
  <c r="C23" i="10"/>
  <c r="F26" i="10"/>
  <c r="F16" i="10"/>
  <c r="E15" i="10"/>
  <c r="D24" i="10"/>
  <c r="D13" i="10"/>
  <c r="D11" i="10"/>
  <c r="C22" i="10"/>
  <c r="E25" i="10"/>
  <c r="E20" i="10"/>
  <c r="E14" i="10"/>
  <c r="D23" i="10"/>
  <c r="C17" i="10"/>
  <c r="F15" i="10"/>
  <c r="E24" i="10"/>
  <c r="E13" i="10"/>
  <c r="E11" i="10"/>
  <c r="D22" i="10"/>
  <c r="C16" i="10"/>
  <c r="F25" i="10"/>
  <c r="F20" i="10"/>
  <c r="F14" i="10"/>
  <c r="E23" i="10"/>
  <c r="D21" i="10"/>
  <c r="D17" i="10"/>
  <c r="C12" i="10"/>
  <c r="F24" i="10"/>
  <c r="F19" i="10"/>
  <c r="F13" i="10"/>
  <c r="E22" i="10"/>
  <c r="D16" i="10"/>
  <c r="F23" i="10"/>
  <c r="F18" i="10"/>
  <c r="E21" i="10"/>
  <c r="E17" i="10"/>
  <c r="D12" i="10"/>
  <c r="C20" i="10"/>
  <c r="C14" i="10"/>
  <c r="D12" i="15" l="1"/>
  <c r="F12" i="15" s="1"/>
  <c r="H12" i="15" s="1"/>
  <c r="G7" i="15"/>
  <c r="D8" i="15"/>
  <c r="F8" i="15" s="1"/>
  <c r="H8" i="15" s="1"/>
  <c r="D15" i="15"/>
  <c r="F15" i="15" s="1"/>
  <c r="H15" i="15" s="1"/>
  <c r="D17" i="15"/>
  <c r="F17" i="15" s="1"/>
  <c r="H17" i="15" s="1"/>
  <c r="D21" i="15"/>
  <c r="F21" i="15" s="1"/>
  <c r="H21" i="15" s="1"/>
  <c r="D18" i="15"/>
  <c r="F18" i="15" s="1"/>
  <c r="H18" i="15" s="1"/>
  <c r="D13" i="15"/>
  <c r="F13" i="15" s="1"/>
  <c r="H13" i="15" s="1"/>
  <c r="D10" i="15"/>
  <c r="F10" i="15" s="1"/>
  <c r="H10" i="15" s="1"/>
  <c r="D19" i="15"/>
  <c r="F19" i="15" s="1"/>
  <c r="H19" i="15" s="1"/>
  <c r="D11" i="15"/>
  <c r="F11" i="15" s="1"/>
  <c r="H11" i="15" s="1"/>
  <c r="D9" i="15"/>
  <c r="F9" i="15" s="1"/>
  <c r="H9" i="15" s="1"/>
  <c r="D14" i="15"/>
  <c r="F14" i="15" s="1"/>
  <c r="H14" i="15" s="1"/>
  <c r="D20" i="15"/>
  <c r="F20" i="15" s="1"/>
  <c r="H20" i="15" s="1"/>
  <c r="D16" i="15"/>
  <c r="F16" i="15" s="1"/>
  <c r="H16" i="15" s="1"/>
  <c r="F53" i="15"/>
  <c r="H53" i="15" s="1"/>
  <c r="G26" i="15"/>
  <c r="H26" i="15"/>
  <c r="H28" i="15"/>
  <c r="G28" i="15"/>
  <c r="F61" i="15"/>
  <c r="H60" i="15"/>
  <c r="H30" i="15"/>
  <c r="G30" i="15"/>
  <c r="G29" i="15"/>
  <c r="H29" i="15"/>
  <c r="G31" i="15"/>
  <c r="H31" i="15"/>
  <c r="H27" i="15"/>
  <c r="G27" i="15"/>
  <c r="G25" i="15"/>
  <c r="H25" i="15"/>
  <c r="H35" i="15"/>
  <c r="G35" i="15"/>
  <c r="S2" i="10"/>
  <c r="B25" i="10" s="1"/>
  <c r="C25" i="10"/>
  <c r="L11" i="10"/>
  <c r="E19" i="10"/>
  <c r="N2" i="10"/>
  <c r="B21" i="10" s="1"/>
  <c r="C21" i="10"/>
  <c r="F12" i="10"/>
  <c r="F11" i="10"/>
  <c r="G2" i="10"/>
  <c r="B15" i="10" s="1"/>
  <c r="C15" i="10"/>
  <c r="K11" i="10"/>
  <c r="D19" i="10"/>
  <c r="C2" i="10"/>
  <c r="B11" i="10" s="1"/>
  <c r="C11" i="10"/>
  <c r="J11" i="10" s="1"/>
  <c r="V2" i="10"/>
  <c r="B27" i="10" s="1"/>
  <c r="P2" i="10"/>
  <c r="B23" i="10" s="1"/>
  <c r="L2" i="10"/>
  <c r="B19" i="10" s="1"/>
  <c r="D2" i="10"/>
  <c r="B12" i="10" s="1"/>
  <c r="I2" i="10"/>
  <c r="B17" i="10" s="1"/>
  <c r="M2" i="10"/>
  <c r="B20" i="10" s="1"/>
  <c r="E2" i="10"/>
  <c r="B13" i="10" s="1"/>
  <c r="R2" i="10"/>
  <c r="B24" i="10" s="1"/>
  <c r="O2" i="10"/>
  <c r="B22" i="10" s="1"/>
  <c r="F2" i="10"/>
  <c r="B14" i="10" s="1"/>
  <c r="U2" i="10"/>
  <c r="B26" i="10" s="1"/>
  <c r="H2" i="10"/>
  <c r="B16" i="10" s="1"/>
  <c r="G16" i="15" l="1"/>
  <c r="G18" i="15"/>
  <c r="G14" i="15"/>
  <c r="G9" i="15"/>
  <c r="G21" i="15"/>
  <c r="G15" i="15"/>
  <c r="G20" i="15"/>
  <c r="F54" i="15"/>
  <c r="H54" i="15" s="1"/>
  <c r="G13" i="15"/>
  <c r="G19" i="15"/>
  <c r="G11" i="15"/>
  <c r="G8" i="15"/>
  <c r="G10" i="15"/>
  <c r="G17" i="15"/>
  <c r="G12" i="15"/>
  <c r="F62" i="15"/>
  <c r="H61" i="15"/>
  <c r="J2" i="10"/>
  <c r="B18" i="10" s="1"/>
  <c r="I11" i="10" s="1"/>
  <c r="F55" i="15" l="1"/>
  <c r="F56" i="15" s="1"/>
  <c r="F63" i="15"/>
  <c r="H62" i="15"/>
  <c r="H55" i="15" l="1"/>
  <c r="F57" i="15"/>
  <c r="H56" i="15"/>
  <c r="F64" i="15"/>
  <c r="H63" i="15"/>
  <c r="F65" i="15" l="1"/>
  <c r="H65" i="15" s="1"/>
  <c r="H64" i="15"/>
  <c r="F58" i="15"/>
  <c r="H57" i="15"/>
  <c r="F59" i="15" l="1"/>
  <c r="H58" i="15"/>
  <c r="H59" i="15" l="1"/>
  <c r="H68" i="1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88ADE16-41E2-4AC5-AA5D-156526233589}" name="Conexión" type="104" refreshedVersion="0" background="1">
    <extLst>
      <ext xmlns:x15="http://schemas.microsoft.com/office/spreadsheetml/2010/11/main" uri="{DE250136-89BD-433C-8126-D09CA5730AF9}">
        <x15:connection id="PROG"/>
      </ext>
    </extLst>
  </connection>
  <connection id="2" xr16:uid="{67847D04-42CD-4066-A41E-C303A9210497}" name="Conexión1" type="104" refreshedVersion="0" background="1">
    <extLst>
      <ext xmlns:x15="http://schemas.microsoft.com/office/spreadsheetml/2010/11/main" uri="{DE250136-89BD-433C-8126-D09CA5730AF9}">
        <x15:connection id="MATRIZ"/>
      </ext>
    </extLst>
  </connection>
  <connection id="3" xr16:uid="{3F8148E3-6F52-4CD4-8776-F4AE6522A6AD}" keepAlive="1" name="Consulta - IPRESS" description="Conexión a la consulta 'IPRESS' en el libro." type="5" refreshedVersion="8" background="1" saveData="1">
    <dbPr connection="Provider=Microsoft.Mashup.OleDb.1;Data Source=$Workbook$;Location=IPRESS;Extended Properties=&quot;&quot;" command="SELECT * FROM [IPRESS]"/>
  </connection>
  <connection id="4" xr16:uid="{1849CC3A-05F2-432D-93BE-2A13113C4B50}" keepAlive="1" name="Consulta - MATRIZ" description="Conexión a la consulta 'MATRIZ' en el libro." type="5" refreshedVersion="8" background="1" saveData="1">
    <dbPr connection="Provider=Microsoft.Mashup.OleDb.1;Data Source=$Workbook$;Location=MATRIZ;Extended Properties=&quot;&quot;" command="SELECT * FROM [MATRIZ]"/>
  </connection>
  <connection id="5" xr16:uid="{BFFFEAB6-40B4-4B0A-9B02-3A51C079E736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6" xr16:uid="{BD595647-50BE-4C8C-BD36-B306A175FE87}" name="WorksheetConnection_PAI 2023.xlsx!MATRIZ" type="102" refreshedVersion="8" minRefreshableVersion="5">
    <extLst>
      <ext xmlns:x15="http://schemas.microsoft.com/office/spreadsheetml/2010/11/main" uri="{DE250136-89BD-433C-8126-D09CA5730AF9}">
        <x15:connection id="MATRIZ">
          <x15:rangePr sourceName="_xlcn.WorksheetConnection_PAI2023.xlsxMATRIZ1"/>
        </x15:connection>
      </ext>
    </extLst>
  </connection>
  <connection id="7" xr16:uid="{C59407E5-18A1-4256-96B4-FBCA66CC6A43}" name="WorksheetConnection_PAI 2023.xlsx!PROG" type="102" refreshedVersion="8" minRefreshableVersion="5">
    <extLst>
      <ext xmlns:x15="http://schemas.microsoft.com/office/spreadsheetml/2010/11/main" uri="{DE250136-89BD-433C-8126-D09CA5730AF9}">
        <x15:connection id="PROG">
          <x15:rangePr sourceName="_xlcn.WorksheetConnection_PAI2023.xlsxPROG1"/>
        </x15:connection>
      </ext>
    </extLst>
  </connection>
</connections>
</file>

<file path=xl/sharedStrings.xml><?xml version="1.0" encoding="utf-8"?>
<sst xmlns="http://schemas.openxmlformats.org/spreadsheetml/2006/main" count="10755" uniqueCount="1224">
  <si>
    <t>Anio</t>
  </si>
  <si>
    <t>Mes</t>
  </si>
  <si>
    <t>Id_Establecimiento</t>
  </si>
  <si>
    <t>Codigo_Unico</t>
  </si>
  <si>
    <t>Nombre_Establecimiento</t>
  </si>
  <si>
    <t>Red</t>
  </si>
  <si>
    <t>MicroRed</t>
  </si>
  <si>
    <t>RN HVB</t>
  </si>
  <si>
    <t>RN BCG</t>
  </si>
  <si>
    <t>1 HVB</t>
  </si>
  <si>
    <t>1 BCG</t>
  </si>
  <si>
    <t>1° NEUMO</t>
  </si>
  <si>
    <t>1° ROTA</t>
  </si>
  <si>
    <t>1° IPV</t>
  </si>
  <si>
    <t>1° PENTA</t>
  </si>
  <si>
    <t>2° NEUMO</t>
  </si>
  <si>
    <t>2° ROTA</t>
  </si>
  <si>
    <t>2° IPV</t>
  </si>
  <si>
    <t>2° PENTA</t>
  </si>
  <si>
    <t>3° APO</t>
  </si>
  <si>
    <t>3° PENTA</t>
  </si>
  <si>
    <t>1° INFLUENZA</t>
  </si>
  <si>
    <t>2° INFLUENZA</t>
  </si>
  <si>
    <t>3° NEUMO</t>
  </si>
  <si>
    <t>1° SPR</t>
  </si>
  <si>
    <t>DU VARICELA</t>
  </si>
  <si>
    <t>DU AMA</t>
  </si>
  <si>
    <t>2° SPR</t>
  </si>
  <si>
    <t>1° RF DPT</t>
  </si>
  <si>
    <t>1° RF APO</t>
  </si>
  <si>
    <t>2° RF DPT</t>
  </si>
  <si>
    <t>2° RF APO</t>
  </si>
  <si>
    <t>HOSPITAL REGIONAL DOCENTE LAS MERCEDES</t>
  </si>
  <si>
    <t>CHICLAYO</t>
  </si>
  <si>
    <t>NO PERTENECE A NINGUNA MICRORED</t>
  </si>
  <si>
    <t>JOSE OLAYA</t>
  </si>
  <si>
    <t>SAN ANTONIO</t>
  </si>
  <si>
    <t>JORGE CHAVEZ</t>
  </si>
  <si>
    <t>JOSE QUIÑONEZ GONZALES</t>
  </si>
  <si>
    <t>CRUZ DE LA ESPERANZA</t>
  </si>
  <si>
    <t>CERROPON</t>
  </si>
  <si>
    <t>VICTOR ENRIQUE TIRADO BONILLA-CHONGOYAPE</t>
  </si>
  <si>
    <t>CHONGOYAPE</t>
  </si>
  <si>
    <t>PAMPA GRANDE</t>
  </si>
  <si>
    <t>LA VICTORIA SECTOR  I</t>
  </si>
  <si>
    <t>LA VICTORIA</t>
  </si>
  <si>
    <t>LA VICTORIA SECTOR II - MARIA JESUS</t>
  </si>
  <si>
    <t>EL BOSQUE</t>
  </si>
  <si>
    <t>CHOSICA DEL NORTE</t>
  </si>
  <si>
    <t>JOSE LEONARDO ORTIZ</t>
  </si>
  <si>
    <t>PEDRO PABLO ATUSPARIAS</t>
  </si>
  <si>
    <t>PAUL HARRIS</t>
  </si>
  <si>
    <t>CULPON</t>
  </si>
  <si>
    <t>SANTA ANA</t>
  </si>
  <si>
    <t>POSOPE ALTO</t>
  </si>
  <si>
    <t>PAMPA LA VICTORIA</t>
  </si>
  <si>
    <t>PIMENTEL</t>
  </si>
  <si>
    <t>SAN LUIS</t>
  </si>
  <si>
    <t>POMALCA</t>
  </si>
  <si>
    <t>SAN ANTONIO (POMALCA)</t>
  </si>
  <si>
    <t>SIPAN</t>
  </si>
  <si>
    <t>CAYALTI-ZAÑA</t>
  </si>
  <si>
    <t>REQUE</t>
  </si>
  <si>
    <t>REQUE-LAGUNAS</t>
  </si>
  <si>
    <t>MONTEGRANDE</t>
  </si>
  <si>
    <t>LAS DELICIAS</t>
  </si>
  <si>
    <t>SAN JOSE</t>
  </si>
  <si>
    <t>SAN CARLOS</t>
  </si>
  <si>
    <t>BODEGONES</t>
  </si>
  <si>
    <t>CIUDAD DE DIOS - JUAN TOMIS STACK</t>
  </si>
  <si>
    <t>MONSEFU</t>
  </si>
  <si>
    <t>CIRCUITO DE PLAYA</t>
  </si>
  <si>
    <t>CALLANCA</t>
  </si>
  <si>
    <t>POMAPE</t>
  </si>
  <si>
    <t>VALLE HERMOSO</t>
  </si>
  <si>
    <t>CIUDAD ETEN</t>
  </si>
  <si>
    <t>PUERTO ETEN</t>
  </si>
  <si>
    <t>SANTA ROSA</t>
  </si>
  <si>
    <t>ZAÑA</t>
  </si>
  <si>
    <t>COLLIQUE</t>
  </si>
  <si>
    <t>MOCUPE VIEJO (TRADIC.)</t>
  </si>
  <si>
    <t>MOCUPE NUEVO</t>
  </si>
  <si>
    <t>LAGUNAS</t>
  </si>
  <si>
    <t>PUEBLO LIBRE</t>
  </si>
  <si>
    <t>NUEVA ARICA</t>
  </si>
  <si>
    <t>OYOTUN</t>
  </si>
  <si>
    <t>EL ESPINAL</t>
  </si>
  <si>
    <t>PAN DE AZUCAR</t>
  </si>
  <si>
    <t>VIRGEN DE LAS MERCEDES LA OTRA BANDA</t>
  </si>
  <si>
    <t>HOSPITAL PROVINCIAL DOCENTE BELEN-LAMBAYEQUE</t>
  </si>
  <si>
    <t>NO PERTENECE A NINGUNA RED</t>
  </si>
  <si>
    <t>JAYANCA</t>
  </si>
  <si>
    <t>LAMBAYEQUE</t>
  </si>
  <si>
    <t>SAN MARTIN</t>
  </si>
  <si>
    <t>TORIBIA CASTRO CHIRINOS</t>
  </si>
  <si>
    <t>SIALUPE HUAMANTANGA</t>
  </si>
  <si>
    <t>MUYFINCA-PUNTO 09</t>
  </si>
  <si>
    <t>ILLIMO</t>
  </si>
  <si>
    <t>CHIRIMOYO</t>
  </si>
  <si>
    <t>SAN PEDRO SASAPE</t>
  </si>
  <si>
    <t>LA VIÑA (JAYANCA)</t>
  </si>
  <si>
    <t>MOCHUMI</t>
  </si>
  <si>
    <t>MARAVILLAS</t>
  </si>
  <si>
    <t>PUNTO CUATRO</t>
  </si>
  <si>
    <t>PAREDONES MUY FINCA</t>
  </si>
  <si>
    <t>PACORA</t>
  </si>
  <si>
    <t>HUACA RIVERA</t>
  </si>
  <si>
    <t>SALAS</t>
  </si>
  <si>
    <t>PENACHI</t>
  </si>
  <si>
    <t>KERGUER</t>
  </si>
  <si>
    <t>TUCUME</t>
  </si>
  <si>
    <t>TUCUME VIEJO</t>
  </si>
  <si>
    <t>GRANJA SASAPE</t>
  </si>
  <si>
    <t>LOS BANCES</t>
  </si>
  <si>
    <t>LA RAYA</t>
  </si>
  <si>
    <t>LOS SANCHEZ</t>
  </si>
  <si>
    <t>MOTUPE</t>
  </si>
  <si>
    <t>CHOCHOPE</t>
  </si>
  <si>
    <t>KAÑARIS</t>
  </si>
  <si>
    <t>PANDACHI</t>
  </si>
  <si>
    <t>HUACAPAMPA</t>
  </si>
  <si>
    <t>CHILASQUE</t>
  </si>
  <si>
    <t>LA SUCCHA</t>
  </si>
  <si>
    <t>QUIRICHIMA</t>
  </si>
  <si>
    <t>CHIÑAMA</t>
  </si>
  <si>
    <t>TONGORRAPE</t>
  </si>
  <si>
    <t>ANCHOVIRA</t>
  </si>
  <si>
    <t>MARRIPON</t>
  </si>
  <si>
    <t>OLMOS</t>
  </si>
  <si>
    <t>LA ESTANCIA</t>
  </si>
  <si>
    <t>INSCULAS</t>
  </si>
  <si>
    <t>QUERPON</t>
  </si>
  <si>
    <t>TRES BATANES</t>
  </si>
  <si>
    <t>CAPILLA CENTRAL</t>
  </si>
  <si>
    <t>ÑAUPE</t>
  </si>
  <si>
    <t>ELVIRREY</t>
  </si>
  <si>
    <t>FICUAR</t>
  </si>
  <si>
    <t>SANTA ROSA (OLMOS)</t>
  </si>
  <si>
    <t>COLAYA</t>
  </si>
  <si>
    <t>LA RAMADA</t>
  </si>
  <si>
    <t>TALLAPAMPA</t>
  </si>
  <si>
    <t>MORROPE</t>
  </si>
  <si>
    <t>LA COLORADA</t>
  </si>
  <si>
    <t>EL ROMERO</t>
  </si>
  <si>
    <t>TRANCA FANUPE</t>
  </si>
  <si>
    <t>LAGUNAS (MORROPE)</t>
  </si>
  <si>
    <t>CHEPITO</t>
  </si>
  <si>
    <t>ARBOLSOL</t>
  </si>
  <si>
    <t>CRUZ DE PAREDONES</t>
  </si>
  <si>
    <t>LA  GARTERA</t>
  </si>
  <si>
    <t>CRUZ DEL MEDANO</t>
  </si>
  <si>
    <t>QUEMAZON</t>
  </si>
  <si>
    <t>FANUPE BARRIO NUEVO</t>
  </si>
  <si>
    <t>SANTA ISABEL</t>
  </si>
  <si>
    <t>SEQUION</t>
  </si>
  <si>
    <t>SANTA ROSA LAS PAMPAS</t>
  </si>
  <si>
    <t>ANNAPE</t>
  </si>
  <si>
    <t>CARACUCHO</t>
  </si>
  <si>
    <t>HUACA DE BARRO</t>
  </si>
  <si>
    <t>POSITOS</t>
  </si>
  <si>
    <t>CLAS PICSI</t>
  </si>
  <si>
    <t>PICSI</t>
  </si>
  <si>
    <t>HOSPITAL REFERENCIAL FERREÑAFE</t>
  </si>
  <si>
    <t>FERREÐAFE</t>
  </si>
  <si>
    <t>FERREÑAFE</t>
  </si>
  <si>
    <t>SEÑOR DE LA JUSTICIA</t>
  </si>
  <si>
    <t>PUCHACA</t>
  </si>
  <si>
    <t>INKAWASI</t>
  </si>
  <si>
    <t>MESONES MURO</t>
  </si>
  <si>
    <t>PITIPO</t>
  </si>
  <si>
    <t>LA TRAPOSA</t>
  </si>
  <si>
    <t>MOCHUMI VIEJO</t>
  </si>
  <si>
    <t>MOTUPILLO</t>
  </si>
  <si>
    <t>CACHINCHE</t>
  </si>
  <si>
    <t>PATIVILCA</t>
  </si>
  <si>
    <t>SIME</t>
  </si>
  <si>
    <t>BATANGRANDE</t>
  </si>
  <si>
    <t>C.S.PUEBLO NUEVO</t>
  </si>
  <si>
    <t>LAS LOMAS</t>
  </si>
  <si>
    <t>MOYAN</t>
  </si>
  <si>
    <t>LAQUIPAMPA</t>
  </si>
  <si>
    <t>UYURPAMPA</t>
  </si>
  <si>
    <t>CRUZ LOMA</t>
  </si>
  <si>
    <t>HUAYRUL</t>
  </si>
  <si>
    <t>MARAYHUACA</t>
  </si>
  <si>
    <t>TOTORAS</t>
  </si>
  <si>
    <t>CANCHACHALA</t>
  </si>
  <si>
    <t>LANCHIPAMPA</t>
  </si>
  <si>
    <t>KONGACHA</t>
  </si>
  <si>
    <t>LA TRANCA</t>
  </si>
  <si>
    <t>EL SAUCE</t>
  </si>
  <si>
    <t>HUMEDADES</t>
  </si>
  <si>
    <t>EL PUENTE</t>
  </si>
  <si>
    <t>CAYALTI</t>
  </si>
  <si>
    <t>TUMAN</t>
  </si>
  <si>
    <t>EL ARROZAL</t>
  </si>
  <si>
    <t>CAPOTE</t>
  </si>
  <si>
    <t>PUCALA</t>
  </si>
  <si>
    <t>HUAYABAMBA</t>
  </si>
  <si>
    <t>HIERBA BUENA</t>
  </si>
  <si>
    <t>LA ZARANDA</t>
  </si>
  <si>
    <t>LAS COLMENAS</t>
  </si>
  <si>
    <t>VILLA HERMOSA</t>
  </si>
  <si>
    <t>MONTE HERMOZO</t>
  </si>
  <si>
    <t>HUACA TRAPICHE DE BRONCE</t>
  </si>
  <si>
    <t>LAS FLORES DE LA PRADERA</t>
  </si>
  <si>
    <t>CALERA SANTA ROSA</t>
  </si>
  <si>
    <t>CASERIO PLAYA DE CASCAJAL</t>
  </si>
  <si>
    <t>SANTA CLARA</t>
  </si>
  <si>
    <t>MAMAGPAMPA</t>
  </si>
  <si>
    <t>ANTONIO RAYMONDI</t>
  </si>
  <si>
    <t>CORRAL DE PIEDRA</t>
  </si>
  <si>
    <t>EL PUEBLITO</t>
  </si>
  <si>
    <t>ANCOL CHICO</t>
  </si>
  <si>
    <t>LAS NORIAS</t>
  </si>
  <si>
    <t>LAGUNA HUANAMA</t>
  </si>
  <si>
    <t>HOSPITAL REGIONAL LAMBAYEQUE</t>
  </si>
  <si>
    <t>CORRAL DE ARENA</t>
  </si>
  <si>
    <t>SALTUR</t>
  </si>
  <si>
    <t>LA COMPUERTA</t>
  </si>
  <si>
    <t>MOCAPE</t>
  </si>
  <si>
    <t>PASABAR ASERRADERO</t>
  </si>
  <si>
    <t>CAPILLA SANTA ROSA LAMBAYEQUE</t>
  </si>
  <si>
    <t>HUACA BLANCA</t>
  </si>
  <si>
    <t>GUAYAQUIL</t>
  </si>
  <si>
    <t>LA VIÑA DE NUEVA ARICA</t>
  </si>
  <si>
    <t>MENORES DE 1 AÑO</t>
  </si>
  <si>
    <t>DE 4 AÑOS</t>
  </si>
  <si>
    <t>VACUNAS</t>
  </si>
  <si>
    <t>DOSIS</t>
  </si>
  <si>
    <t>PROGRAMADO</t>
  </si>
  <si>
    <t>COBERTURA</t>
  </si>
  <si>
    <t xml:space="preserve">
DE 1 AÑO</t>
  </si>
  <si>
    <t>ESTABLECIMIENTO:</t>
  </si>
  <si>
    <t>Total general</t>
  </si>
  <si>
    <t>Suma de RN BCG</t>
  </si>
  <si>
    <t>Suma de 1 HVB</t>
  </si>
  <si>
    <t>Suma de 1 BCG</t>
  </si>
  <si>
    <t>Suma de 1° NEUMO</t>
  </si>
  <si>
    <t>Suma de 1° ROTA</t>
  </si>
  <si>
    <t>Suma de 1° IPV</t>
  </si>
  <si>
    <t>Suma de 1° PENTA</t>
  </si>
  <si>
    <t>Suma de 2° NEUMO</t>
  </si>
  <si>
    <t>Suma de 2° ROTA</t>
  </si>
  <si>
    <t>Suma de 2° IPV</t>
  </si>
  <si>
    <t>Suma de 2° PENTA</t>
  </si>
  <si>
    <t>Suma de 3° APO</t>
  </si>
  <si>
    <t>Suma de 3° PENTA</t>
  </si>
  <si>
    <t>Suma de 1° INFLUENZA</t>
  </si>
  <si>
    <t>Suma de 2° INFLUENZA</t>
  </si>
  <si>
    <t>Suma de 3° NEUMO</t>
  </si>
  <si>
    <t>Suma de 1° SPR</t>
  </si>
  <si>
    <t>Suma de DU VARICELA</t>
  </si>
  <si>
    <t>Suma de 1° INFLUENZA2</t>
  </si>
  <si>
    <t>Suma de DU AMA</t>
  </si>
  <si>
    <t>Suma de 2° SPR</t>
  </si>
  <si>
    <t>Suma de 1° RF DPT</t>
  </si>
  <si>
    <t>Suma de 1° RF APO</t>
  </si>
  <si>
    <t>Suma de 2° RF DPT</t>
  </si>
  <si>
    <t>Suma de 2° RF APO</t>
  </si>
  <si>
    <t>TUPAC AMARU LAG</t>
  </si>
  <si>
    <t>GERESA Lambayeque</t>
  </si>
  <si>
    <t>ATENCION INTEGRAL DE SALUD - ESTRATEGIA SANITARIA DE INMUNIZACIONES -2020</t>
  </si>
  <si>
    <t>Nº</t>
  </si>
  <si>
    <t>Establecimientos</t>
  </si>
  <si>
    <t>&lt; 1 Año</t>
  </si>
  <si>
    <t>1 Año</t>
  </si>
  <si>
    <t>2 Años</t>
  </si>
  <si>
    <t>3 Años</t>
  </si>
  <si>
    <t>4 Años</t>
  </si>
  <si>
    <t>GERESA LAMBAYEQUE (C.S - P.S y HOSP)</t>
  </si>
  <si>
    <t xml:space="preserve">RED CHICLAYO                                     </t>
  </si>
  <si>
    <t xml:space="preserve">MICRORED CHICLAYO                              </t>
  </si>
  <si>
    <t>POLICLINICO OESTE</t>
  </si>
  <si>
    <t>HOSPITAL NACIONAL ALMANZOR AGUINAGA ASENJO</t>
  </si>
  <si>
    <t>HOSPITAL II LUIS HEYSEN INCHAUSTEGUI</t>
  </si>
  <si>
    <t>ESSALUD-CHONGOYAPE</t>
  </si>
  <si>
    <t>ESSALUD-CAYALTI</t>
  </si>
  <si>
    <t>ESSALUD-CIUDAD ETEN</t>
  </si>
  <si>
    <t>ESSALUD-LAGUNAS</t>
  </si>
  <si>
    <t>ESSALUD-OYOTUN</t>
  </si>
  <si>
    <t>ESSALUD-JLO</t>
  </si>
  <si>
    <t>ESSALUD-LA VICTORIA</t>
  </si>
  <si>
    <t>ESSALUD-PATAPO</t>
  </si>
  <si>
    <t>ESSALUD-LAMBAYEQUE</t>
  </si>
  <si>
    <t>ESSALUD-JAYANCA</t>
  </si>
  <si>
    <t>ESSALUD-MOTUPE</t>
  </si>
  <si>
    <t>ESSALUD-OLMOS</t>
  </si>
  <si>
    <t>ESSALUD-TUCUME</t>
  </si>
  <si>
    <t>ESSALUD-FERREÑAFE</t>
  </si>
  <si>
    <t>BRECHA</t>
  </si>
  <si>
    <t>BRECHA COBERTURA</t>
  </si>
  <si>
    <t>TOTAL GERESA</t>
  </si>
  <si>
    <t>NEUMO ADUL</t>
  </si>
  <si>
    <t>INFLU ADUL</t>
  </si>
  <si>
    <t>VPH1</t>
  </si>
  <si>
    <t>Suma de NEUMO ADUL</t>
  </si>
  <si>
    <t>Suma de INFLU ADUL</t>
  </si>
  <si>
    <t>Suma de VPH1</t>
  </si>
  <si>
    <t>VPH2</t>
  </si>
  <si>
    <t>Suma de VPH2</t>
  </si>
  <si>
    <t>NEUMOCOCO</t>
  </si>
  <si>
    <t>INFLUENZA</t>
  </si>
  <si>
    <t>VPH</t>
  </si>
  <si>
    <r>
      <rPr>
        <b/>
        <sz val="8"/>
        <color rgb="FFFF0000"/>
        <rFont val="Calibri"/>
        <family val="2"/>
        <scheme val="minor"/>
      </rPr>
      <t xml:space="preserve">FUENTE: SISTEMA HIS MINSA </t>
    </r>
    <r>
      <rPr>
        <b/>
        <sz val="8"/>
        <color theme="4"/>
        <rFont val="Calibri"/>
        <family val="2"/>
        <scheme val="minor"/>
      </rPr>
      <t>| ELABORADO: ÁREA ESTADÍSTICA E INFORMÁTICA</t>
    </r>
  </si>
  <si>
    <t>TUPAC AMARU CHI</t>
  </si>
  <si>
    <t>DISTRITO</t>
  </si>
  <si>
    <t xml:space="preserve"> NEUMO ADUL</t>
  </si>
  <si>
    <t xml:space="preserve"> INFLU ADUL</t>
  </si>
  <si>
    <t>Total JAYANCA</t>
  </si>
  <si>
    <t>Total ILLIMO</t>
  </si>
  <si>
    <t>Total MOCHUMI</t>
  </si>
  <si>
    <t>Total PACORA</t>
  </si>
  <si>
    <t>Total SALAS</t>
  </si>
  <si>
    <t>Total TUCUME</t>
  </si>
  <si>
    <t>Total MOTUPE</t>
  </si>
  <si>
    <t>Total CHOCHOPE</t>
  </si>
  <si>
    <t>Total OLMOS</t>
  </si>
  <si>
    <t>Total MORROPE</t>
  </si>
  <si>
    <r>
      <t xml:space="preserve">ELABORADO: </t>
    </r>
    <r>
      <rPr>
        <b/>
        <sz val="8"/>
        <color rgb="FF0070C0"/>
        <rFont val="Calibri"/>
        <family val="2"/>
        <scheme val="minor"/>
      </rPr>
      <t>ÁREA DE ESTADÍSTICA E INFORMÁTICA</t>
    </r>
    <r>
      <rPr>
        <b/>
        <sz val="8"/>
        <color theme="1"/>
        <rFont val="Calibri"/>
        <family val="2"/>
        <scheme val="minor"/>
      </rPr>
      <t xml:space="preserve"> -  </t>
    </r>
    <r>
      <rPr>
        <b/>
        <sz val="8"/>
        <color theme="4" tint="-0.249977111117893"/>
        <rFont val="Calibri"/>
        <family val="2"/>
        <scheme val="minor"/>
      </rPr>
      <t>GERESA LAMBAYEQUE</t>
    </r>
  </si>
  <si>
    <r>
      <t xml:space="preserve">REPORTE DE DOSIS ADMINISTRADAS EN </t>
    </r>
    <r>
      <rPr>
        <b/>
        <sz val="12"/>
        <color rgb="FF0070C0"/>
        <rFont val="Calibri"/>
        <family val="2"/>
        <scheme val="minor"/>
      </rPr>
      <t>ESTRATEGIA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rgb="FF0070C0"/>
        <rFont val="Calibri"/>
        <family val="2"/>
        <scheme val="minor"/>
      </rPr>
      <t>INMUNIZACIONES</t>
    </r>
    <r>
      <rPr>
        <b/>
        <sz val="12"/>
        <color theme="1"/>
        <rFont val="Calibri"/>
        <family val="2"/>
        <scheme val="minor"/>
      </rPr>
      <t xml:space="preserve"> - GERESA LAMBAYEQUE</t>
    </r>
  </si>
  <si>
    <t xml:space="preserve">HOSPITAL REGIONAL DOCENTE LAS MERCEDES       </t>
  </si>
  <si>
    <t>HOSPITAL DE LA PNP</t>
  </si>
  <si>
    <t>HOSPITAL DE LA FAP</t>
  </si>
  <si>
    <t>HOSPITAL BELEN</t>
  </si>
  <si>
    <r>
      <rPr>
        <sz val="8.5"/>
        <rFont val="Calibri"/>
        <family val="1"/>
      </rPr>
      <t>CENTRO DE ATENCIÓN PRIMARIA III CARLOS CASTAÑEDA IPARRAGUIRRE</t>
    </r>
  </si>
  <si>
    <t>VPH 1°</t>
  </si>
  <si>
    <t>Total LAMBAYEQUE</t>
  </si>
  <si>
    <t>CAÑARIS</t>
  </si>
  <si>
    <t>ETEN</t>
  </si>
  <si>
    <t>ETEN PUERTO</t>
  </si>
  <si>
    <t>INCAHUASI</t>
  </si>
  <si>
    <t>MANUEL ANTONIO MESONES MURO</t>
  </si>
  <si>
    <t>PATAPO</t>
  </si>
  <si>
    <t>PUEBLO NUEVO</t>
  </si>
  <si>
    <t>SAÑA</t>
  </si>
  <si>
    <t>DISTRITOS</t>
  </si>
  <si>
    <t>SSS</t>
  </si>
  <si>
    <t>S</t>
  </si>
  <si>
    <t>Etiquetas de fila</t>
  </si>
  <si>
    <t>1° DOSIS</t>
  </si>
  <si>
    <t>2° DOSIS</t>
  </si>
  <si>
    <t>GERESA</t>
  </si>
  <si>
    <t>RED CHICLAYO</t>
  </si>
  <si>
    <t>RED LAMBAYEQUE</t>
  </si>
  <si>
    <t>RED FERREÑAFE</t>
  </si>
  <si>
    <t>GERESA LAMBAYEQUE</t>
  </si>
  <si>
    <t>Nombre</t>
  </si>
  <si>
    <t>PROGRMADO &lt; 1 AÑO</t>
  </si>
  <si>
    <t>PROGRMADO 1 AÑO</t>
  </si>
  <si>
    <t>PROGRMADO VPH</t>
  </si>
  <si>
    <t>VPH 2°</t>
  </si>
  <si>
    <t>BCG</t>
  </si>
  <si>
    <r>
      <t xml:space="preserve">REPORTE DE COBERTURAS EN </t>
    </r>
    <r>
      <rPr>
        <b/>
        <sz val="12"/>
        <color rgb="FF0070C0"/>
        <rFont val="Calibri"/>
        <family val="2"/>
        <scheme val="minor"/>
      </rPr>
      <t>ESTRATEGIA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rgb="FF0070C0"/>
        <rFont val="Calibri"/>
        <family val="2"/>
        <scheme val="minor"/>
      </rPr>
      <t>INMUNIZACIONES</t>
    </r>
    <r>
      <rPr>
        <b/>
        <sz val="12"/>
        <color theme="1"/>
        <rFont val="Calibri"/>
        <family val="2"/>
        <scheme val="minor"/>
      </rPr>
      <t xml:space="preserve"> - GERESA LAMBAYEQUE Y REDES DE SALUD  </t>
    </r>
  </si>
  <si>
    <t>PROGRAMADO 4 AÑO</t>
  </si>
  <si>
    <t>SIN RED</t>
  </si>
  <si>
    <t>INDICADORES</t>
  </si>
  <si>
    <t>FORMULA DE CALCULO</t>
  </si>
  <si>
    <t>EJECUTADO</t>
  </si>
  <si>
    <t>Nº de niños Menores de 1 año protegidos con vacuna  HvB en Recien Nacido.</t>
  </si>
  <si>
    <t>Nº de niños Menores de 1 año protegidos con vacuna  BcG en Recien Nacido.</t>
  </si>
  <si>
    <t>Nº de niños Menores de 1 año protegidos con vacuna  Neumococo con 2° Dosis.</t>
  </si>
  <si>
    <t>Nº de niños Menores de 1 año protegidos con vacuna  Rotavirus con 2° Dosis.</t>
  </si>
  <si>
    <t>Nº de niños Menores de 1 año protegidos con vacuna  IPV con 2° Dosis.</t>
  </si>
  <si>
    <t>Nº de niños Menores de 1 año protegidos con vacuna  Pentavalente con 3° Dosis.</t>
  </si>
  <si>
    <t>INDICADOR DE NIÑAS Y NIÑOS CON VACUNA COMPLETA.</t>
  </si>
  <si>
    <t>Nº de niños de 1 año protegidos con vacuna  Neumococo con 3° Dosis.</t>
  </si>
  <si>
    <t>Nº de niños de 1 año protegidos con vacuna  SPR con 1° Dosis.</t>
  </si>
  <si>
    <t>Nº de niños de 1 año protegidos con vacuna Varicela con Dosis Unica.</t>
  </si>
  <si>
    <t>Nº de niños de 1 año protegidos con vacuna  SPR con 2° Dosis.</t>
  </si>
  <si>
    <t>Nº de niños de 1 año protegidos con vacuna  DPT Ref con 1° Dosis.</t>
  </si>
  <si>
    <t>Nº de niños de 1 año protegidos con vacuna  APO Ref con 1° Dosis.</t>
  </si>
  <si>
    <t>Nº de niños de 4 años protegidos con vacuna DPT Ref con 2° Dosis.</t>
  </si>
  <si>
    <t>Nº de niños de 4 años protegidos con vacuna APO Ref con 2° Dosis.</t>
  </si>
  <si>
    <t>Indicadores de Vacuna Completa</t>
  </si>
  <si>
    <r>
      <rPr>
        <b/>
        <sz val="8"/>
        <color rgb="FFFF0000"/>
        <rFont val="Calibri"/>
        <family val="2"/>
        <scheme val="minor"/>
      </rPr>
      <t xml:space="preserve">FUENTE: SISTEMA HIS MINSA - SIHCE </t>
    </r>
    <r>
      <rPr>
        <b/>
        <sz val="8"/>
        <color theme="4"/>
        <rFont val="Calibri"/>
        <family val="2"/>
        <scheme val="minor"/>
      </rPr>
      <t>| ELABORADO: ÁREA ESTADÍSTICA E INFORMÁTICA GERESA LAMBAYEQUE</t>
    </r>
  </si>
  <si>
    <t>JANQUE</t>
  </si>
  <si>
    <t>MES</t>
  </si>
  <si>
    <t>RN HVB.</t>
  </si>
  <si>
    <t>TABULA</t>
  </si>
  <si>
    <t>.</t>
  </si>
  <si>
    <t>1° INFLUENZA2</t>
  </si>
  <si>
    <r>
      <t xml:space="preserve">FUENTE: </t>
    </r>
    <r>
      <rPr>
        <b/>
        <sz val="8"/>
        <color rgb="FFFF0000"/>
        <rFont val="Calibri"/>
        <family val="2"/>
        <scheme val="minor"/>
      </rPr>
      <t>SISTEMA HIS</t>
    </r>
    <r>
      <rPr>
        <b/>
        <sz val="8"/>
        <color theme="1"/>
        <rFont val="Calibri"/>
        <family val="2"/>
        <scheme val="minor"/>
      </rPr>
      <t xml:space="preserve"> | SIHCE</t>
    </r>
  </si>
  <si>
    <t>HVB</t>
  </si>
  <si>
    <t>VACUNA VPH</t>
  </si>
  <si>
    <t>Total CAÑARIS</t>
  </si>
  <si>
    <t>Total CAYALTI</t>
  </si>
  <si>
    <t>Total CHICLAYO</t>
  </si>
  <si>
    <t>Total CHONGOYAPE</t>
  </si>
  <si>
    <t>Total ETEN</t>
  </si>
  <si>
    <t>Total ETEN PUERTO</t>
  </si>
  <si>
    <t>Total FERREÑAFE</t>
  </si>
  <si>
    <t>Total INCAHUASI</t>
  </si>
  <si>
    <t>Total JOSE LEONARDO ORTIZ</t>
  </si>
  <si>
    <t>Total LA VICTORIA</t>
  </si>
  <si>
    <t>Total LAGUNAS</t>
  </si>
  <si>
    <t>Total MANUEL ANTONIO MESONES MURO</t>
  </si>
  <si>
    <t>Total MONSEFU</t>
  </si>
  <si>
    <t>Total NUEVA ARICA</t>
  </si>
  <si>
    <t>Total OYOTUN</t>
  </si>
  <si>
    <t>Total PATAPO</t>
  </si>
  <si>
    <t>Total PICSI</t>
  </si>
  <si>
    <t>Total PIMENTEL</t>
  </si>
  <si>
    <t>Total PITIPO</t>
  </si>
  <si>
    <t>Total POMALCA</t>
  </si>
  <si>
    <t>Total PUCALA</t>
  </si>
  <si>
    <t>Total PUEBLO NUEVO</t>
  </si>
  <si>
    <t>Total REQUE</t>
  </si>
  <si>
    <t>Total SAN JOSE</t>
  </si>
  <si>
    <t>Total SANTA ROSA</t>
  </si>
  <si>
    <t>Total SAÑA</t>
  </si>
  <si>
    <t>ESSALUD</t>
  </si>
  <si>
    <t>RED</t>
  </si>
  <si>
    <t>ESSALUD - OTROS</t>
  </si>
  <si>
    <t>3° IPV</t>
  </si>
  <si>
    <t>1° RF IPV</t>
  </si>
  <si>
    <t>HOSPITAL REGIONAL POLICIAL CHICLAYO</t>
  </si>
  <si>
    <t>POSTA MEDICA DE UCUPE - ESSALUD</t>
  </si>
  <si>
    <t>HOSPITAL NAYLAMP</t>
  </si>
  <si>
    <t>CAP III CARLOS CASTAÑEDA IPARRAGUIRRE</t>
  </si>
  <si>
    <t>POSTA MEDICA DE MOTUPE - ESSALUD</t>
  </si>
  <si>
    <t>CENTRO MEDICO JUAN AITA VALLE ETEN</t>
  </si>
  <si>
    <t>POSTA MEDICA DE DE OYOTUN - ESSALUD</t>
  </si>
  <si>
    <t>CENTRO DE ATENCION PRIMARIA II JAYANCA</t>
  </si>
  <si>
    <t>CENTRO DE ATENCION PRIMARIA III MANUEL MANRRIQUE NEVADO</t>
  </si>
  <si>
    <t>POSTA MEDICA DE CHONGOYAPE - ESAALUD</t>
  </si>
  <si>
    <t>POSTA MEDICA DE TUCUME</t>
  </si>
  <si>
    <t>POLICLINICO CHICLAYO OESTE</t>
  </si>
  <si>
    <t>AGUSTIN GAVIDIA SALCEDO</t>
  </si>
  <si>
    <t>ESSALUD HOSPITAL 1 AGUSTIN ARBULU NEYRA FERREÑAFE</t>
  </si>
  <si>
    <t>POSTA MEDICA DE OLMOS</t>
  </si>
  <si>
    <t>CENTRO MEDICO CAYALTI</t>
  </si>
  <si>
    <t>CENTRO DE ATENCION PRIMARIA II PATAPO</t>
  </si>
  <si>
    <t>Total TUMAN</t>
  </si>
  <si>
    <t>(en blanco)</t>
  </si>
  <si>
    <t>Nº de niños Menores de 1 año protegidos con vacuna  IPV con 3° Dosis.</t>
  </si>
  <si>
    <t>* A LA FECHA DEL CORTE DE INFORMACIÓN</t>
  </si>
  <si>
    <t>TUPAC AMARU</t>
  </si>
  <si>
    <t>VACUNA NEUMOCOCO -  INFLUENZA</t>
  </si>
  <si>
    <t>NEUMOCOCO ADULTO</t>
  </si>
  <si>
    <t>CENTRO MEDICO MILITAR</t>
  </si>
  <si>
    <t>INFLUENZA  ADULTO</t>
  </si>
  <si>
    <t>2% POB.                      HvB Adulto</t>
  </si>
  <si>
    <t>12% POB.  Influenza adulto</t>
  </si>
  <si>
    <t>2% POB.                            AMA</t>
  </si>
  <si>
    <t>1% POB.               DT</t>
  </si>
  <si>
    <t>1%  POB.   Neumococo</t>
  </si>
  <si>
    <t>35% POB.  GESTANTES dTpa</t>
  </si>
  <si>
    <t>35% POB. GESTANTES dT Adulto</t>
  </si>
  <si>
    <t>35% POB. GESTANTES Hepatitis B Adulto</t>
  </si>
  <si>
    <t>60% POB. GESTANTES Influenza Adulto</t>
  </si>
  <si>
    <t>. &lt; 1 Año</t>
  </si>
  <si>
    <t>. 1 Año</t>
  </si>
  <si>
    <t xml:space="preserve"> 2 Años</t>
  </si>
  <si>
    <t xml:space="preserve"> 3 Años</t>
  </si>
  <si>
    <t xml:space="preserve"> 4 Años</t>
  </si>
  <si>
    <t xml:space="preserve"> 35% POB.  GESTANTES dTpa</t>
  </si>
  <si>
    <t xml:space="preserve"> 35% POB. GESTANTES dT Adulto</t>
  </si>
  <si>
    <t xml:space="preserve"> 35% POB. GESTANTES Hepatitis B Adulto</t>
  </si>
  <si>
    <t xml:space="preserve"> 60% POB. GESTANTES Influenza Adulto</t>
  </si>
  <si>
    <t xml:space="preserve"> 2% POB. HvB Adulto</t>
  </si>
  <si>
    <t>.12% POB.  Influenza adulto</t>
  </si>
  <si>
    <t xml:space="preserve"> 2% POB.   AMA</t>
  </si>
  <si>
    <t xml:space="preserve"> 1% POB   DT</t>
  </si>
  <si>
    <t xml:space="preserve"> 1%  POB.   Neumococo</t>
  </si>
  <si>
    <t>.NEUMOCOCO ADULTO</t>
  </si>
  <si>
    <t>. INFLUENZA  ADULTO</t>
  </si>
  <si>
    <t>.VPH</t>
  </si>
  <si>
    <t>ADULTO MAYOR</t>
  </si>
  <si>
    <t>DT-GEST</t>
  </si>
  <si>
    <t>Tdap--GEST</t>
  </si>
  <si>
    <t>Suma de DT-GEST</t>
  </si>
  <si>
    <t>Suma de Tdap--GEST</t>
  </si>
  <si>
    <t>GESTANTE</t>
  </si>
  <si>
    <t>TdPA--GEST</t>
  </si>
  <si>
    <t>TOTORAS PAMPAVERDE</t>
  </si>
  <si>
    <t>ESTABLECIMIENTO DE SALUD FAP HOREN CHICLAYO</t>
  </si>
  <si>
    <t>Meta
Pob. &lt;1a</t>
  </si>
  <si>
    <t>Nro.</t>
  </si>
  <si>
    <t>% Cob.</t>
  </si>
  <si>
    <t>IPV 1°</t>
  </si>
  <si>
    <t>IPV 2°</t>
  </si>
  <si>
    <t>IPV 3°</t>
  </si>
  <si>
    <t>PENTA 1°</t>
  </si>
  <si>
    <t>PENTA 2°</t>
  </si>
  <si>
    <t>PENTA 3°</t>
  </si>
  <si>
    <t>NEUMO 1°</t>
  </si>
  <si>
    <t>NEUMO 2°</t>
  </si>
  <si>
    <t>ROTA 1°</t>
  </si>
  <si>
    <t>ROTA 2°</t>
  </si>
  <si>
    <t>INFLUENZA 1°</t>
  </si>
  <si>
    <t>INFLUENZA 2°</t>
  </si>
  <si>
    <t>1° REF DPT</t>
  </si>
  <si>
    <t>1° REF APO</t>
  </si>
  <si>
    <t>FUENTE: SISTEMA HIS | SIHCE</t>
  </si>
  <si>
    <t>Meta
Pob. 4a</t>
  </si>
  <si>
    <t>Meta
Pob. 1a</t>
  </si>
  <si>
    <t xml:space="preserve">  2° REF DPT</t>
  </si>
  <si>
    <t xml:space="preserve">  2° REF APO</t>
  </si>
  <si>
    <t>MAX SALUD AVISAL S.A.</t>
  </si>
  <si>
    <t>Nro. 9 Años</t>
  </si>
  <si>
    <t>INFLUENZA ADULTO</t>
  </si>
  <si>
    <t>Nro. &gt;9 Años</t>
  </si>
  <si>
    <t>CLINICA AUNA SEDE CHICLAYO</t>
  </si>
  <si>
    <t>CLINICA UNION SAC.</t>
  </si>
  <si>
    <t>TOTORAS PAMPA VERDE</t>
  </si>
  <si>
    <t>1HOSPITAL REGIONAL DOCENTE LAS MERCEDES</t>
  </si>
  <si>
    <t>1JOSE OLAYA</t>
  </si>
  <si>
    <t>1SAN ANTONIO</t>
  </si>
  <si>
    <t>1JORGE CHAVEZ</t>
  </si>
  <si>
    <t>1TUPAC AMARU</t>
  </si>
  <si>
    <t>1JOSE QUIÑONEZ GONZALES</t>
  </si>
  <si>
    <t>1CRUZ DE LA ESPERANZA</t>
  </si>
  <si>
    <t>1CERROPON</t>
  </si>
  <si>
    <t>1VICTOR ENRIQUE TIRADO BONILLA-CHONGOYAPE</t>
  </si>
  <si>
    <t>1PAMPA GRANDE</t>
  </si>
  <si>
    <t>1LA VICTORIA SECTOR  I</t>
  </si>
  <si>
    <t>1LA VICTORIA SECTOR II - MARIA JESUS</t>
  </si>
  <si>
    <t>1EL BOSQUE</t>
  </si>
  <si>
    <t>1CHOSICA DEL NORTE</t>
  </si>
  <si>
    <t>1JOSE LEONARDO ORTIZ</t>
  </si>
  <si>
    <t>1PEDRO PABLO ATUSPARIAS</t>
  </si>
  <si>
    <t>1PAUL HARRIS</t>
  </si>
  <si>
    <t>1CULPON</t>
  </si>
  <si>
    <t>1SANTA ANA</t>
  </si>
  <si>
    <t>1PAMPA LA VICTORIA</t>
  </si>
  <si>
    <t>1PIMENTEL</t>
  </si>
  <si>
    <t>1SAN LUIS</t>
  </si>
  <si>
    <t>1SAN ANTONIO (POMALCA)</t>
  </si>
  <si>
    <t>1SIPAN</t>
  </si>
  <si>
    <t>1REQUE</t>
  </si>
  <si>
    <t>1MONTEGRANDE</t>
  </si>
  <si>
    <t>1LAS DELICIAS</t>
  </si>
  <si>
    <t>1SAN JOSE</t>
  </si>
  <si>
    <t>1SAN CARLOS</t>
  </si>
  <si>
    <t>1BODEGONES</t>
  </si>
  <si>
    <t>1CIUDAD DE DIOS - JUAN TOMIS STACK</t>
  </si>
  <si>
    <t>1MONSEFU</t>
  </si>
  <si>
    <t>1CALLANCA</t>
  </si>
  <si>
    <t>1POMAPE</t>
  </si>
  <si>
    <t>1VALLE HERMOSO</t>
  </si>
  <si>
    <t>1CIUDAD ETEN</t>
  </si>
  <si>
    <t>1PUERTO ETEN</t>
  </si>
  <si>
    <t>1SANTA ROSA</t>
  </si>
  <si>
    <t>1ZAÑA</t>
  </si>
  <si>
    <t>1COLLIQUE</t>
  </si>
  <si>
    <t>1GUAYAQUIL</t>
  </si>
  <si>
    <t>1MOCUPE VIEJO (TRADIC.)</t>
  </si>
  <si>
    <t>1MOCUPE NUEVO</t>
  </si>
  <si>
    <t>1LAGUNAS</t>
  </si>
  <si>
    <t>1PUEBLO LIBRE</t>
  </si>
  <si>
    <t>1NUEVA ARICA</t>
  </si>
  <si>
    <t>1LA VIÑA DE NUEVA ARICA</t>
  </si>
  <si>
    <t>1OYOTUN</t>
  </si>
  <si>
    <t>1EL ESPINAL</t>
  </si>
  <si>
    <t>1PAN DE AZUCAR</t>
  </si>
  <si>
    <t>1VIRGEN DE LAS MERCEDES LA OTRA BANDA</t>
  </si>
  <si>
    <t>1HOSPITAL PROVINCIAL DOCENTE BELEN-LAMBAYEQUE</t>
  </si>
  <si>
    <t>1JAYANCA</t>
  </si>
  <si>
    <t>1SAN MARTIN</t>
  </si>
  <si>
    <t>1TORIBIA CASTRO CHIRINOS</t>
  </si>
  <si>
    <t>1SIALUPE HUAMANTANGA</t>
  </si>
  <si>
    <t>1MUYFINCA-PUNTO 09</t>
  </si>
  <si>
    <t>1ILLIMO</t>
  </si>
  <si>
    <t>1CHIRIMOYO</t>
  </si>
  <si>
    <t>1SAN PEDRO SASAPE</t>
  </si>
  <si>
    <t>1LA VIÑA (JAYANCA)</t>
  </si>
  <si>
    <t>1MOCHUMI</t>
  </si>
  <si>
    <t>1MARAVILLAS</t>
  </si>
  <si>
    <t>1PUNTO CUATRO</t>
  </si>
  <si>
    <t>1PAREDONES MUY FINCA</t>
  </si>
  <si>
    <t>1PACORA</t>
  </si>
  <si>
    <t>1HUACA RIVERA</t>
  </si>
  <si>
    <t>1SALAS</t>
  </si>
  <si>
    <t>1PENACHI</t>
  </si>
  <si>
    <t>1KERGUER</t>
  </si>
  <si>
    <t>1TUCUME</t>
  </si>
  <si>
    <t>1TUCUME VIEJO</t>
  </si>
  <si>
    <t>1GRANJA SASAPE</t>
  </si>
  <si>
    <t>1LOS BANCES</t>
  </si>
  <si>
    <t>1LA RAYA</t>
  </si>
  <si>
    <t>1LOS SANCHEZ</t>
  </si>
  <si>
    <t>1MOTUPE</t>
  </si>
  <si>
    <t>1CHOCHOPE</t>
  </si>
  <si>
    <t>1KAÑARIS</t>
  </si>
  <si>
    <t>1PANDACHI</t>
  </si>
  <si>
    <t>1HUACAPAMPA</t>
  </si>
  <si>
    <t>1CHILASQUE</t>
  </si>
  <si>
    <t>1LA SUCCHA</t>
  </si>
  <si>
    <t>1QUIRICHIMA</t>
  </si>
  <si>
    <t>1CHIÑAMA</t>
  </si>
  <si>
    <t>1TONGORRAPE</t>
  </si>
  <si>
    <t>1ANCHOVIRA</t>
  </si>
  <si>
    <t>1MARRIPON</t>
  </si>
  <si>
    <t>1OLMOS</t>
  </si>
  <si>
    <t>1LA ESTANCIA</t>
  </si>
  <si>
    <t>1INSCULAS</t>
  </si>
  <si>
    <t>1QUERPON</t>
  </si>
  <si>
    <t>1TRES BATANES</t>
  </si>
  <si>
    <t>1CAPILLA CENTRAL</t>
  </si>
  <si>
    <t>1ÑAUPE</t>
  </si>
  <si>
    <t>1ELVIRREY</t>
  </si>
  <si>
    <t>1FICUAR</t>
  </si>
  <si>
    <t>1SANTA ROSA (OLMOS)</t>
  </si>
  <si>
    <t>1COLAYA</t>
  </si>
  <si>
    <t>1LA RAMADA</t>
  </si>
  <si>
    <t>1TALLAPAMPA</t>
  </si>
  <si>
    <t>1MORROPE</t>
  </si>
  <si>
    <t>1LA COLORADA</t>
  </si>
  <si>
    <t>1EL ROMERO</t>
  </si>
  <si>
    <t>1TRANCA FANUPE</t>
  </si>
  <si>
    <t>1LAGUNAS (MORROPE)</t>
  </si>
  <si>
    <t>1CHEPITO</t>
  </si>
  <si>
    <t>1ARBOLSOL</t>
  </si>
  <si>
    <t>1CRUZ DE PAREDONES</t>
  </si>
  <si>
    <t>1LA  GARTERA</t>
  </si>
  <si>
    <t>1CRUZ DEL MEDANO</t>
  </si>
  <si>
    <t>1QUEMAZON</t>
  </si>
  <si>
    <t>1FANUPE BARRIO NUEVO</t>
  </si>
  <si>
    <t>1SANTA ISABEL</t>
  </si>
  <si>
    <t>1SEQUION</t>
  </si>
  <si>
    <t>1SANTA ROSA LAS PAMPAS</t>
  </si>
  <si>
    <t>1ANNAPE</t>
  </si>
  <si>
    <t>1CARACUCHO</t>
  </si>
  <si>
    <t>1HUACA DE BARRO</t>
  </si>
  <si>
    <t>1POSITOS</t>
  </si>
  <si>
    <t>1CLAS PICSI</t>
  </si>
  <si>
    <t>1SEÑOR DE LA JUSTICIA</t>
  </si>
  <si>
    <t>1PUCHACA</t>
  </si>
  <si>
    <t>1MESONES MURO</t>
  </si>
  <si>
    <t>1PITIPO</t>
  </si>
  <si>
    <t>1LA TRAPOSA</t>
  </si>
  <si>
    <t>1MOCHUMI VIEJO</t>
  </si>
  <si>
    <t>1MOTUPILLO</t>
  </si>
  <si>
    <t>1CACHINCHE</t>
  </si>
  <si>
    <t>1PATIVILCA</t>
  </si>
  <si>
    <t>1SIME</t>
  </si>
  <si>
    <t>1BATANGRANDE</t>
  </si>
  <si>
    <t>1C.S.PUEBLO NUEVO</t>
  </si>
  <si>
    <t>1LAS LOMAS</t>
  </si>
  <si>
    <t>1MOYAN</t>
  </si>
  <si>
    <t>1INKAWASI</t>
  </si>
  <si>
    <t>1LAQUIPAMPA</t>
  </si>
  <si>
    <t>1UYURPAMPA</t>
  </si>
  <si>
    <t>1CRUZ LOMA</t>
  </si>
  <si>
    <t>1HUAYRUL</t>
  </si>
  <si>
    <t>1TOTORAS</t>
  </si>
  <si>
    <t>1CANCHACHALA</t>
  </si>
  <si>
    <t>1LANCHIPAMPA</t>
  </si>
  <si>
    <t>1KONGACHA</t>
  </si>
  <si>
    <t>1LA TRANCA</t>
  </si>
  <si>
    <t>1EL SAUCE</t>
  </si>
  <si>
    <t>1HUMEDADES</t>
  </si>
  <si>
    <t>1EL PUENTE</t>
  </si>
  <si>
    <t>1CAYALTI</t>
  </si>
  <si>
    <t>1EL ARROZAL</t>
  </si>
  <si>
    <t>1CAPOTE</t>
  </si>
  <si>
    <t>1PUCALA</t>
  </si>
  <si>
    <t>1HUAYABAMBA</t>
  </si>
  <si>
    <t>1HIERBA BUENA</t>
  </si>
  <si>
    <t>1LA ZARANDA</t>
  </si>
  <si>
    <t>1LAS COLMENAS</t>
  </si>
  <si>
    <t>1POMALCA</t>
  </si>
  <si>
    <t>1VILLA HERMOSA</t>
  </si>
  <si>
    <t>1MONTE HERMOZO</t>
  </si>
  <si>
    <t>1HUACA TRAPICHE DE BRONCE</t>
  </si>
  <si>
    <t>1LAS FLORES DE LA PRADERA</t>
  </si>
  <si>
    <t>1CALERA SANTA ROSA</t>
  </si>
  <si>
    <t>1CASERIO PLAYA DE CASCAJAL</t>
  </si>
  <si>
    <t>1SANTA CLARA</t>
  </si>
  <si>
    <t>1MAMAGPAMPA</t>
  </si>
  <si>
    <t>1ANTONIO RAYMONDI</t>
  </si>
  <si>
    <t>1CORRAL DE PIEDRA</t>
  </si>
  <si>
    <t>1ANCOL CHICO</t>
  </si>
  <si>
    <t>1EL PUEBLITO</t>
  </si>
  <si>
    <t>1LAGUNA HUANAMA</t>
  </si>
  <si>
    <t>1HOSPITAL REGIONAL LAMBAYEQUE</t>
  </si>
  <si>
    <t>1LAS NORIAS</t>
  </si>
  <si>
    <t>1CORRAL DE ARENA</t>
  </si>
  <si>
    <t>1SALTUR</t>
  </si>
  <si>
    <t>1LA COMPUERTA</t>
  </si>
  <si>
    <t>1PASABAR ASERRADERO</t>
  </si>
  <si>
    <t>1MOCAPE</t>
  </si>
  <si>
    <t>1CAPILLA SANTA ROSA LAMBAYEQUE</t>
  </si>
  <si>
    <t>1HUACA BLANCA</t>
  </si>
  <si>
    <t>1POSTA MEDICA DE UCUPE - ESSALUD</t>
  </si>
  <si>
    <t>1HOSPITAL NAYLAMP</t>
  </si>
  <si>
    <t>1CAP III CARLOS CASTAÑEDA IPARRAGUIRRE</t>
  </si>
  <si>
    <t>1POSTA MEDICA DE MOTUPE - ESSALUD</t>
  </si>
  <si>
    <t>1CENTRO MEDICO JUAN AITA VALLE ETEN</t>
  </si>
  <si>
    <t>1POSTA MEDICA DE DE OYOTUN - ESSALUD</t>
  </si>
  <si>
    <t>1CENTRO DE ATENCION PRIMARIA II JAYANCA</t>
  </si>
  <si>
    <t>1CENTRO DE ATENCION PRIMARIA III MANUEL MANRRIQUE NEVADO</t>
  </si>
  <si>
    <t>1POSTA MEDICA DE CHONGOYAPE - ESAALUD</t>
  </si>
  <si>
    <t>1POSTA MEDICA DE TUCUME</t>
  </si>
  <si>
    <t>1POLICLINICO CHICLAYO OESTE</t>
  </si>
  <si>
    <t>1AGUSTIN GAVIDIA SALCEDO</t>
  </si>
  <si>
    <t>1ESSALUD HOSPITAL 1 AGUSTIN ARBULU NEYRA FERREÑAFE</t>
  </si>
  <si>
    <t>1HOSPITAL NACIONAL ALMANZOR AGUINAGA ASENJO</t>
  </si>
  <si>
    <t>1POSTA MEDICA DE OLMOS</t>
  </si>
  <si>
    <t>1HOSPITAL II LUIS HEYSEN INCHAUSTEGUI</t>
  </si>
  <si>
    <t>1CENTRO MEDICO CAYALTI</t>
  </si>
  <si>
    <t>1CENTRO DE ATENCION PRIMARIA II PATAPO</t>
  </si>
  <si>
    <t>1TUMAN</t>
  </si>
  <si>
    <t>1HOSPITAL REGIONAL POLICIAL CHICLAYO</t>
  </si>
  <si>
    <t>1POSOPE ALTO</t>
  </si>
  <si>
    <t>1JANQUE</t>
  </si>
  <si>
    <t>1TOTORAS PAMPAVERDE</t>
  </si>
  <si>
    <t>1ESTABLECIMIENTO DE SALUD FAP HOREN CHICLAYO</t>
  </si>
  <si>
    <t>1CLINICA AUNA SEDE CHICLAYO</t>
  </si>
  <si>
    <t>1CLINICA UNION SAC.</t>
  </si>
  <si>
    <t>2HOSPITAL REGIONAL DOCENTE LAS MERCEDES</t>
  </si>
  <si>
    <t>2JOSE OLAYA</t>
  </si>
  <si>
    <t>2SAN ANTONIO</t>
  </si>
  <si>
    <t>2JORGE CHAVEZ</t>
  </si>
  <si>
    <t>2TUPAC AMARU</t>
  </si>
  <si>
    <t>2JOSE QUIÑONEZ GONZALES</t>
  </si>
  <si>
    <t>2CRUZ DE LA ESPERANZA</t>
  </si>
  <si>
    <t>2CERROPON</t>
  </si>
  <si>
    <t>2VICTOR ENRIQUE TIRADO BONILLA-CHONGOYAPE</t>
  </si>
  <si>
    <t>2PAMPA GRANDE</t>
  </si>
  <si>
    <t>2LA VICTORIA SECTOR  I</t>
  </si>
  <si>
    <t>2LA VICTORIA SECTOR II - MARIA JESUS</t>
  </si>
  <si>
    <t>2EL BOSQUE</t>
  </si>
  <si>
    <t>2CHOSICA DEL NORTE</t>
  </si>
  <si>
    <t>2JOSE LEONARDO ORTIZ</t>
  </si>
  <si>
    <t>2PEDRO PABLO ATUSPARIAS</t>
  </si>
  <si>
    <t>2PAUL HARRIS</t>
  </si>
  <si>
    <t>2CULPON</t>
  </si>
  <si>
    <t>2SANTA ANA</t>
  </si>
  <si>
    <t>2PAMPA LA VICTORIA</t>
  </si>
  <si>
    <t>2PIMENTEL</t>
  </si>
  <si>
    <t>2SAN LUIS</t>
  </si>
  <si>
    <t>2SAN ANTONIO (POMALCA)</t>
  </si>
  <si>
    <t>2SIPAN</t>
  </si>
  <si>
    <t>2REQUE</t>
  </si>
  <si>
    <t>2MONTEGRANDE</t>
  </si>
  <si>
    <t>2LAS DELICIAS</t>
  </si>
  <si>
    <t>2SAN JOSE</t>
  </si>
  <si>
    <t>2SAN CARLOS</t>
  </si>
  <si>
    <t>2BODEGONES</t>
  </si>
  <si>
    <t>2CIUDAD DE DIOS - JUAN TOMIS STACK</t>
  </si>
  <si>
    <t>2MONSEFU</t>
  </si>
  <si>
    <t>2CALLANCA</t>
  </si>
  <si>
    <t>2POMAPE</t>
  </si>
  <si>
    <t>2VALLE HERMOSO</t>
  </si>
  <si>
    <t>2CIUDAD ETEN</t>
  </si>
  <si>
    <t>2PUERTO ETEN</t>
  </si>
  <si>
    <t>2SANTA ROSA</t>
  </si>
  <si>
    <t>2ZAÑA</t>
  </si>
  <si>
    <t>2COLLIQUE</t>
  </si>
  <si>
    <t>2GUAYAQUIL</t>
  </si>
  <si>
    <t>2MOCUPE VIEJO (TRADIC.)</t>
  </si>
  <si>
    <t>2MOCUPE NUEVO</t>
  </si>
  <si>
    <t>2LAGUNAS</t>
  </si>
  <si>
    <t>2PUEBLO LIBRE</t>
  </si>
  <si>
    <t>2NUEVA ARICA</t>
  </si>
  <si>
    <t>2LA VIÑA DE NUEVA ARICA</t>
  </si>
  <si>
    <t>2OYOTUN</t>
  </si>
  <si>
    <t>2EL ESPINAL</t>
  </si>
  <si>
    <t>2PAN DE AZUCAR</t>
  </si>
  <si>
    <t>2VIRGEN DE LAS MERCEDES LA OTRA BANDA</t>
  </si>
  <si>
    <t>2HOSPITAL PROVINCIAL DOCENTE BELEN-LAMBAYEQUE</t>
  </si>
  <si>
    <t>2JAYANCA</t>
  </si>
  <si>
    <t>2SAN MARTIN</t>
  </si>
  <si>
    <t>2TORIBIA CASTRO CHIRINOS</t>
  </si>
  <si>
    <t>2SIALUPE HUAMANTANGA</t>
  </si>
  <si>
    <t>2MUYFINCA-PUNTO 09</t>
  </si>
  <si>
    <t>2ILLIMO</t>
  </si>
  <si>
    <t>2CHIRIMOYO</t>
  </si>
  <si>
    <t>2SAN PEDRO SASAPE</t>
  </si>
  <si>
    <t>2LA VIÑA (JAYANCA)</t>
  </si>
  <si>
    <t>2MOCHUMI</t>
  </si>
  <si>
    <t>2MARAVILLAS</t>
  </si>
  <si>
    <t>2PUNTO CUATRO</t>
  </si>
  <si>
    <t>2PAREDONES MUY FINCA</t>
  </si>
  <si>
    <t>2PACORA</t>
  </si>
  <si>
    <t>2HUACA RIVERA</t>
  </si>
  <si>
    <t>2SALAS</t>
  </si>
  <si>
    <t>2PENACHI</t>
  </si>
  <si>
    <t>2KERGUER</t>
  </si>
  <si>
    <t>2TUCUME</t>
  </si>
  <si>
    <t>2TUCUME VIEJO</t>
  </si>
  <si>
    <t>2GRANJA SASAPE</t>
  </si>
  <si>
    <t>2LOS BANCES</t>
  </si>
  <si>
    <t>2LA RAYA</t>
  </si>
  <si>
    <t>2LOS SANCHEZ</t>
  </si>
  <si>
    <t>2MOTUPE</t>
  </si>
  <si>
    <t>2CHOCHOPE</t>
  </si>
  <si>
    <t>2KAÑARIS</t>
  </si>
  <si>
    <t>2PANDACHI</t>
  </si>
  <si>
    <t>2HUACAPAMPA</t>
  </si>
  <si>
    <t>2CHILASQUE</t>
  </si>
  <si>
    <t>2LA SUCCHA</t>
  </si>
  <si>
    <t>2QUIRICHIMA</t>
  </si>
  <si>
    <t>2CHIÑAMA</t>
  </si>
  <si>
    <t>2TONGORRAPE</t>
  </si>
  <si>
    <t>2ANCHOVIRA</t>
  </si>
  <si>
    <t>2MARRIPON</t>
  </si>
  <si>
    <t>2OLMOS</t>
  </si>
  <si>
    <t>2LA ESTANCIA</t>
  </si>
  <si>
    <t>2INSCULAS</t>
  </si>
  <si>
    <t>2TRES BATANES</t>
  </si>
  <si>
    <t>2CAPILLA CENTRAL</t>
  </si>
  <si>
    <t>2ÑAUPE</t>
  </si>
  <si>
    <t>2ELVIRREY</t>
  </si>
  <si>
    <t>2FICUAR</t>
  </si>
  <si>
    <t>2SANTA ROSA (OLMOS)</t>
  </si>
  <si>
    <t>2COLAYA</t>
  </si>
  <si>
    <t>2LA RAMADA</t>
  </si>
  <si>
    <t>2TALLAPAMPA</t>
  </si>
  <si>
    <t>2MORROPE</t>
  </si>
  <si>
    <t>2LA COLORADA</t>
  </si>
  <si>
    <t>2EL ROMERO</t>
  </si>
  <si>
    <t>2TRANCA FANUPE</t>
  </si>
  <si>
    <t>2LAGUNAS (MORROPE)</t>
  </si>
  <si>
    <t>2CHEPITO</t>
  </si>
  <si>
    <t>2ARBOLSOL</t>
  </si>
  <si>
    <t>2CRUZ DE PAREDONES</t>
  </si>
  <si>
    <t>2LA  GARTERA</t>
  </si>
  <si>
    <t>2CRUZ DEL MEDANO</t>
  </si>
  <si>
    <t>2QUEMAZON</t>
  </si>
  <si>
    <t>2FANUPE BARRIO NUEVO</t>
  </si>
  <si>
    <t>2SANTA ISABEL</t>
  </si>
  <si>
    <t>2SEQUION</t>
  </si>
  <si>
    <t>2SANTA ROSA LAS PAMPAS</t>
  </si>
  <si>
    <t>2ANNAPE</t>
  </si>
  <si>
    <t>2CARACUCHO</t>
  </si>
  <si>
    <t>2HUACA DE BARRO</t>
  </si>
  <si>
    <t>2POSITOS</t>
  </si>
  <si>
    <t>2CLAS PICSI</t>
  </si>
  <si>
    <t>2SEÑOR DE LA JUSTICIA</t>
  </si>
  <si>
    <t>2PUCHACA</t>
  </si>
  <si>
    <t>2MESONES MURO</t>
  </si>
  <si>
    <t>2PITIPO</t>
  </si>
  <si>
    <t>2LA TRAPOSA</t>
  </si>
  <si>
    <t>2MOCHUMI VIEJO</t>
  </si>
  <si>
    <t>2MOTUPILLO</t>
  </si>
  <si>
    <t>2CACHINCHE</t>
  </si>
  <si>
    <t>2PATIVILCA</t>
  </si>
  <si>
    <t>2SIME</t>
  </si>
  <si>
    <t>2BATANGRANDE</t>
  </si>
  <si>
    <t>2C.S.PUEBLO NUEVO</t>
  </si>
  <si>
    <t>2LAS LOMAS</t>
  </si>
  <si>
    <t>2MOYAN</t>
  </si>
  <si>
    <t>2INKAWASI</t>
  </si>
  <si>
    <t>2LAQUIPAMPA</t>
  </si>
  <si>
    <t>2UYURPAMPA</t>
  </si>
  <si>
    <t>2CRUZ LOMA</t>
  </si>
  <si>
    <t>2HUAYRUL</t>
  </si>
  <si>
    <t>2MARAYHUACA</t>
  </si>
  <si>
    <t>2TOTORAS</t>
  </si>
  <si>
    <t>2CANCHACHALA</t>
  </si>
  <si>
    <t>2LANCHIPAMPA</t>
  </si>
  <si>
    <t>2KONGACHA</t>
  </si>
  <si>
    <t>2LA TRANCA</t>
  </si>
  <si>
    <t>2EL SAUCE</t>
  </si>
  <si>
    <t>2HUMEDADES</t>
  </si>
  <si>
    <t>2EL PUENTE</t>
  </si>
  <si>
    <t>2CAYALTI</t>
  </si>
  <si>
    <t>2EL ARROZAL</t>
  </si>
  <si>
    <t>2CAPOTE</t>
  </si>
  <si>
    <t>2PUCALA</t>
  </si>
  <si>
    <t>2HUAYABAMBA</t>
  </si>
  <si>
    <t>2HIERBA BUENA</t>
  </si>
  <si>
    <t>2LA ZARANDA</t>
  </si>
  <si>
    <t>2LAS COLMENAS</t>
  </si>
  <si>
    <t>2POMALCA</t>
  </si>
  <si>
    <t>2VILLA HERMOSA</t>
  </si>
  <si>
    <t>2MONTE HERMOZO</t>
  </si>
  <si>
    <t>2HUACA TRAPICHE DE BRONCE</t>
  </si>
  <si>
    <t>2LAS FLORES DE LA PRADERA</t>
  </si>
  <si>
    <t>2CALERA SANTA ROSA</t>
  </si>
  <si>
    <t>2CASERIO PLAYA DE CASCAJAL</t>
  </si>
  <si>
    <t>2SANTA CLARA</t>
  </si>
  <si>
    <t>2MAMAGPAMPA</t>
  </si>
  <si>
    <t>2ANTONIO RAYMONDI</t>
  </si>
  <si>
    <t>2CORRAL DE PIEDRA</t>
  </si>
  <si>
    <t>2ANCOL CHICO</t>
  </si>
  <si>
    <t>2EL PUEBLITO</t>
  </si>
  <si>
    <t>2LAGUNA HUANAMA</t>
  </si>
  <si>
    <t>2HOSPITAL REGIONAL LAMBAYEQUE</t>
  </si>
  <si>
    <t>2LAS NORIAS</t>
  </si>
  <si>
    <t>2CORRAL DE ARENA</t>
  </si>
  <si>
    <t>2SALTUR</t>
  </si>
  <si>
    <t>2LA COMPUERTA</t>
  </si>
  <si>
    <t>2PASABAR ASERRADERO</t>
  </si>
  <si>
    <t>2MOCAPE</t>
  </si>
  <si>
    <t>2CAPILLA SANTA ROSA LAMBAYEQUE</t>
  </si>
  <si>
    <t>2HUACA BLANCA</t>
  </si>
  <si>
    <t>2POSTA MEDICA DE UCUPE - ESSALUD</t>
  </si>
  <si>
    <t>2HOSPITAL NAYLAMP</t>
  </si>
  <si>
    <t>2CAP III CARLOS CASTAÑEDA IPARRAGUIRRE</t>
  </si>
  <si>
    <t>2POSTA MEDICA DE MOTUPE - ESSALUD</t>
  </si>
  <si>
    <t>2CENTRO MEDICO JUAN AITA VALLE ETEN</t>
  </si>
  <si>
    <t>2POSTA MEDICA DE DE OYOTUN - ESSALUD</t>
  </si>
  <si>
    <t>2CENTRO DE ATENCION PRIMARIA II JAYANCA</t>
  </si>
  <si>
    <t>2CENTRO DE ATENCION PRIMARIA III MANUEL MANRRIQUE NEVADO</t>
  </si>
  <si>
    <t>2POSTA MEDICA DE CHONGOYAPE - ESAALUD</t>
  </si>
  <si>
    <t>2POSTA MEDICA DE TUCUME</t>
  </si>
  <si>
    <t>2POLICLINICO CHICLAYO OESTE</t>
  </si>
  <si>
    <t>2AGUSTIN GAVIDIA SALCEDO</t>
  </si>
  <si>
    <t>2ESSALUD HOSPITAL 1 AGUSTIN ARBULU NEYRA FERREÑAFE</t>
  </si>
  <si>
    <t>2HOSPITAL NACIONAL ALMANZOR AGUINAGA ASENJO</t>
  </si>
  <si>
    <t>2POSTA MEDICA DE OLMOS</t>
  </si>
  <si>
    <t>2HOSPITAL II LUIS HEYSEN INCHAUSTEGUI</t>
  </si>
  <si>
    <t>2CENTRO MEDICO CAYALTI</t>
  </si>
  <si>
    <t>2CENTRO DE ATENCION PRIMARIA II PATAPO</t>
  </si>
  <si>
    <t>2TUMAN</t>
  </si>
  <si>
    <t>2HOSPITAL REGIONAL POLICIAL CHICLAYO</t>
  </si>
  <si>
    <t>2POSOPE ALTO</t>
  </si>
  <si>
    <t>2JANQUE</t>
  </si>
  <si>
    <t>2TOTORAS PAMPAVERDE</t>
  </si>
  <si>
    <t>2MAX SALUD AVISAL S.A.</t>
  </si>
  <si>
    <t>2CLINICA AUNA SEDE CHICLAYO</t>
  </si>
  <si>
    <t>2CLINICA UNION SAC.</t>
  </si>
  <si>
    <t>3HOSPITAL REGIONAL DOCENTE LAS MERCEDES</t>
  </si>
  <si>
    <t>3JOSE OLAYA</t>
  </si>
  <si>
    <t>3SAN ANTONIO</t>
  </si>
  <si>
    <t>3JORGE CHAVEZ</t>
  </si>
  <si>
    <t>3TUPAC AMARU</t>
  </si>
  <si>
    <t>3JOSE QUIÑONEZ GONZALES</t>
  </si>
  <si>
    <t>3CRUZ DE LA ESPERANZA</t>
  </si>
  <si>
    <t>3CERROPON</t>
  </si>
  <si>
    <t>3VICTOR ENRIQUE TIRADO BONILLA-CHONGOYAPE</t>
  </si>
  <si>
    <t>3PAMPA GRANDE</t>
  </si>
  <si>
    <t>3LA VICTORIA SECTOR  I</t>
  </si>
  <si>
    <t>3LA VICTORIA SECTOR II - MARIA JESUS</t>
  </si>
  <si>
    <t>3EL BOSQUE</t>
  </si>
  <si>
    <t>3CHOSICA DEL NORTE</t>
  </si>
  <si>
    <t>3JOSE LEONARDO ORTIZ</t>
  </si>
  <si>
    <t>3PEDRO PABLO ATUSPARIAS</t>
  </si>
  <si>
    <t>3PAUL HARRIS</t>
  </si>
  <si>
    <t>3CULPON</t>
  </si>
  <si>
    <t>3SANTA ANA</t>
  </si>
  <si>
    <t>3PAMPA LA VICTORIA</t>
  </si>
  <si>
    <t>3PIMENTEL</t>
  </si>
  <si>
    <t>3SAN LUIS</t>
  </si>
  <si>
    <t>3SAN ANTONIO (POMALCA)</t>
  </si>
  <si>
    <t>3SIPAN</t>
  </si>
  <si>
    <t>3REQUE</t>
  </si>
  <si>
    <t>3MONTEGRANDE</t>
  </si>
  <si>
    <t>3LAS DELICIAS</t>
  </si>
  <si>
    <t>3SAN JOSE</t>
  </si>
  <si>
    <t>3SAN CARLOS</t>
  </si>
  <si>
    <t>3BODEGONES</t>
  </si>
  <si>
    <t>3CIUDAD DE DIOS - JUAN TOMIS STACK</t>
  </si>
  <si>
    <t>3MONSEFU</t>
  </si>
  <si>
    <t>3CALLANCA</t>
  </si>
  <si>
    <t>3POMAPE</t>
  </si>
  <si>
    <t>3VALLE HERMOSO</t>
  </si>
  <si>
    <t>3CIUDAD ETEN</t>
  </si>
  <si>
    <t>3PUERTO ETEN</t>
  </si>
  <si>
    <t>3SANTA ROSA</t>
  </si>
  <si>
    <t>3ZAÑA</t>
  </si>
  <si>
    <t>3COLLIQUE</t>
  </si>
  <si>
    <t>3GUAYAQUIL</t>
  </si>
  <si>
    <t>3MOCUPE VIEJO (TRADIC.)</t>
  </si>
  <si>
    <t>3MOCUPE NUEVO</t>
  </si>
  <si>
    <t>3LAGUNAS</t>
  </si>
  <si>
    <t>3PUEBLO LIBRE</t>
  </si>
  <si>
    <t>3NUEVA ARICA</t>
  </si>
  <si>
    <t>3LA VIÑA DE NUEVA ARICA</t>
  </si>
  <si>
    <t>3OYOTUN</t>
  </si>
  <si>
    <t>3EL ESPINAL</t>
  </si>
  <si>
    <t>3PAN DE AZUCAR</t>
  </si>
  <si>
    <t>3VIRGEN DE LAS MERCEDES LA OTRA BANDA</t>
  </si>
  <si>
    <t>3HOSPITAL PROVINCIAL DOCENTE BELEN-LAMBAYEQUE</t>
  </si>
  <si>
    <t>3JAYANCA</t>
  </si>
  <si>
    <t>3SAN MARTIN</t>
  </si>
  <si>
    <t>3TORIBIA CASTRO CHIRINOS</t>
  </si>
  <si>
    <t>3SIALUPE HUAMANTANGA</t>
  </si>
  <si>
    <t>3MUYFINCA-PUNTO 09</t>
  </si>
  <si>
    <t>3ILLIMO</t>
  </si>
  <si>
    <t>3CHIRIMOYO</t>
  </si>
  <si>
    <t>3SAN PEDRO SASAPE</t>
  </si>
  <si>
    <t>3LA VIÑA (JAYANCA)</t>
  </si>
  <si>
    <t>3MOCHUMI</t>
  </si>
  <si>
    <t>3MARAVILLAS</t>
  </si>
  <si>
    <t>3PUNTO CUATRO</t>
  </si>
  <si>
    <t>3PAREDONES MUY FINCA</t>
  </si>
  <si>
    <t>3PACORA</t>
  </si>
  <si>
    <t>3HUACA RIVERA</t>
  </si>
  <si>
    <t>3SALAS</t>
  </si>
  <si>
    <t>3PENACHI</t>
  </si>
  <si>
    <t>3KERGUER</t>
  </si>
  <si>
    <t>3TUCUME</t>
  </si>
  <si>
    <t>3TUCUME VIEJO</t>
  </si>
  <si>
    <t>3GRANJA SASAPE</t>
  </si>
  <si>
    <t>3LOS BANCES</t>
  </si>
  <si>
    <t>3LA RAYA</t>
  </si>
  <si>
    <t>3LOS SANCHEZ</t>
  </si>
  <si>
    <t>3MOTUPE</t>
  </si>
  <si>
    <t>3CHOCHOPE</t>
  </si>
  <si>
    <t>3KAÑARIS</t>
  </si>
  <si>
    <t>3PANDACHI</t>
  </si>
  <si>
    <t>3HUACAPAMPA</t>
  </si>
  <si>
    <t>3CHILASQUE</t>
  </si>
  <si>
    <t>3LA SUCCHA</t>
  </si>
  <si>
    <t>3QUIRICHIMA</t>
  </si>
  <si>
    <t>3CHIÑAMA</t>
  </si>
  <si>
    <t>3TONGORRAPE</t>
  </si>
  <si>
    <t>3ANCHOVIRA</t>
  </si>
  <si>
    <t>3MARRIPON</t>
  </si>
  <si>
    <t>3OLMOS</t>
  </si>
  <si>
    <t>3LA ESTANCIA</t>
  </si>
  <si>
    <t>3INSCULAS</t>
  </si>
  <si>
    <t>3TRES BATANES</t>
  </si>
  <si>
    <t>3CAPILLA CENTRAL</t>
  </si>
  <si>
    <t>3ÑAUPE</t>
  </si>
  <si>
    <t>3ELVIRREY</t>
  </si>
  <si>
    <t>3FICUAR</t>
  </si>
  <si>
    <t>3SANTA ROSA (OLMOS)</t>
  </si>
  <si>
    <t>3COLAYA</t>
  </si>
  <si>
    <t>3LA RAMADA</t>
  </si>
  <si>
    <t>3TALLAPAMPA</t>
  </si>
  <si>
    <t>3MORROPE</t>
  </si>
  <si>
    <t>3LA COLORADA</t>
  </si>
  <si>
    <t>3EL ROMERO</t>
  </si>
  <si>
    <t>3TRANCA FANUPE</t>
  </si>
  <si>
    <t>3LAGUNAS (MORROPE)</t>
  </si>
  <si>
    <t>3CHEPITO</t>
  </si>
  <si>
    <t>3ARBOLSOL</t>
  </si>
  <si>
    <t>3CRUZ DE PAREDONES</t>
  </si>
  <si>
    <t>3LA  GARTERA</t>
  </si>
  <si>
    <t>3CRUZ DEL MEDANO</t>
  </si>
  <si>
    <t>3QUEMAZON</t>
  </si>
  <si>
    <t>3FANUPE BARRIO NUEVO</t>
  </si>
  <si>
    <t>3SANTA ISABEL</t>
  </si>
  <si>
    <t>3SEQUION</t>
  </si>
  <si>
    <t>3SANTA ROSA LAS PAMPAS</t>
  </si>
  <si>
    <t>3ANNAPE</t>
  </si>
  <si>
    <t>3CARACUCHO</t>
  </si>
  <si>
    <t>3HUACA DE BARRO</t>
  </si>
  <si>
    <t>3POSITOS</t>
  </si>
  <si>
    <t>3CLAS PICSI</t>
  </si>
  <si>
    <t>3SEÑOR DE LA JUSTICIA</t>
  </si>
  <si>
    <t>3MESONES MURO</t>
  </si>
  <si>
    <t>3PITIPO</t>
  </si>
  <si>
    <t>3LA TRAPOSA</t>
  </si>
  <si>
    <t>3MOCHUMI VIEJO</t>
  </si>
  <si>
    <t>3MOTUPILLO</t>
  </si>
  <si>
    <t>3CACHINCHE</t>
  </si>
  <si>
    <t>3PATIVILCA</t>
  </si>
  <si>
    <t>3SIME</t>
  </si>
  <si>
    <t>3BATANGRANDE</t>
  </si>
  <si>
    <t>3C.S.PUEBLO NUEVO</t>
  </si>
  <si>
    <t>3LAS LOMAS</t>
  </si>
  <si>
    <t>3MOYAN</t>
  </si>
  <si>
    <t>3INKAWASI</t>
  </si>
  <si>
    <t>3LAQUIPAMPA</t>
  </si>
  <si>
    <t>3UYURPAMPA</t>
  </si>
  <si>
    <t>3CRUZ LOMA</t>
  </si>
  <si>
    <t>3HUAYRUL</t>
  </si>
  <si>
    <t>3MARAYHUACA</t>
  </si>
  <si>
    <t>3TOTORAS</t>
  </si>
  <si>
    <t>3CANCHACHALA</t>
  </si>
  <si>
    <t>3LANCHIPAMPA</t>
  </si>
  <si>
    <t>3KONGACHA</t>
  </si>
  <si>
    <t>3LA TRANCA</t>
  </si>
  <si>
    <t>3EL SAUCE</t>
  </si>
  <si>
    <t>3HUMEDADES</t>
  </si>
  <si>
    <t>3EL PUENTE</t>
  </si>
  <si>
    <t>3CAYALTI</t>
  </si>
  <si>
    <t>3EL ARROZAL</t>
  </si>
  <si>
    <t>3CAPOTE</t>
  </si>
  <si>
    <t>3PUCALA</t>
  </si>
  <si>
    <t>3HUAYABAMBA</t>
  </si>
  <si>
    <t>3HIERBA BUENA</t>
  </si>
  <si>
    <t>3LA ZARANDA</t>
  </si>
  <si>
    <t>3LAS COLMENAS</t>
  </si>
  <si>
    <t>3POMALCA</t>
  </si>
  <si>
    <t>3VILLA HERMOSA</t>
  </si>
  <si>
    <t>3MONTE HERMOZO</t>
  </si>
  <si>
    <t>3HUACA TRAPICHE DE BRONCE</t>
  </si>
  <si>
    <t>3LAS FLORES DE LA PRADERA</t>
  </si>
  <si>
    <t>3CALERA SANTA ROSA</t>
  </si>
  <si>
    <t>3CASERIO PLAYA DE CASCAJAL</t>
  </si>
  <si>
    <t>3SANTA CLARA</t>
  </si>
  <si>
    <t>3MAMAGPAMPA</t>
  </si>
  <si>
    <t>3ANTONIO RAYMONDI</t>
  </si>
  <si>
    <t>3CORRAL DE PIEDRA</t>
  </si>
  <si>
    <t>3ANCOL CHICO</t>
  </si>
  <si>
    <t>3EL PUEBLITO</t>
  </si>
  <si>
    <t>3LAGUNA HUANAMA</t>
  </si>
  <si>
    <t>3HOSPITAL REGIONAL LAMBAYEQUE</t>
  </si>
  <si>
    <t>3LAS NORIAS</t>
  </si>
  <si>
    <t>3CORRAL DE ARENA</t>
  </si>
  <si>
    <t>3SALTUR</t>
  </si>
  <si>
    <t>3LA COMPUERTA</t>
  </si>
  <si>
    <t>3MOCAPE</t>
  </si>
  <si>
    <t>3CAPILLA SANTA ROSA LAMBAYEQUE</t>
  </si>
  <si>
    <t>3HUACA BLANCA</t>
  </si>
  <si>
    <t>3TUMAN</t>
  </si>
  <si>
    <t>3HOSPITAL REGIONAL POLICIAL CHICLAYO</t>
  </si>
  <si>
    <t>3POSOPE ALTO</t>
  </si>
  <si>
    <t>3JANQUE</t>
  </si>
  <si>
    <t>3TOTORAS PAMPAVERDE</t>
  </si>
  <si>
    <t>3ESTABLECIMIENTO DE SALUD FAP HOREN CHICLAYO</t>
  </si>
  <si>
    <t>3MAX SALUD AVISAL S.A.</t>
  </si>
  <si>
    <t>3CLINICA AUNA SEDE CHICLAYO</t>
  </si>
  <si>
    <t>3CLINICA UNION SAC.</t>
  </si>
  <si>
    <t>4HOSPITAL REGIONAL DOCENTE LAS MERCEDES</t>
  </si>
  <si>
    <t>4JOSE OLAYA</t>
  </si>
  <si>
    <t>4SAN ANTONIO</t>
  </si>
  <si>
    <t>4JORGE CHAVEZ</t>
  </si>
  <si>
    <t>4TUPAC AMARU</t>
  </si>
  <si>
    <t>4JOSE QUIÑONEZ GONZALES</t>
  </si>
  <si>
    <t>4CRUZ DE LA ESPERANZA</t>
  </si>
  <si>
    <t>4CERROPON</t>
  </si>
  <si>
    <t>4VICTOR ENRIQUE TIRADO BONILLA-CHONGOYAPE</t>
  </si>
  <si>
    <t>4PAMPA GRANDE</t>
  </si>
  <si>
    <t>4LA VICTORIA SECTOR  I</t>
  </si>
  <si>
    <t>4LA VICTORIA SECTOR II - MARIA JESUS</t>
  </si>
  <si>
    <t>4EL BOSQUE</t>
  </si>
  <si>
    <t>4CHOSICA DEL NORTE</t>
  </si>
  <si>
    <t>4JOSE LEONARDO ORTIZ</t>
  </si>
  <si>
    <t>4PEDRO PABLO ATUSPARIAS</t>
  </si>
  <si>
    <t>4PAUL HARRIS</t>
  </si>
  <si>
    <t>4PIMENTEL</t>
  </si>
  <si>
    <t>4SAN ANTONIO (POMALCA)</t>
  </si>
  <si>
    <t>4REQUE</t>
  </si>
  <si>
    <t>4LAS DELICIAS</t>
  </si>
  <si>
    <t>4SAN JOSE</t>
  </si>
  <si>
    <t>4SAN CARLOS</t>
  </si>
  <si>
    <t>4BODEGONES</t>
  </si>
  <si>
    <t>4CIUDAD DE DIOS - JUAN TOMIS STACK</t>
  </si>
  <si>
    <t>4MONSEFU</t>
  </si>
  <si>
    <t>4CALLANCA</t>
  </si>
  <si>
    <t>4POMAPE</t>
  </si>
  <si>
    <t>4VALLE HERMOSO</t>
  </si>
  <si>
    <t>4CIUDAD ETEN</t>
  </si>
  <si>
    <t>4PUERTO ETEN</t>
  </si>
  <si>
    <t>4SANTA ROSA</t>
  </si>
  <si>
    <t>4ZAÑA</t>
  </si>
  <si>
    <t>4GUAYAQUIL</t>
  </si>
  <si>
    <t>4MOCUPE VIEJO (TRADIC.)</t>
  </si>
  <si>
    <t>4PUEBLO LIBRE</t>
  </si>
  <si>
    <t>4NUEVA ARICA</t>
  </si>
  <si>
    <t>4LA VIÑA DE NUEVA ARICA</t>
  </si>
  <si>
    <t>4OYOTUN</t>
  </si>
  <si>
    <t>4VIRGEN DE LAS MERCEDES LA OTRA BANDA</t>
  </si>
  <si>
    <t>4HOSPITAL PROVINCIAL DOCENTE BELEN-LAMBAYEQUE</t>
  </si>
  <si>
    <t>4JAYANCA</t>
  </si>
  <si>
    <t>4SAN MARTIN</t>
  </si>
  <si>
    <t>4TORIBIA CASTRO CHIRINOS</t>
  </si>
  <si>
    <t>4ILLIMO</t>
  </si>
  <si>
    <t>4CHIRIMOYO</t>
  </si>
  <si>
    <t>4LA VIÑA (JAYANCA)</t>
  </si>
  <si>
    <t>4PACORA</t>
  </si>
  <si>
    <t>4SALAS</t>
  </si>
  <si>
    <t>4PENACHI</t>
  </si>
  <si>
    <t>4TUCUME</t>
  </si>
  <si>
    <t>4TUCUME VIEJO</t>
  </si>
  <si>
    <t>4LOS BANCES</t>
  </si>
  <si>
    <t>4LA RAYA</t>
  </si>
  <si>
    <t>4LOS SANCHEZ</t>
  </si>
  <si>
    <t>4MOTUPE</t>
  </si>
  <si>
    <t>4CHOCHOPE</t>
  </si>
  <si>
    <t>4KAÑARIS</t>
  </si>
  <si>
    <t>4PANDACHI</t>
  </si>
  <si>
    <t>4HUACAPAMPA</t>
  </si>
  <si>
    <t>4QUIRICHIMA</t>
  </si>
  <si>
    <t>4CHIÑAMA</t>
  </si>
  <si>
    <t>4ANCHOVIRA</t>
  </si>
  <si>
    <t>4OLMOS</t>
  </si>
  <si>
    <t>4TRES BATANES</t>
  </si>
  <si>
    <t>4CAPILLA CENTRAL</t>
  </si>
  <si>
    <t>4FICUAR</t>
  </si>
  <si>
    <t>4COLAYA</t>
  </si>
  <si>
    <t>4LA RAMADA</t>
  </si>
  <si>
    <t>4MORROPE</t>
  </si>
  <si>
    <t>4LA COLORADA</t>
  </si>
  <si>
    <t>4LAGUNAS (MORROPE)</t>
  </si>
  <si>
    <t>4ARBOLSOL</t>
  </si>
  <si>
    <t>4LA  GARTERA</t>
  </si>
  <si>
    <t>4CRUZ DEL MEDANO</t>
  </si>
  <si>
    <t>4QUEMAZON</t>
  </si>
  <si>
    <t>4FANUPE BARRIO NUEVO</t>
  </si>
  <si>
    <t>4CARACUCHO</t>
  </si>
  <si>
    <t>4HUACA DE BARRO</t>
  </si>
  <si>
    <t>4CLAS PICSI</t>
  </si>
  <si>
    <t>4SEÑOR DE LA JUSTICIA</t>
  </si>
  <si>
    <t>4MESONES MURO</t>
  </si>
  <si>
    <t>4PITIPO</t>
  </si>
  <si>
    <t>4MOTUPILLO</t>
  </si>
  <si>
    <t>4CACHINCHE</t>
  </si>
  <si>
    <t>4BATANGRANDE</t>
  </si>
  <si>
    <t>4C.S.PUEBLO NUEVO</t>
  </si>
  <si>
    <t>4MOYAN</t>
  </si>
  <si>
    <t>4INKAWASI</t>
  </si>
  <si>
    <t>4UYURPAMPA</t>
  </si>
  <si>
    <t>4CRUZ LOMA</t>
  </si>
  <si>
    <t>4HUAYRUL</t>
  </si>
  <si>
    <t>4CANCHACHALA</t>
  </si>
  <si>
    <t>4LANCHIPAMPA</t>
  </si>
  <si>
    <t>4KONGACHA</t>
  </si>
  <si>
    <t>4EL SAUCE</t>
  </si>
  <si>
    <t>4EL PUENTE</t>
  </si>
  <si>
    <t>4CAYALTI</t>
  </si>
  <si>
    <t>4CAPOTE</t>
  </si>
  <si>
    <t>4PUCALA</t>
  </si>
  <si>
    <t>4HIERBA BUENA</t>
  </si>
  <si>
    <t>4LA ZARANDA</t>
  </si>
  <si>
    <t>4LAS COLMENAS</t>
  </si>
  <si>
    <t>4POMALCA</t>
  </si>
  <si>
    <t>4VILLA HERMOSA</t>
  </si>
  <si>
    <t>4LAS FLORES DE LA PRADERA</t>
  </si>
  <si>
    <t>4CASERIO PLAYA DE CASCAJAL</t>
  </si>
  <si>
    <t>4SANTA CLARA</t>
  </si>
  <si>
    <t>4ANTONIO RAYMONDI</t>
  </si>
  <si>
    <t>4HOSPITAL REGIONAL LAMBAYEQUE</t>
  </si>
  <si>
    <t>4CORRAL DE ARENA</t>
  </si>
  <si>
    <t>4SALTUR</t>
  </si>
  <si>
    <t>4MOCAPE</t>
  </si>
  <si>
    <t>4CAPILLA SANTA ROSA LAMBAYEQUE</t>
  </si>
  <si>
    <t>4TUMAN</t>
  </si>
  <si>
    <t>4HOSPITAL REGIONAL POLICIAL CHICLAYO</t>
  </si>
  <si>
    <t>4POSOPE ALTO</t>
  </si>
  <si>
    <t>4JANQUE</t>
  </si>
  <si>
    <t>4TOTORAS PAMPAVERDE</t>
  </si>
  <si>
    <t>4MAX SALUD AVISAL S.A.</t>
  </si>
  <si>
    <t>4CLINICA UNION SAC.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</si>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</sst>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0.0%"/>
  </numFmts>
  <fonts count="6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Aharoni"/>
      <charset val="177"/>
    </font>
    <font>
      <b/>
      <sz val="16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4"/>
      <color rgb="FF66FFFF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2060"/>
      <name val="Calibri"/>
      <family val="2"/>
      <scheme val="minor"/>
    </font>
    <font>
      <sz val="8"/>
      <color rgb="FFFFFF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4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9"/>
      <color rgb="FFFFFF00"/>
      <name val="Calibri"/>
      <family val="2"/>
      <scheme val="minor"/>
    </font>
    <font>
      <sz val="12"/>
      <color rgb="FFFFFF00"/>
      <name val="Calibri"/>
      <family val="2"/>
      <scheme val="minor"/>
    </font>
    <font>
      <sz val="14"/>
      <color rgb="FFFFFF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70C0"/>
      <name val="Calibri"/>
      <family val="2"/>
      <scheme val="minor"/>
    </font>
    <font>
      <b/>
      <sz val="8"/>
      <color theme="4" tint="-0.24997711111789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.5"/>
      <name val="Calibri"/>
      <family val="1"/>
    </font>
    <font>
      <sz val="10"/>
      <name val="Arial"/>
      <family val="2"/>
      <charset val="1"/>
    </font>
    <font>
      <b/>
      <sz val="10"/>
      <color theme="0"/>
      <name val="Calibri"/>
      <family val="2"/>
      <scheme val="minor"/>
    </font>
    <font>
      <sz val="9"/>
      <color rgb="FF00206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0"/>
      <color rgb="FFFFFF00"/>
      <name val="Calibri"/>
      <family val="2"/>
      <scheme val="minor"/>
    </font>
    <font>
      <b/>
      <sz val="9"/>
      <color theme="1" tint="0.34998626667073579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8"/>
      <color theme="4" tint="-0.249977111117893"/>
      <name val="Arial"/>
      <family val="2"/>
    </font>
    <font>
      <b/>
      <sz val="9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8"/>
      <color theme="3"/>
      <name val="Arial"/>
      <family val="2"/>
    </font>
    <font>
      <b/>
      <sz val="9"/>
      <color theme="3"/>
      <name val="Calibri"/>
      <family val="2"/>
      <scheme val="minor"/>
    </font>
    <font>
      <b/>
      <sz val="11"/>
      <color rgb="FFCC0000"/>
      <name val="Calibri"/>
      <family val="2"/>
      <scheme val="minor"/>
    </font>
    <font>
      <b/>
      <sz val="8"/>
      <color rgb="FFCC0000"/>
      <name val="Calibri"/>
      <family val="2"/>
      <scheme val="minor"/>
    </font>
    <font>
      <sz val="8"/>
      <color theme="3"/>
      <name val="Calibri"/>
      <family val="2"/>
      <scheme val="minor"/>
    </font>
    <font>
      <sz val="8"/>
      <color rgb="FFCC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CDFFCD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81DEFF"/>
        <bgColor indexed="64"/>
      </patternFill>
    </fill>
    <fill>
      <patternFill patternType="solid">
        <fgColor rgb="FFFFEA8F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EEB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theme="4" tint="-0.249977111117893"/>
      </patternFill>
    </fill>
    <fill>
      <patternFill patternType="solid">
        <fgColor rgb="FF0070C0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EBBB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6C31"/>
        <bgColor indexed="64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theme="4" tint="-0.249977111117893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9B3FF"/>
        <bgColor indexed="64"/>
      </patternFill>
    </fill>
    <fill>
      <patternFill patternType="solid">
        <fgColor rgb="FF005392"/>
        <bgColor indexed="64"/>
      </patternFill>
    </fill>
    <fill>
      <patternFill patternType="solid">
        <fgColor rgb="FFFF6565"/>
        <bgColor theme="4" tint="-0.249977111117893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8" tint="-0.24994659260841701"/>
      </left>
      <right style="thin">
        <color theme="8" tint="0.59996337778862885"/>
      </right>
      <top style="double">
        <color theme="4" tint="0.39994506668294322"/>
      </top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 style="double">
        <color theme="4" tint="0.39994506668294322"/>
      </top>
      <bottom style="thin">
        <color theme="8" tint="0.59996337778862885"/>
      </bottom>
      <diagonal/>
    </border>
    <border>
      <left style="thin">
        <color theme="8" tint="0.59996337778862885"/>
      </left>
      <right style="medium">
        <color theme="8" tint="-0.24994659260841701"/>
      </right>
      <top style="double">
        <color theme="4" tint="0.39994506668294322"/>
      </top>
      <bottom style="thin">
        <color theme="8" tint="0.59996337778862885"/>
      </bottom>
      <diagonal/>
    </border>
    <border>
      <left style="medium">
        <color theme="8" tint="-0.24994659260841701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 style="medium">
        <color theme="8" tint="-0.24994659260841701"/>
      </right>
      <top style="thin">
        <color theme="8" tint="0.59996337778862885"/>
      </top>
      <bottom style="thin">
        <color theme="8" tint="0.59996337778862885"/>
      </bottom>
      <diagonal/>
    </border>
    <border>
      <left style="medium">
        <color theme="8" tint="-0.24994659260841701"/>
      </left>
      <right style="thin">
        <color theme="8" tint="0.59996337778862885"/>
      </right>
      <top style="thin">
        <color theme="8" tint="0.59996337778862885"/>
      </top>
      <bottom style="medium">
        <color theme="8" tint="-0.24994659260841701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medium">
        <color theme="8" tint="-0.24994659260841701"/>
      </bottom>
      <diagonal/>
    </border>
    <border>
      <left style="thin">
        <color theme="8" tint="0.59996337778862885"/>
      </left>
      <right style="medium">
        <color theme="8" tint="-0.24994659260841701"/>
      </right>
      <top style="thin">
        <color theme="8" tint="0.59996337778862885"/>
      </top>
      <bottom style="medium">
        <color theme="8" tint="-0.2499465926084170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medium">
        <color theme="4" tint="0.399914548173467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medium">
        <color theme="4" tint="0.39991454817346722"/>
      </bottom>
      <diagonal/>
    </border>
    <border>
      <left/>
      <right/>
      <top style="medium">
        <color theme="4" tint="0.39991454817346722"/>
      </top>
      <bottom style="thin">
        <color theme="4" tint="0.39997558519241921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 style="thin">
        <color theme="4" tint="0.39994506668294322"/>
      </top>
      <bottom style="medium">
        <color theme="4" tint="0.39988402966399123"/>
      </bottom>
      <diagonal/>
    </border>
    <border>
      <left/>
      <right/>
      <top style="medium">
        <color theme="4" tint="0.39988402966399123"/>
      </top>
      <bottom style="thin">
        <color theme="4" tint="0.39997558519241921"/>
      </bottom>
      <diagonal/>
    </border>
    <border>
      <left/>
      <right/>
      <top style="medium">
        <color theme="4" tint="0.39988402966399123"/>
      </top>
      <bottom style="thin">
        <color theme="4" tint="0.39994506668294322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 style="thin">
        <color theme="4" tint="0.39994506668294322"/>
      </top>
      <bottom style="medium">
        <color theme="4" tint="0.39985351115451523"/>
      </bottom>
      <diagonal/>
    </border>
    <border>
      <left/>
      <right/>
      <top style="medium">
        <color theme="4" tint="0.39988402966399123"/>
      </top>
      <bottom style="thin">
        <color theme="4" tint="0.39985351115451523"/>
      </bottom>
      <diagonal/>
    </border>
    <border>
      <left/>
      <right/>
      <top style="thin">
        <color theme="4" tint="0.39985351115451523"/>
      </top>
      <bottom style="thin">
        <color theme="4" tint="0.39985351115451523"/>
      </bottom>
      <diagonal/>
    </border>
    <border>
      <left/>
      <right/>
      <top style="thin">
        <color theme="4" tint="0.39985351115451523"/>
      </top>
      <bottom style="medium">
        <color theme="4" tint="0.39988402966399123"/>
      </bottom>
      <diagonal/>
    </border>
    <border>
      <left style="medium">
        <color rgb="FF0070C0"/>
      </left>
      <right/>
      <top style="medium">
        <color rgb="FF0070C0"/>
      </top>
      <bottom style="thin">
        <color rgb="FF0070C0"/>
      </bottom>
      <diagonal/>
    </border>
    <border>
      <left/>
      <right/>
      <top style="medium">
        <color rgb="FF0070C0"/>
      </top>
      <bottom style="thin">
        <color rgb="FF0070C0"/>
      </bottom>
      <diagonal/>
    </border>
    <border>
      <left/>
      <right style="medium">
        <color rgb="FF0070C0"/>
      </right>
      <top style="medium">
        <color rgb="FF0070C0"/>
      </top>
      <bottom style="thin">
        <color rgb="FF0070C0"/>
      </bottom>
      <diagonal/>
    </border>
    <border>
      <left style="medium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medium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medium">
        <color rgb="FF0070C0"/>
      </bottom>
      <diagonal/>
    </border>
    <border>
      <left/>
      <right style="medium">
        <color rgb="FF0070C0"/>
      </right>
      <top style="thin">
        <color rgb="FF0070C0"/>
      </top>
      <bottom style="medium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medium">
        <color rgb="FF0070C0"/>
      </right>
      <top/>
      <bottom style="thin">
        <color rgb="FF0070C0"/>
      </bottom>
      <diagonal/>
    </border>
    <border>
      <left style="thick">
        <color rgb="FF0070C0"/>
      </left>
      <right/>
      <top style="double">
        <color theme="0"/>
      </top>
      <bottom style="double">
        <color theme="0"/>
      </bottom>
      <diagonal/>
    </border>
    <border>
      <left style="medium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medium">
        <color rgb="FF0070C0"/>
      </right>
      <top style="thin">
        <color rgb="FF0070C0"/>
      </top>
      <bottom/>
      <diagonal/>
    </border>
    <border>
      <left/>
      <right/>
      <top style="double">
        <color theme="0"/>
      </top>
      <bottom style="double">
        <color theme="0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theme="8" tint="0.59996337778862885"/>
      </left>
      <right style="thin">
        <color theme="8" tint="0.59996337778862885"/>
      </right>
      <top style="double">
        <color theme="4" tint="0.39994506668294322"/>
      </top>
      <bottom/>
      <diagonal/>
    </border>
    <border>
      <left style="thin">
        <color theme="0"/>
      </left>
      <right/>
      <top/>
      <bottom style="double">
        <color theme="0"/>
      </bottom>
      <diagonal/>
    </border>
    <border>
      <left style="medium">
        <color rgb="FF00B0F0"/>
      </left>
      <right/>
      <top style="double">
        <color theme="4" tint="0.79998168889431442"/>
      </top>
      <bottom style="double">
        <color theme="4" tint="0.79998168889431442"/>
      </bottom>
      <diagonal/>
    </border>
    <border>
      <left/>
      <right/>
      <top style="double">
        <color theme="4" tint="0.79998168889431442"/>
      </top>
      <bottom style="double">
        <color theme="4" tint="0.79998168889431442"/>
      </bottom>
      <diagonal/>
    </border>
    <border>
      <left/>
      <right style="double">
        <color theme="4" tint="0.79998168889431442"/>
      </right>
      <top style="double">
        <color theme="4" tint="0.79998168889431442"/>
      </top>
      <bottom style="double">
        <color theme="4" tint="0.79998168889431442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0" fontId="7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" fillId="0" borderId="0"/>
    <xf numFmtId="0" fontId="10" fillId="0" borderId="0"/>
    <xf numFmtId="0" fontId="10" fillId="0" borderId="0"/>
    <xf numFmtId="0" fontId="51" fillId="0" borderId="0"/>
    <xf numFmtId="0" fontId="1" fillId="0" borderId="0"/>
    <xf numFmtId="0" fontId="7" fillId="0" borderId="0"/>
    <xf numFmtId="0" fontId="7" fillId="0" borderId="0"/>
  </cellStyleXfs>
  <cellXfs count="265">
    <xf numFmtId="0" fontId="0" fillId="0" borderId="0" xfId="0"/>
    <xf numFmtId="0" fontId="3" fillId="0" borderId="0" xfId="1" applyFont="1" applyAlignment="1" applyProtection="1">
      <alignment vertical="center"/>
      <protection hidden="1"/>
    </xf>
    <xf numFmtId="0" fontId="9" fillId="2" borderId="0" xfId="0" applyFont="1" applyFill="1"/>
    <xf numFmtId="0" fontId="7" fillId="0" borderId="0" xfId="4" applyAlignment="1" applyProtection="1">
      <alignment vertical="center"/>
      <protection hidden="1"/>
    </xf>
    <xf numFmtId="0" fontId="11" fillId="0" borderId="0" xfId="4" applyFont="1" applyAlignment="1" applyProtection="1">
      <alignment vertical="center"/>
      <protection hidden="1"/>
    </xf>
    <xf numFmtId="0" fontId="11" fillId="0" borderId="0" xfId="4" applyFont="1" applyAlignment="1" applyProtection="1">
      <alignment horizontal="center" vertical="center"/>
      <protection hidden="1"/>
    </xf>
    <xf numFmtId="0" fontId="12" fillId="0" borderId="0" xfId="4" applyFont="1" applyAlignment="1" applyProtection="1">
      <alignment vertical="center"/>
      <protection hidden="1"/>
    </xf>
    <xf numFmtId="0" fontId="13" fillId="0" borderId="0" xfId="4" applyFont="1" applyAlignment="1" applyProtection="1">
      <alignment vertical="center"/>
      <protection hidden="1"/>
    </xf>
    <xf numFmtId="0" fontId="13" fillId="5" borderId="0" xfId="4" applyFont="1" applyFill="1" applyAlignment="1" applyProtection="1">
      <alignment vertical="center"/>
      <protection hidden="1"/>
    </xf>
    <xf numFmtId="0" fontId="13" fillId="5" borderId="0" xfId="4" applyFont="1" applyFill="1" applyAlignment="1" applyProtection="1">
      <alignment horizontal="center" vertical="center"/>
      <protection hidden="1"/>
    </xf>
    <xf numFmtId="0" fontId="21" fillId="0" borderId="1" xfId="0" applyFont="1" applyBorder="1" applyAlignment="1" applyProtection="1">
      <alignment horizontal="center" vertical="center"/>
      <protection hidden="1"/>
    </xf>
    <xf numFmtId="0" fontId="22" fillId="4" borderId="1" xfId="5" applyFont="1" applyFill="1" applyBorder="1" applyAlignment="1" applyProtection="1">
      <alignment horizontal="left" vertical="center"/>
      <protection hidden="1"/>
    </xf>
    <xf numFmtId="0" fontId="22" fillId="4" borderId="1" xfId="5" applyFont="1" applyFill="1" applyBorder="1" applyAlignment="1" applyProtection="1">
      <alignment horizontal="center" vertical="center"/>
      <protection hidden="1"/>
    </xf>
    <xf numFmtId="0" fontId="23" fillId="0" borderId="0" xfId="0" applyFont="1"/>
    <xf numFmtId="0" fontId="24" fillId="0" borderId="1" xfId="0" applyFont="1" applyBorder="1" applyAlignment="1" applyProtection="1">
      <alignment horizontal="center" vertical="center"/>
      <protection hidden="1"/>
    </xf>
    <xf numFmtId="0" fontId="25" fillId="11" borderId="1" xfId="5" applyFont="1" applyFill="1" applyBorder="1" applyAlignment="1" applyProtection="1">
      <alignment horizontal="left" vertical="center"/>
      <protection hidden="1"/>
    </xf>
    <xf numFmtId="0" fontId="25" fillId="11" borderId="1" xfId="5" applyFont="1" applyFill="1" applyBorder="1" applyAlignment="1" applyProtection="1">
      <alignment horizontal="center" vertical="center"/>
      <protection hidden="1"/>
    </xf>
    <xf numFmtId="0" fontId="26" fillId="12" borderId="1" xfId="5" applyFont="1" applyFill="1" applyBorder="1" applyAlignment="1" applyProtection="1">
      <alignment horizontal="left" vertical="center"/>
      <protection hidden="1"/>
    </xf>
    <xf numFmtId="0" fontId="26" fillId="12" borderId="1" xfId="5" applyFont="1" applyFill="1" applyBorder="1" applyAlignment="1" applyProtection="1">
      <alignment horizontal="center" vertical="center"/>
      <protection hidden="1"/>
    </xf>
    <xf numFmtId="0" fontId="28" fillId="13" borderId="1" xfId="5" applyFont="1" applyFill="1" applyBorder="1" applyAlignment="1">
      <alignment vertical="center"/>
    </xf>
    <xf numFmtId="0" fontId="23" fillId="0" borderId="1" xfId="0" applyFont="1" applyBorder="1" applyAlignment="1">
      <alignment horizontal="center"/>
    </xf>
    <xf numFmtId="0" fontId="23" fillId="14" borderId="1" xfId="5" applyFont="1" applyFill="1" applyBorder="1"/>
    <xf numFmtId="0" fontId="27" fillId="14" borderId="1" xfId="5" applyFont="1" applyFill="1" applyBorder="1" applyAlignment="1" applyProtection="1">
      <alignment horizontal="center" vertical="center"/>
      <protection hidden="1"/>
    </xf>
    <xf numFmtId="0" fontId="23" fillId="0" borderId="1" xfId="5" applyFont="1" applyBorder="1"/>
    <xf numFmtId="0" fontId="23" fillId="0" borderId="1" xfId="2" applyNumberFormat="1" applyFont="1" applyBorder="1" applyAlignment="1">
      <alignment horizontal="center"/>
    </xf>
    <xf numFmtId="1" fontId="23" fillId="0" borderId="1" xfId="0" applyNumberFormat="1" applyFont="1" applyBorder="1" applyAlignment="1">
      <alignment horizontal="center"/>
    </xf>
    <xf numFmtId="0" fontId="23" fillId="0" borderId="1" xfId="0" quotePrefix="1" applyFont="1" applyBorder="1" applyAlignment="1">
      <alignment horizontal="center"/>
    </xf>
    <xf numFmtId="0" fontId="7" fillId="0" borderId="0" xfId="4" applyProtection="1">
      <protection hidden="1"/>
    </xf>
    <xf numFmtId="0" fontId="7" fillId="0" borderId="0" xfId="4" applyAlignment="1" applyProtection="1">
      <alignment horizontal="center"/>
      <protection hidden="1"/>
    </xf>
    <xf numFmtId="0" fontId="29" fillId="0" borderId="0" xfId="4" applyFont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Alignment="1" applyProtection="1">
      <alignment wrapText="1"/>
      <protection hidden="1"/>
    </xf>
    <xf numFmtId="0" fontId="6" fillId="0" borderId="8" xfId="0" applyFont="1" applyBorder="1" applyAlignment="1" applyProtection="1">
      <alignment horizontal="left" vertical="center"/>
      <protection hidden="1"/>
    </xf>
    <xf numFmtId="41" fontId="30" fillId="0" borderId="8" xfId="0" applyNumberFormat="1" applyFont="1" applyBorder="1" applyAlignment="1" applyProtection="1">
      <alignment horizontal="left" vertical="center"/>
      <protection hidden="1"/>
    </xf>
    <xf numFmtId="0" fontId="6" fillId="0" borderId="11" xfId="0" applyFont="1" applyBorder="1" applyAlignment="1" applyProtection="1">
      <alignment horizontal="left" vertical="center"/>
      <protection hidden="1"/>
    </xf>
    <xf numFmtId="41" fontId="30" fillId="0" borderId="11" xfId="0" applyNumberFormat="1" applyFont="1" applyBorder="1" applyAlignment="1" applyProtection="1">
      <alignment horizontal="left" vertical="center"/>
      <protection hidden="1"/>
    </xf>
    <xf numFmtId="0" fontId="5" fillId="0" borderId="0" xfId="0" applyFont="1" applyProtection="1">
      <protection hidden="1"/>
    </xf>
    <xf numFmtId="0" fontId="23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41" fontId="30" fillId="0" borderId="9" xfId="0" applyNumberFormat="1" applyFont="1" applyBorder="1" applyAlignment="1" applyProtection="1">
      <alignment horizontal="left" vertical="center"/>
      <protection hidden="1"/>
    </xf>
    <xf numFmtId="41" fontId="30" fillId="0" borderId="12" xfId="0" applyNumberFormat="1" applyFont="1" applyBorder="1" applyAlignment="1" applyProtection="1">
      <alignment horizontal="left" vertical="center"/>
      <protection hidden="1"/>
    </xf>
    <xf numFmtId="0" fontId="33" fillId="0" borderId="0" xfId="0" applyFont="1" applyProtection="1">
      <protection hidden="1"/>
    </xf>
    <xf numFmtId="0" fontId="35" fillId="4" borderId="0" xfId="0" applyFont="1" applyFill="1"/>
    <xf numFmtId="0" fontId="36" fillId="15" borderId="1" xfId="5" applyFont="1" applyFill="1" applyBorder="1" applyAlignment="1" applyProtection="1">
      <alignment horizontal="center" vertical="center"/>
      <protection hidden="1"/>
    </xf>
    <xf numFmtId="0" fontId="37" fillId="11" borderId="1" xfId="5" applyFont="1" applyFill="1" applyBorder="1" applyAlignment="1" applyProtection="1">
      <alignment horizontal="center" vertical="center"/>
      <protection hidden="1"/>
    </xf>
    <xf numFmtId="0" fontId="38" fillId="13" borderId="1" xfId="5" applyFont="1" applyFill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39" fillId="13" borderId="1" xfId="5" applyFont="1" applyFill="1" applyBorder="1" applyAlignment="1" applyProtection="1">
      <alignment horizontal="center" vertical="center"/>
      <protection hidden="1"/>
    </xf>
    <xf numFmtId="0" fontId="40" fillId="13" borderId="1" xfId="5" applyFont="1" applyFill="1" applyBorder="1" applyAlignment="1" applyProtection="1">
      <alignment horizontal="center" vertical="center"/>
      <protection hidden="1"/>
    </xf>
    <xf numFmtId="0" fontId="41" fillId="0" borderId="0" xfId="0" applyFont="1"/>
    <xf numFmtId="0" fontId="43" fillId="0" borderId="0" xfId="0" applyFont="1"/>
    <xf numFmtId="0" fontId="2" fillId="0" borderId="0" xfId="0" applyFont="1"/>
    <xf numFmtId="0" fontId="0" fillId="0" borderId="0" xfId="0" applyAlignment="1">
      <alignment horizontal="center" vertical="center"/>
    </xf>
    <xf numFmtId="0" fontId="45" fillId="0" borderId="0" xfId="0" applyFont="1"/>
    <xf numFmtId="0" fontId="4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14" fillId="6" borderId="1" xfId="0" applyFont="1" applyFill="1" applyBorder="1" applyAlignment="1" applyProtection="1">
      <alignment vertical="center" wrapText="1"/>
      <protection hidden="1"/>
    </xf>
    <xf numFmtId="0" fontId="15" fillId="7" borderId="1" xfId="0" applyFont="1" applyFill="1" applyBorder="1" applyAlignment="1" applyProtection="1">
      <alignment vertical="center" wrapText="1"/>
      <protection hidden="1"/>
    </xf>
    <xf numFmtId="0" fontId="16" fillId="0" borderId="2" xfId="0" applyFont="1" applyBorder="1" applyAlignment="1" applyProtection="1">
      <alignment vertical="center" wrapText="1"/>
      <protection hidden="1"/>
    </xf>
    <xf numFmtId="0" fontId="16" fillId="0" borderId="3" xfId="0" applyFont="1" applyBorder="1" applyAlignment="1" applyProtection="1">
      <alignment vertical="center" wrapText="1"/>
      <protection hidden="1"/>
    </xf>
    <xf numFmtId="0" fontId="6" fillId="16" borderId="8" xfId="0" applyFont="1" applyFill="1" applyBorder="1" applyAlignment="1" applyProtection="1">
      <alignment horizontal="left" vertical="center"/>
      <protection hidden="1"/>
    </xf>
    <xf numFmtId="0" fontId="6" fillId="16" borderId="11" xfId="0" applyFont="1" applyFill="1" applyBorder="1" applyAlignment="1" applyProtection="1">
      <alignment horizontal="left" vertical="center"/>
      <protection hidden="1"/>
    </xf>
    <xf numFmtId="41" fontId="16" fillId="0" borderId="8" xfId="0" applyNumberFormat="1" applyFont="1" applyBorder="1" applyAlignment="1" applyProtection="1">
      <alignment horizontal="left" vertical="center"/>
      <protection hidden="1"/>
    </xf>
    <xf numFmtId="41" fontId="16" fillId="0" borderId="11" xfId="0" applyNumberFormat="1" applyFont="1" applyBorder="1" applyAlignment="1" applyProtection="1">
      <alignment horizontal="left" vertical="center"/>
      <protection hidden="1"/>
    </xf>
    <xf numFmtId="0" fontId="33" fillId="0" borderId="0" xfId="0" applyFont="1" applyAlignment="1">
      <alignment horizontal="left" vertical="center"/>
    </xf>
    <xf numFmtId="0" fontId="33" fillId="0" borderId="0" xfId="0" applyFont="1"/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45" fillId="22" borderId="13" xfId="0" applyFont="1" applyFill="1" applyBorder="1" applyAlignment="1" applyProtection="1">
      <alignment horizontal="center" vertical="center" wrapText="1"/>
      <protection hidden="1"/>
    </xf>
    <xf numFmtId="0" fontId="34" fillId="0" borderId="0" xfId="0" applyFont="1" applyAlignment="1" applyProtection="1">
      <alignment horizontal="left" vertical="center"/>
      <protection hidden="1"/>
    </xf>
    <xf numFmtId="0" fontId="34" fillId="17" borderId="0" xfId="0" applyFont="1" applyFill="1" applyAlignment="1" applyProtection="1">
      <alignment horizontal="center" vertical="center"/>
      <protection hidden="1"/>
    </xf>
    <xf numFmtId="0" fontId="34" fillId="0" borderId="0" xfId="0" applyFont="1" applyAlignment="1" applyProtection="1">
      <alignment horizontal="center" vertical="center"/>
      <protection hidden="1"/>
    </xf>
    <xf numFmtId="1" fontId="34" fillId="17" borderId="0" xfId="0" applyNumberFormat="1" applyFont="1" applyFill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hidden="1"/>
    </xf>
    <xf numFmtId="0" fontId="45" fillId="0" borderId="0" xfId="0" applyFont="1" applyProtection="1">
      <protection hidden="1"/>
    </xf>
    <xf numFmtId="0" fontId="45" fillId="17" borderId="0" xfId="0" applyFont="1" applyFill="1" applyAlignment="1" applyProtection="1">
      <alignment horizontal="center" vertical="center"/>
      <protection hidden="1"/>
    </xf>
    <xf numFmtId="0" fontId="45" fillId="0" borderId="0" xfId="0" applyFont="1" applyAlignment="1" applyProtection="1">
      <alignment horizontal="center" vertical="center"/>
      <protection hidden="1"/>
    </xf>
    <xf numFmtId="1" fontId="45" fillId="17" borderId="0" xfId="0" applyNumberFormat="1" applyFont="1" applyFill="1" applyAlignment="1" applyProtection="1">
      <alignment horizontal="center" vertical="center"/>
      <protection hidden="1"/>
    </xf>
    <xf numFmtId="0" fontId="45" fillId="0" borderId="0" xfId="0" applyFont="1" applyAlignment="1" applyProtection="1">
      <alignment horizontal="center"/>
      <protection hidden="1"/>
    </xf>
    <xf numFmtId="0" fontId="45" fillId="22" borderId="15" xfId="0" applyFont="1" applyFill="1" applyBorder="1" applyAlignment="1" applyProtection="1">
      <alignment horizontal="center" vertical="center" wrapText="1"/>
      <protection hidden="1"/>
    </xf>
    <xf numFmtId="164" fontId="45" fillId="0" borderId="15" xfId="3" applyNumberFormat="1" applyFont="1" applyBorder="1" applyAlignment="1" applyProtection="1">
      <alignment horizontal="center" vertical="center"/>
      <protection hidden="1"/>
    </xf>
    <xf numFmtId="164" fontId="2" fillId="0" borderId="15" xfId="3" applyNumberFormat="1" applyFont="1" applyFill="1" applyBorder="1" applyAlignment="1" applyProtection="1">
      <alignment horizontal="center" vertical="center"/>
      <protection hidden="1"/>
    </xf>
    <xf numFmtId="0" fontId="45" fillId="22" borderId="14" xfId="0" applyFont="1" applyFill="1" applyBorder="1" applyAlignment="1" applyProtection="1">
      <alignment horizontal="center" vertical="center" wrapText="1"/>
      <protection hidden="1"/>
    </xf>
    <xf numFmtId="164" fontId="45" fillId="0" borderId="14" xfId="3" applyNumberFormat="1" applyFont="1" applyBorder="1" applyAlignment="1" applyProtection="1">
      <alignment horizontal="center" vertical="center"/>
      <protection hidden="1"/>
    </xf>
    <xf numFmtId="0" fontId="43" fillId="0" borderId="0" xfId="0" applyFont="1" applyProtection="1">
      <protection hidden="1"/>
    </xf>
    <xf numFmtId="0" fontId="45" fillId="22" borderId="16" xfId="0" applyFont="1" applyFill="1" applyBorder="1" applyAlignment="1" applyProtection="1">
      <alignment horizontal="center" vertical="center" wrapText="1"/>
      <protection hidden="1"/>
    </xf>
    <xf numFmtId="164" fontId="45" fillId="0" borderId="16" xfId="3" applyNumberFormat="1" applyFont="1" applyBorder="1" applyAlignment="1" applyProtection="1">
      <alignment horizontal="center" vertical="center"/>
      <protection hidden="1"/>
    </xf>
    <xf numFmtId="0" fontId="45" fillId="23" borderId="17" xfId="0" applyFont="1" applyFill="1" applyBorder="1" applyAlignment="1" applyProtection="1">
      <alignment horizontal="center" vertical="center" wrapText="1"/>
      <protection hidden="1"/>
    </xf>
    <xf numFmtId="0" fontId="45" fillId="23" borderId="13" xfId="0" applyFont="1" applyFill="1" applyBorder="1" applyAlignment="1" applyProtection="1">
      <alignment horizontal="center" vertical="center" wrapText="1"/>
      <protection hidden="1"/>
    </xf>
    <xf numFmtId="0" fontId="45" fillId="23" borderId="18" xfId="0" applyFont="1" applyFill="1" applyBorder="1" applyAlignment="1" applyProtection="1">
      <alignment horizontal="center" vertical="center" wrapText="1"/>
      <protection hidden="1"/>
    </xf>
    <xf numFmtId="164" fontId="45" fillId="0" borderId="19" xfId="3" applyNumberFormat="1" applyFont="1" applyBorder="1" applyAlignment="1" applyProtection="1">
      <alignment horizontal="center" vertical="center"/>
      <protection hidden="1"/>
    </xf>
    <xf numFmtId="0" fontId="45" fillId="24" borderId="20" xfId="0" applyFont="1" applyFill="1" applyBorder="1" applyAlignment="1" applyProtection="1">
      <alignment horizontal="center" vertical="center" wrapText="1"/>
      <protection hidden="1"/>
    </xf>
    <xf numFmtId="164" fontId="45" fillId="0" borderId="21" xfId="3" applyNumberFormat="1" applyFont="1" applyBorder="1" applyAlignment="1" applyProtection="1">
      <alignment horizontal="center" vertical="center"/>
      <protection hidden="1"/>
    </xf>
    <xf numFmtId="0" fontId="45" fillId="24" borderId="22" xfId="0" applyFont="1" applyFill="1" applyBorder="1" applyAlignment="1" applyProtection="1">
      <alignment horizontal="center" vertical="center" wrapText="1"/>
      <protection hidden="1"/>
    </xf>
    <xf numFmtId="164" fontId="45" fillId="0" borderId="23" xfId="3" applyNumberFormat="1" applyFont="1" applyBorder="1" applyAlignment="1" applyProtection="1">
      <alignment horizontal="center" vertical="center"/>
      <protection hidden="1"/>
    </xf>
    <xf numFmtId="0" fontId="4" fillId="4" borderId="15" xfId="0" applyFont="1" applyFill="1" applyBorder="1" applyAlignment="1" applyProtection="1">
      <alignment horizontal="center" vertical="center" wrapText="1"/>
      <protection locked="0"/>
    </xf>
    <xf numFmtId="164" fontId="45" fillId="0" borderId="24" xfId="3" applyNumberFormat="1" applyFont="1" applyBorder="1" applyAlignment="1" applyProtection="1">
      <alignment horizontal="center" vertical="center"/>
      <protection hidden="1"/>
    </xf>
    <xf numFmtId="164" fontId="45" fillId="0" borderId="25" xfId="3" applyNumberFormat="1" applyFont="1" applyBorder="1" applyAlignment="1" applyProtection="1">
      <alignment horizontal="center" vertical="center"/>
      <protection hidden="1"/>
    </xf>
    <xf numFmtId="0" fontId="45" fillId="22" borderId="25" xfId="0" applyFont="1" applyFill="1" applyBorder="1" applyAlignment="1" applyProtection="1">
      <alignment horizontal="center" vertical="center" wrapText="1"/>
      <protection hidden="1"/>
    </xf>
    <xf numFmtId="0" fontId="45" fillId="22" borderId="26" xfId="0" applyFont="1" applyFill="1" applyBorder="1" applyAlignment="1" applyProtection="1">
      <alignment horizontal="center" vertical="center" wrapText="1"/>
      <protection hidden="1"/>
    </xf>
    <xf numFmtId="0" fontId="45" fillId="22" borderId="24" xfId="0" applyFont="1" applyFill="1" applyBorder="1" applyAlignment="1" applyProtection="1">
      <alignment horizontal="center" vertical="center" wrapText="1"/>
      <protection hidden="1"/>
    </xf>
    <xf numFmtId="164" fontId="45" fillId="17" borderId="15" xfId="3" applyNumberFormat="1" applyFont="1" applyFill="1" applyBorder="1" applyAlignment="1" applyProtection="1">
      <alignment horizontal="center" vertical="center"/>
      <protection hidden="1"/>
    </xf>
    <xf numFmtId="164" fontId="45" fillId="17" borderId="14" xfId="3" applyNumberFormat="1" applyFont="1" applyFill="1" applyBorder="1" applyAlignment="1" applyProtection="1">
      <alignment horizontal="center" vertical="center"/>
      <protection hidden="1"/>
    </xf>
    <xf numFmtId="164" fontId="45" fillId="17" borderId="16" xfId="3" applyNumberFormat="1" applyFont="1" applyFill="1" applyBorder="1" applyAlignment="1" applyProtection="1">
      <alignment horizontal="center" vertical="center"/>
      <protection hidden="1"/>
    </xf>
    <xf numFmtId="164" fontId="45" fillId="17" borderId="19" xfId="3" applyNumberFormat="1" applyFont="1" applyFill="1" applyBorder="1" applyAlignment="1" applyProtection="1">
      <alignment horizontal="center" vertical="center"/>
      <protection hidden="1"/>
    </xf>
    <xf numFmtId="164" fontId="45" fillId="17" borderId="24" xfId="3" applyNumberFormat="1" applyFont="1" applyFill="1" applyBorder="1" applyAlignment="1" applyProtection="1">
      <alignment horizontal="center" vertical="center"/>
      <protection hidden="1"/>
    </xf>
    <xf numFmtId="164" fontId="45" fillId="17" borderId="25" xfId="3" applyNumberFormat="1" applyFont="1" applyFill="1" applyBorder="1" applyAlignment="1" applyProtection="1">
      <alignment horizontal="center" vertical="center"/>
      <protection hidden="1"/>
    </xf>
    <xf numFmtId="164" fontId="45" fillId="17" borderId="21" xfId="3" applyNumberFormat="1" applyFont="1" applyFill="1" applyBorder="1" applyAlignment="1" applyProtection="1">
      <alignment horizontal="center" vertical="center"/>
      <protection hidden="1"/>
    </xf>
    <xf numFmtId="164" fontId="45" fillId="17" borderId="23" xfId="3" applyNumberFormat="1" applyFont="1" applyFill="1" applyBorder="1" applyAlignment="1" applyProtection="1">
      <alignment horizontal="center" vertical="center"/>
      <protection hidden="1"/>
    </xf>
    <xf numFmtId="0" fontId="32" fillId="0" borderId="0" xfId="0" applyFont="1" applyProtection="1">
      <protection hidden="1"/>
    </xf>
    <xf numFmtId="0" fontId="32" fillId="0" borderId="0" xfId="0" applyFont="1" applyAlignment="1" applyProtection="1">
      <alignment horizontal="center" vertical="center"/>
      <protection hidden="1"/>
    </xf>
    <xf numFmtId="0" fontId="53" fillId="3" borderId="33" xfId="0" applyFont="1" applyFill="1" applyBorder="1" applyAlignment="1" applyProtection="1">
      <alignment horizontal="left" vertical="center"/>
      <protection hidden="1"/>
    </xf>
    <xf numFmtId="41" fontId="53" fillId="3" borderId="31" xfId="0" applyNumberFormat="1" applyFont="1" applyFill="1" applyBorder="1" applyAlignment="1" applyProtection="1">
      <alignment horizontal="center" vertical="center"/>
      <protection hidden="1"/>
    </xf>
    <xf numFmtId="41" fontId="53" fillId="16" borderId="28" xfId="0" applyNumberFormat="1" applyFont="1" applyFill="1" applyBorder="1" applyAlignment="1" applyProtection="1">
      <alignment horizontal="center" vertical="center"/>
      <protection hidden="1"/>
    </xf>
    <xf numFmtId="41" fontId="53" fillId="16" borderId="31" xfId="0" applyNumberFormat="1" applyFont="1" applyFill="1" applyBorder="1" applyAlignment="1" applyProtection="1">
      <alignment horizontal="center" vertical="center"/>
      <protection hidden="1"/>
    </xf>
    <xf numFmtId="41" fontId="53" fillId="16" borderId="33" xfId="0" applyNumberFormat="1" applyFont="1" applyFill="1" applyBorder="1" applyAlignment="1" applyProtection="1">
      <alignment horizontal="center" vertical="center"/>
      <protection hidden="1"/>
    </xf>
    <xf numFmtId="41" fontId="53" fillId="25" borderId="35" xfId="0" applyNumberFormat="1" applyFont="1" applyFill="1" applyBorder="1" applyAlignment="1" applyProtection="1">
      <alignment horizontal="center" vertical="center"/>
      <protection hidden="1"/>
    </xf>
    <xf numFmtId="41" fontId="53" fillId="3" borderId="32" xfId="0" applyNumberFormat="1" applyFont="1" applyFill="1" applyBorder="1" applyAlignment="1" applyProtection="1">
      <alignment horizontal="center" vertical="center"/>
      <protection hidden="1"/>
    </xf>
    <xf numFmtId="41" fontId="53" fillId="3" borderId="34" xfId="0" applyNumberFormat="1" applyFont="1" applyFill="1" applyBorder="1" applyAlignment="1" applyProtection="1">
      <alignment horizontal="center" vertical="center"/>
      <protection hidden="1"/>
    </xf>
    <xf numFmtId="41" fontId="53" fillId="16" borderId="29" xfId="0" applyNumberFormat="1" applyFont="1" applyFill="1" applyBorder="1" applyAlignment="1" applyProtection="1">
      <alignment horizontal="center" vertical="center"/>
      <protection hidden="1"/>
    </xf>
    <xf numFmtId="41" fontId="53" fillId="16" borderId="32" xfId="0" applyNumberFormat="1" applyFont="1" applyFill="1" applyBorder="1" applyAlignment="1" applyProtection="1">
      <alignment horizontal="center" vertical="center"/>
      <protection hidden="1"/>
    </xf>
    <xf numFmtId="41" fontId="53" fillId="16" borderId="34" xfId="0" applyNumberFormat="1" applyFont="1" applyFill="1" applyBorder="1" applyAlignment="1" applyProtection="1">
      <alignment horizontal="center" vertical="center"/>
      <protection hidden="1"/>
    </xf>
    <xf numFmtId="41" fontId="53" fillId="25" borderId="36" xfId="0" applyNumberFormat="1" applyFont="1" applyFill="1" applyBorder="1" applyAlignment="1" applyProtection="1">
      <alignment horizontal="center" vertical="center"/>
      <protection hidden="1"/>
    </xf>
    <xf numFmtId="41" fontId="53" fillId="25" borderId="39" xfId="0" applyNumberFormat="1" applyFont="1" applyFill="1" applyBorder="1" applyAlignment="1" applyProtection="1">
      <alignment horizontal="center" vertical="center"/>
      <protection hidden="1"/>
    </xf>
    <xf numFmtId="41" fontId="53" fillId="25" borderId="40" xfId="0" applyNumberFormat="1" applyFont="1" applyFill="1" applyBorder="1" applyAlignment="1" applyProtection="1">
      <alignment horizontal="center" vertical="center"/>
      <protection hidden="1"/>
    </xf>
    <xf numFmtId="164" fontId="19" fillId="4" borderId="44" xfId="3" applyNumberFormat="1" applyFont="1" applyFill="1" applyBorder="1" applyAlignment="1" applyProtection="1">
      <alignment horizontal="center" vertical="center"/>
      <protection hidden="1"/>
    </xf>
    <xf numFmtId="9" fontId="48" fillId="26" borderId="42" xfId="3" applyFont="1" applyFill="1" applyBorder="1" applyAlignment="1" applyProtection="1">
      <alignment horizontal="center"/>
      <protection hidden="1"/>
    </xf>
    <xf numFmtId="0" fontId="23" fillId="0" borderId="0" xfId="0" applyFont="1" applyAlignment="1">
      <alignment horizontal="center"/>
    </xf>
    <xf numFmtId="0" fontId="6" fillId="17" borderId="8" xfId="0" applyFont="1" applyFill="1" applyBorder="1" applyAlignment="1" applyProtection="1">
      <alignment horizontal="left" vertical="center"/>
      <protection hidden="1"/>
    </xf>
    <xf numFmtId="0" fontId="6" fillId="17" borderId="11" xfId="0" applyFont="1" applyFill="1" applyBorder="1" applyAlignment="1" applyProtection="1">
      <alignment horizontal="left" vertical="center"/>
      <protection hidden="1"/>
    </xf>
    <xf numFmtId="0" fontId="22" fillId="19" borderId="0" xfId="0" applyFont="1" applyFill="1" applyAlignment="1" applyProtection="1">
      <alignment horizontal="center"/>
      <protection hidden="1"/>
    </xf>
    <xf numFmtId="1" fontId="37" fillId="12" borderId="1" xfId="5" applyNumberFormat="1" applyFont="1" applyFill="1" applyBorder="1" applyAlignment="1" applyProtection="1">
      <alignment horizontal="center" vertical="center"/>
      <protection hidden="1"/>
    </xf>
    <xf numFmtId="1" fontId="27" fillId="14" borderId="1" xfId="5" applyNumberFormat="1" applyFont="1" applyFill="1" applyBorder="1" applyAlignment="1" applyProtection="1">
      <alignment horizontal="center" vertical="center"/>
      <protection hidden="1"/>
    </xf>
    <xf numFmtId="0" fontId="55" fillId="0" borderId="0" xfId="0" applyFont="1" applyProtection="1">
      <protection hidden="1"/>
    </xf>
    <xf numFmtId="0" fontId="48" fillId="0" borderId="0" xfId="0" applyFont="1" applyProtection="1">
      <protection hidden="1"/>
    </xf>
    <xf numFmtId="0" fontId="49" fillId="0" borderId="0" xfId="0" applyFont="1" applyProtection="1">
      <protection hidden="1"/>
    </xf>
    <xf numFmtId="0" fontId="2" fillId="28" borderId="0" xfId="0" applyFont="1" applyFill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  <protection hidden="1"/>
    </xf>
    <xf numFmtId="164" fontId="56" fillId="0" borderId="15" xfId="3" applyNumberFormat="1" applyFont="1" applyBorder="1" applyAlignment="1" applyProtection="1">
      <alignment horizontal="center" vertical="center"/>
      <protection hidden="1"/>
    </xf>
    <xf numFmtId="164" fontId="56" fillId="0" borderId="14" xfId="3" applyNumberFormat="1" applyFont="1" applyBorder="1" applyAlignment="1" applyProtection="1">
      <alignment horizontal="center" vertical="center"/>
      <protection hidden="1"/>
    </xf>
    <xf numFmtId="164" fontId="56" fillId="0" borderId="19" xfId="3" applyNumberFormat="1" applyFont="1" applyBorder="1" applyAlignment="1" applyProtection="1">
      <alignment horizontal="center" vertical="center"/>
      <protection hidden="1"/>
    </xf>
    <xf numFmtId="164" fontId="56" fillId="0" borderId="24" xfId="3" applyNumberFormat="1" applyFont="1" applyBorder="1" applyAlignment="1" applyProtection="1">
      <alignment horizontal="center" vertical="center"/>
      <protection hidden="1"/>
    </xf>
    <xf numFmtId="164" fontId="56" fillId="0" borderId="25" xfId="3" applyNumberFormat="1" applyFont="1" applyBorder="1" applyAlignment="1" applyProtection="1">
      <alignment horizontal="center" vertical="center"/>
      <protection hidden="1"/>
    </xf>
    <xf numFmtId="164" fontId="56" fillId="0" borderId="21" xfId="3" applyNumberFormat="1" applyFont="1" applyBorder="1" applyAlignment="1" applyProtection="1">
      <alignment horizontal="center" vertical="center"/>
      <protection hidden="1"/>
    </xf>
    <xf numFmtId="164" fontId="56" fillId="0" borderId="23" xfId="3" applyNumberFormat="1" applyFont="1" applyBorder="1" applyAlignment="1" applyProtection="1">
      <alignment horizontal="center" vertical="center"/>
      <protection hidden="1"/>
    </xf>
    <xf numFmtId="0" fontId="53" fillId="16" borderId="31" xfId="0" applyFont="1" applyFill="1" applyBorder="1" applyAlignment="1" applyProtection="1">
      <alignment vertical="center"/>
      <protection hidden="1"/>
    </xf>
    <xf numFmtId="0" fontId="53" fillId="16" borderId="33" xfId="0" applyFont="1" applyFill="1" applyBorder="1" applyAlignment="1" applyProtection="1">
      <alignment vertical="center"/>
      <protection hidden="1"/>
    </xf>
    <xf numFmtId="0" fontId="53" fillId="25" borderId="35" xfId="0" applyFont="1" applyFill="1" applyBorder="1" applyAlignment="1" applyProtection="1">
      <alignment vertical="center"/>
      <protection hidden="1"/>
    </xf>
    <xf numFmtId="0" fontId="53" fillId="3" borderId="31" xfId="0" applyFont="1" applyFill="1" applyBorder="1" applyAlignment="1" applyProtection="1">
      <alignment vertical="center"/>
      <protection hidden="1"/>
    </xf>
    <xf numFmtId="0" fontId="53" fillId="16" borderId="28" xfId="0" applyFont="1" applyFill="1" applyBorder="1" applyAlignment="1" applyProtection="1">
      <alignment vertical="center"/>
      <protection hidden="1"/>
    </xf>
    <xf numFmtId="0" fontId="53" fillId="25" borderId="39" xfId="0" applyFont="1" applyFill="1" applyBorder="1" applyAlignment="1" applyProtection="1">
      <alignment vertical="center"/>
      <protection hidden="1"/>
    </xf>
    <xf numFmtId="0" fontId="0" fillId="0" borderId="0" xfId="0" applyAlignment="1">
      <alignment horizontal="center"/>
    </xf>
    <xf numFmtId="0" fontId="55" fillId="0" borderId="0" xfId="0" pivotButton="1" applyFont="1" applyAlignment="1">
      <alignment horizontal="center" vertical="center" wrapText="1"/>
    </xf>
    <xf numFmtId="0" fontId="42" fillId="0" borderId="0" xfId="0" pivotButton="1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23" fillId="0" borderId="0" xfId="0" applyFont="1" applyAlignment="1" applyProtection="1">
      <alignment horizontal="center"/>
      <protection hidden="1"/>
    </xf>
    <xf numFmtId="41" fontId="41" fillId="0" borderId="0" xfId="0" applyNumberFormat="1" applyFont="1" applyAlignment="1" applyProtection="1">
      <alignment horizontal="left"/>
      <protection hidden="1"/>
    </xf>
    <xf numFmtId="0" fontId="24" fillId="2" borderId="1" xfId="0" applyFont="1" applyFill="1" applyBorder="1" applyAlignment="1" applyProtection="1">
      <alignment horizontal="center" vertical="center"/>
      <protection hidden="1"/>
    </xf>
    <xf numFmtId="0" fontId="23" fillId="17" borderId="1" xfId="5" applyFont="1" applyFill="1" applyBorder="1"/>
    <xf numFmtId="0" fontId="24" fillId="17" borderId="1" xfId="0" applyFont="1" applyFill="1" applyBorder="1" applyAlignment="1" applyProtection="1">
      <alignment horizontal="center" vertical="center"/>
      <protection hidden="1"/>
    </xf>
    <xf numFmtId="0" fontId="23" fillId="17" borderId="1" xfId="0" applyFont="1" applyFill="1" applyBorder="1" applyAlignment="1">
      <alignment horizontal="center"/>
    </xf>
    <xf numFmtId="0" fontId="8" fillId="17" borderId="1" xfId="0" applyFont="1" applyFill="1" applyBorder="1" applyAlignment="1" applyProtection="1">
      <alignment horizontal="center" vertical="center"/>
      <protection hidden="1"/>
    </xf>
    <xf numFmtId="0" fontId="41" fillId="17" borderId="0" xfId="0" applyFont="1" applyFill="1"/>
    <xf numFmtId="0" fontId="8" fillId="17" borderId="1" xfId="0" applyFont="1" applyFill="1" applyBorder="1" applyAlignment="1">
      <alignment horizontal="center"/>
    </xf>
    <xf numFmtId="0" fontId="17" fillId="8" borderId="1" xfId="4" applyFont="1" applyFill="1" applyBorder="1" applyAlignment="1" applyProtection="1">
      <alignment horizontal="center" vertical="center" wrapText="1"/>
      <protection hidden="1"/>
    </xf>
    <xf numFmtId="0" fontId="17" fillId="9" borderId="1" xfId="4" applyFont="1" applyFill="1" applyBorder="1" applyAlignment="1" applyProtection="1">
      <alignment horizontal="center" vertical="center" wrapText="1"/>
      <protection hidden="1"/>
    </xf>
    <xf numFmtId="0" fontId="18" fillId="10" borderId="1" xfId="4" applyFont="1" applyFill="1" applyBorder="1" applyAlignment="1" applyProtection="1">
      <alignment horizontal="center" vertical="center" wrapText="1"/>
      <protection hidden="1"/>
    </xf>
    <xf numFmtId="0" fontId="19" fillId="7" borderId="1" xfId="4" applyFont="1" applyFill="1" applyBorder="1" applyAlignment="1" applyProtection="1">
      <alignment horizontal="center" vertical="center" wrapText="1"/>
      <protection hidden="1"/>
    </xf>
    <xf numFmtId="0" fontId="20" fillId="2" borderId="1" xfId="4" applyFont="1" applyFill="1" applyBorder="1" applyAlignment="1" applyProtection="1">
      <alignment horizontal="center" vertical="center" wrapText="1"/>
      <protection hidden="1"/>
    </xf>
    <xf numFmtId="0" fontId="4" fillId="7" borderId="1" xfId="0" applyFont="1" applyFill="1" applyBorder="1" applyAlignment="1" applyProtection="1">
      <alignment horizontal="center" vertical="center" wrapText="1"/>
      <protection hidden="1"/>
    </xf>
    <xf numFmtId="0" fontId="49" fillId="7" borderId="1" xfId="0" applyFont="1" applyFill="1" applyBorder="1" applyAlignment="1" applyProtection="1">
      <alignment horizontal="center" vertical="center" wrapText="1"/>
      <protection hidden="1"/>
    </xf>
    <xf numFmtId="0" fontId="36" fillId="27" borderId="1" xfId="0" applyFont="1" applyFill="1" applyBorder="1" applyAlignment="1" applyProtection="1">
      <alignment horizontal="center" vertical="center" wrapText="1"/>
      <protection hidden="1"/>
    </xf>
    <xf numFmtId="0" fontId="34" fillId="0" borderId="0" xfId="0" applyFont="1" applyProtection="1">
      <protection hidden="1"/>
    </xf>
    <xf numFmtId="0" fontId="4" fillId="18" borderId="0" xfId="0" applyFont="1" applyFill="1" applyAlignment="1">
      <alignment vertical="center" wrapText="1"/>
    </xf>
    <xf numFmtId="0" fontId="57" fillId="30" borderId="1" xfId="0" applyFont="1" applyFill="1" applyBorder="1" applyAlignment="1" applyProtection="1">
      <alignment horizontal="center" vertical="center" wrapText="1"/>
      <protection hidden="1"/>
    </xf>
    <xf numFmtId="0" fontId="58" fillId="29" borderId="1" xfId="0" applyFont="1" applyFill="1" applyBorder="1" applyAlignment="1" applyProtection="1">
      <alignment horizontal="center" vertical="center" wrapText="1"/>
      <protection hidden="1"/>
    </xf>
    <xf numFmtId="1" fontId="43" fillId="26" borderId="1" xfId="0" applyNumberFormat="1" applyFont="1" applyFill="1" applyBorder="1" applyAlignment="1">
      <alignment horizontal="center" vertical="center"/>
    </xf>
    <xf numFmtId="0" fontId="8" fillId="31" borderId="1" xfId="0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wrapText="1"/>
    </xf>
    <xf numFmtId="164" fontId="4" fillId="21" borderId="9" xfId="3" applyNumberFormat="1" applyFont="1" applyFill="1" applyBorder="1" applyAlignment="1" applyProtection="1">
      <alignment horizontal="center" vertical="center"/>
      <protection hidden="1"/>
    </xf>
    <xf numFmtId="164" fontId="4" fillId="21" borderId="12" xfId="3" applyNumberFormat="1" applyFont="1" applyFill="1" applyBorder="1" applyAlignment="1" applyProtection="1">
      <alignment horizontal="center" vertical="center"/>
      <protection hidden="1"/>
    </xf>
    <xf numFmtId="164" fontId="4" fillId="32" borderId="8" xfId="3" applyNumberFormat="1" applyFont="1" applyFill="1" applyBorder="1" applyAlignment="1" applyProtection="1">
      <alignment horizontal="center" vertical="center"/>
      <protection hidden="1"/>
    </xf>
    <xf numFmtId="164" fontId="4" fillId="32" borderId="11" xfId="3" applyNumberFormat="1" applyFont="1" applyFill="1" applyBorder="1" applyAlignment="1" applyProtection="1">
      <alignment horizontal="center" vertical="center"/>
      <protection hidden="1"/>
    </xf>
    <xf numFmtId="164" fontId="4" fillId="27" borderId="9" xfId="3" applyNumberFormat="1" applyFont="1" applyFill="1" applyBorder="1" applyAlignment="1" applyProtection="1">
      <alignment horizontal="center" vertical="center"/>
      <protection hidden="1"/>
    </xf>
    <xf numFmtId="164" fontId="4" fillId="27" borderId="12" xfId="3" applyNumberFormat="1" applyFont="1" applyFill="1" applyBorder="1" applyAlignment="1" applyProtection="1">
      <alignment horizontal="center" vertical="center"/>
      <protection hidden="1"/>
    </xf>
    <xf numFmtId="0" fontId="23" fillId="0" borderId="14" xfId="0" applyFont="1" applyBorder="1" applyAlignment="1">
      <alignment horizontal="center" vertical="center"/>
    </xf>
    <xf numFmtId="0" fontId="43" fillId="0" borderId="14" xfId="0" applyFont="1" applyBorder="1"/>
    <xf numFmtId="0" fontId="49" fillId="33" borderId="0" xfId="0" applyFont="1" applyFill="1" applyAlignment="1">
      <alignment horizontal="center" vertical="center" wrapText="1"/>
    </xf>
    <xf numFmtId="0" fontId="13" fillId="17" borderId="49" xfId="10" applyFont="1" applyFill="1" applyBorder="1" applyAlignment="1" applyProtection="1">
      <alignment horizontal="center" vertical="center" wrapText="1"/>
      <protection hidden="1"/>
    </xf>
    <xf numFmtId="0" fontId="60" fillId="3" borderId="50" xfId="0" applyFont="1" applyFill="1" applyBorder="1" applyAlignment="1">
      <alignment horizontal="center"/>
    </xf>
    <xf numFmtId="9" fontId="61" fillId="17" borderId="0" xfId="10" applyNumberFormat="1" applyFont="1" applyFill="1" applyAlignment="1" applyProtection="1">
      <alignment horizontal="center" vertical="center" wrapText="1"/>
      <protection hidden="1"/>
    </xf>
    <xf numFmtId="0" fontId="49" fillId="35" borderId="0" xfId="0" applyFont="1" applyFill="1" applyAlignment="1">
      <alignment horizontal="center" vertical="center" wrapText="1"/>
    </xf>
    <xf numFmtId="164" fontId="49" fillId="35" borderId="0" xfId="3" applyNumberFormat="1" applyFont="1" applyFill="1" applyBorder="1" applyAlignment="1">
      <alignment horizontal="center" vertical="center" wrapText="1"/>
    </xf>
    <xf numFmtId="164" fontId="43" fillId="0" borderId="14" xfId="3" applyNumberFormat="1" applyFont="1" applyBorder="1" applyAlignment="1">
      <alignment horizontal="center" vertical="center"/>
    </xf>
    <xf numFmtId="0" fontId="63" fillId="36" borderId="50" xfId="0" applyFont="1" applyFill="1" applyBorder="1" applyAlignment="1">
      <alignment horizontal="center"/>
    </xf>
    <xf numFmtId="0" fontId="62" fillId="36" borderId="49" xfId="10" applyFont="1" applyFill="1" applyBorder="1" applyAlignment="1" applyProtection="1">
      <alignment horizontal="center" vertical="center" wrapText="1"/>
      <protection hidden="1"/>
    </xf>
    <xf numFmtId="9" fontId="64" fillId="36" borderId="0" xfId="10" applyNumberFormat="1" applyFont="1" applyFill="1" applyAlignment="1" applyProtection="1">
      <alignment horizontal="center" vertical="center" wrapText="1"/>
      <protection hidden="1"/>
    </xf>
    <xf numFmtId="0" fontId="65" fillId="0" borderId="0" xfId="0" applyFont="1" applyAlignment="1">
      <alignment horizontal="center"/>
    </xf>
    <xf numFmtId="0" fontId="66" fillId="0" borderId="0" xfId="0" applyFont="1" applyAlignment="1">
      <alignment horizontal="center"/>
    </xf>
    <xf numFmtId="0" fontId="23" fillId="36" borderId="14" xfId="0" applyFont="1" applyFill="1" applyBorder="1" applyAlignment="1">
      <alignment horizontal="center" vertical="center"/>
    </xf>
    <xf numFmtId="0" fontId="23" fillId="17" borderId="14" xfId="0" applyFont="1" applyFill="1" applyBorder="1" applyAlignment="1">
      <alignment horizontal="center" vertical="center"/>
    </xf>
    <xf numFmtId="0" fontId="62" fillId="37" borderId="49" xfId="10" applyFont="1" applyFill="1" applyBorder="1" applyAlignment="1" applyProtection="1">
      <alignment horizontal="center" vertical="center" wrapText="1"/>
      <protection hidden="1"/>
    </xf>
    <xf numFmtId="9" fontId="64" fillId="37" borderId="0" xfId="10" applyNumberFormat="1" applyFont="1" applyFill="1" applyAlignment="1" applyProtection="1">
      <alignment horizontal="center" vertical="center" wrapText="1"/>
      <protection hidden="1"/>
    </xf>
    <xf numFmtId="0" fontId="63" fillId="37" borderId="50" xfId="0" applyFont="1" applyFill="1" applyBorder="1" applyAlignment="1">
      <alignment horizontal="center"/>
    </xf>
    <xf numFmtId="0" fontId="23" fillId="37" borderId="14" xfId="0" applyFont="1" applyFill="1" applyBorder="1" applyAlignment="1">
      <alignment horizontal="center" vertical="center"/>
    </xf>
    <xf numFmtId="0" fontId="41" fillId="2" borderId="0" xfId="0" applyFont="1" applyFill="1"/>
    <xf numFmtId="3" fontId="36" fillId="4" borderId="0" xfId="0" applyNumberFormat="1" applyFont="1" applyFill="1" applyAlignment="1">
      <alignment horizontal="center" vertical="center"/>
    </xf>
    <xf numFmtId="0" fontId="43" fillId="22" borderId="48" xfId="0" applyFont="1" applyFill="1" applyBorder="1"/>
    <xf numFmtId="0" fontId="43" fillId="0" borderId="48" xfId="0" applyFont="1" applyBorder="1"/>
    <xf numFmtId="0" fontId="64" fillId="28" borderId="50" xfId="10" applyFont="1" applyFill="1" applyBorder="1" applyAlignment="1" applyProtection="1">
      <alignment horizontal="center" vertical="center" wrapText="1"/>
      <protection hidden="1"/>
    </xf>
    <xf numFmtId="0" fontId="63" fillId="29" borderId="50" xfId="0" applyFont="1" applyFill="1" applyBorder="1" applyAlignment="1">
      <alignment horizontal="center"/>
    </xf>
    <xf numFmtId="0" fontId="63" fillId="28" borderId="50" xfId="0" applyFont="1" applyFill="1" applyBorder="1" applyAlignment="1">
      <alignment horizontal="center"/>
    </xf>
    <xf numFmtId="0" fontId="62" fillId="29" borderId="51" xfId="10" applyFont="1" applyFill="1" applyBorder="1" applyAlignment="1" applyProtection="1">
      <alignment horizontal="center" vertical="center"/>
      <protection hidden="1"/>
    </xf>
    <xf numFmtId="41" fontId="30" fillId="2" borderId="8" xfId="0" applyNumberFormat="1" applyFont="1" applyFill="1" applyBorder="1" applyAlignment="1" applyProtection="1">
      <alignment horizontal="left" vertical="center"/>
      <protection hidden="1"/>
    </xf>
    <xf numFmtId="41" fontId="30" fillId="2" borderId="11" xfId="0" applyNumberFormat="1" applyFont="1" applyFill="1" applyBorder="1" applyAlignment="1" applyProtection="1">
      <alignment horizontal="left" vertical="center"/>
      <protection hidden="1"/>
    </xf>
    <xf numFmtId="41" fontId="52" fillId="0" borderId="8" xfId="0" applyNumberFormat="1" applyFont="1" applyBorder="1" applyAlignment="1" applyProtection="1">
      <alignment horizontal="left" vertical="center"/>
      <protection hidden="1"/>
    </xf>
    <xf numFmtId="41" fontId="52" fillId="0" borderId="11" xfId="0" applyNumberFormat="1" applyFont="1" applyBorder="1" applyAlignment="1" applyProtection="1">
      <alignment horizontal="left" vertical="center"/>
      <protection hidden="1"/>
    </xf>
    <xf numFmtId="0" fontId="67" fillId="0" borderId="0" xfId="0" applyFont="1" applyAlignment="1" applyProtection="1">
      <alignment horizontal="center"/>
      <protection hidden="1"/>
    </xf>
    <xf numFmtId="0" fontId="4" fillId="38" borderId="5" xfId="0" applyFont="1" applyFill="1" applyBorder="1" applyAlignment="1" applyProtection="1">
      <alignment horizontal="center" vertical="center" wrapText="1"/>
      <protection hidden="1"/>
    </xf>
    <xf numFmtId="0" fontId="4" fillId="38" borderId="6" xfId="0" applyFont="1" applyFill="1" applyBorder="1" applyAlignment="1" applyProtection="1">
      <alignment horizontal="center" vertical="center" wrapText="1"/>
      <protection hidden="1"/>
    </xf>
    <xf numFmtId="0" fontId="22" fillId="38" borderId="28" xfId="0" applyFont="1" applyFill="1" applyBorder="1" applyAlignment="1" applyProtection="1">
      <alignment horizontal="center" vertical="center" wrapText="1" readingOrder="1"/>
      <protection hidden="1"/>
    </xf>
    <xf numFmtId="0" fontId="22" fillId="38" borderId="29" xfId="0" applyFont="1" applyFill="1" applyBorder="1" applyAlignment="1" applyProtection="1">
      <alignment horizontal="center" vertical="center" wrapText="1" readingOrder="1"/>
      <protection hidden="1"/>
    </xf>
    <xf numFmtId="0" fontId="36" fillId="38" borderId="43" xfId="0" applyFont="1" applyFill="1" applyBorder="1" applyAlignment="1" applyProtection="1">
      <alignment horizontal="center" vertical="center"/>
      <protection hidden="1"/>
    </xf>
    <xf numFmtId="0" fontId="22" fillId="38" borderId="27" xfId="0" applyFont="1" applyFill="1" applyBorder="1" applyAlignment="1" applyProtection="1">
      <alignment horizontal="center" vertical="center" wrapText="1" readingOrder="1"/>
      <protection hidden="1"/>
    </xf>
    <xf numFmtId="0" fontId="4" fillId="39" borderId="0" xfId="0" applyFont="1" applyFill="1" applyAlignment="1">
      <alignment vertical="center" wrapText="1"/>
    </xf>
    <xf numFmtId="0" fontId="49" fillId="20" borderId="0" xfId="0" applyFont="1" applyFill="1" applyAlignment="1">
      <alignment horizontal="center" vertical="center" wrapText="1"/>
    </xf>
    <xf numFmtId="0" fontId="52" fillId="20" borderId="0" xfId="0" applyFont="1" applyFill="1" applyAlignment="1">
      <alignment horizontal="center" vertical="center"/>
    </xf>
    <xf numFmtId="0" fontId="49" fillId="20" borderId="0" xfId="0" applyFont="1" applyFill="1" applyAlignment="1">
      <alignment horizontal="center"/>
    </xf>
    <xf numFmtId="0" fontId="68" fillId="14" borderId="1" xfId="5" applyFont="1" applyFill="1" applyBorder="1" applyAlignment="1" applyProtection="1">
      <alignment horizontal="center" vertical="center"/>
      <protection hidden="1"/>
    </xf>
    <xf numFmtId="0" fontId="52" fillId="4" borderId="37" xfId="1" applyFont="1" applyFill="1" applyBorder="1" applyAlignment="1" applyProtection="1">
      <alignment horizontal="center" vertical="center"/>
      <protection hidden="1"/>
    </xf>
    <xf numFmtId="0" fontId="52" fillId="4" borderId="41" xfId="1" applyFont="1" applyFill="1" applyBorder="1" applyAlignment="1" applyProtection="1">
      <alignment horizontal="center" vertical="center"/>
      <protection hidden="1"/>
    </xf>
    <xf numFmtId="0" fontId="4" fillId="38" borderId="0" xfId="1" applyFont="1" applyFill="1" applyAlignment="1" applyProtection="1">
      <alignment horizontal="center" vertical="center"/>
      <protection hidden="1"/>
    </xf>
    <xf numFmtId="0" fontId="22" fillId="38" borderId="28" xfId="0" applyFont="1" applyFill="1" applyBorder="1" applyAlignment="1" applyProtection="1">
      <alignment horizontal="center" vertical="center"/>
      <protection hidden="1"/>
    </xf>
    <xf numFmtId="0" fontId="54" fillId="0" borderId="30" xfId="0" applyFont="1" applyBorder="1" applyAlignment="1" applyProtection="1">
      <alignment horizontal="center" vertical="center" wrapText="1" readingOrder="1"/>
      <protection hidden="1"/>
    </xf>
    <xf numFmtId="0" fontId="54" fillId="0" borderId="38" xfId="0" applyFont="1" applyBorder="1" applyAlignment="1" applyProtection="1">
      <alignment horizontal="center" vertical="center" wrapText="1" readingOrder="1"/>
      <protection hidden="1"/>
    </xf>
    <xf numFmtId="0" fontId="31" fillId="0" borderId="7" xfId="0" applyFont="1" applyBorder="1" applyAlignment="1" applyProtection="1">
      <alignment horizontal="center" vertical="center"/>
      <protection hidden="1"/>
    </xf>
    <xf numFmtId="0" fontId="31" fillId="0" borderId="10" xfId="0" applyFont="1" applyBorder="1" applyAlignment="1" applyProtection="1">
      <alignment horizontal="center" vertical="center"/>
      <protection hidden="1"/>
    </xf>
    <xf numFmtId="0" fontId="4" fillId="38" borderId="4" xfId="0" applyFont="1" applyFill="1" applyBorder="1" applyAlignment="1" applyProtection="1">
      <alignment horizontal="center" vertical="center" wrapText="1"/>
      <protection hidden="1"/>
    </xf>
    <xf numFmtId="0" fontId="4" fillId="38" borderId="5" xfId="0" applyFont="1" applyFill="1" applyBorder="1" applyAlignment="1" applyProtection="1">
      <alignment horizontal="center" vertical="center" wrapText="1"/>
      <protection hidden="1"/>
    </xf>
    <xf numFmtId="0" fontId="4" fillId="38" borderId="45" xfId="0" applyFont="1" applyFill="1" applyBorder="1" applyAlignment="1" applyProtection="1">
      <alignment horizontal="center" vertical="center" wrapText="1"/>
      <protection locked="0"/>
    </xf>
    <xf numFmtId="0" fontId="4" fillId="38" borderId="46" xfId="0" applyFont="1" applyFill="1" applyBorder="1" applyAlignment="1" applyProtection="1">
      <alignment horizontal="center" vertical="center" wrapText="1"/>
      <protection locked="0"/>
    </xf>
    <xf numFmtId="0" fontId="4" fillId="38" borderId="47" xfId="0" applyFont="1" applyFill="1" applyBorder="1" applyAlignment="1" applyProtection="1">
      <alignment horizontal="center" vertical="center" wrapText="1"/>
      <protection locked="0"/>
    </xf>
    <xf numFmtId="0" fontId="4" fillId="34" borderId="0" xfId="0" applyFont="1" applyFill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 wrapText="1"/>
      <protection hidden="1"/>
    </xf>
    <xf numFmtId="0" fontId="3" fillId="0" borderId="10" xfId="0" applyFont="1" applyBorder="1" applyAlignment="1" applyProtection="1">
      <alignment horizontal="center" vertical="center" wrapText="1"/>
      <protection hidden="1"/>
    </xf>
    <xf numFmtId="0" fontId="59" fillId="0" borderId="7" xfId="0" applyFont="1" applyBorder="1" applyAlignment="1" applyProtection="1">
      <alignment horizontal="center" vertical="top" wrapText="1"/>
      <protection hidden="1"/>
    </xf>
    <xf numFmtId="0" fontId="59" fillId="0" borderId="7" xfId="0" applyFont="1" applyBorder="1" applyAlignment="1" applyProtection="1">
      <alignment horizontal="center" vertical="top"/>
      <protection hidden="1"/>
    </xf>
    <xf numFmtId="0" fontId="59" fillId="0" borderId="10" xfId="0" applyFont="1" applyBorder="1" applyAlignment="1" applyProtection="1">
      <alignment horizontal="center" vertical="top"/>
      <protection hidden="1"/>
    </xf>
    <xf numFmtId="0" fontId="53" fillId="16" borderId="31" xfId="0" applyFont="1" applyFill="1" applyBorder="1" applyAlignment="1" applyProtection="1">
      <alignment horizontal="left" vertical="center"/>
      <protection hidden="1"/>
    </xf>
    <xf numFmtId="0" fontId="53" fillId="16" borderId="33" xfId="0" applyFont="1" applyFill="1" applyBorder="1" applyAlignment="1" applyProtection="1">
      <alignment horizontal="left" vertical="center"/>
      <protection hidden="1"/>
    </xf>
    <xf numFmtId="0" fontId="53" fillId="25" borderId="35" xfId="0" applyFont="1" applyFill="1" applyBorder="1" applyAlignment="1" applyProtection="1">
      <alignment horizontal="left" vertical="center"/>
      <protection hidden="1"/>
    </xf>
    <xf numFmtId="0" fontId="53" fillId="3" borderId="31" xfId="0" applyFont="1" applyFill="1" applyBorder="1" applyAlignment="1" applyProtection="1">
      <alignment horizontal="left" vertical="center"/>
      <protection hidden="1"/>
    </xf>
    <xf numFmtId="0" fontId="53" fillId="16" borderId="28" xfId="0" applyFont="1" applyFill="1" applyBorder="1" applyAlignment="1" applyProtection="1">
      <alignment horizontal="left" vertical="center"/>
      <protection hidden="1"/>
    </xf>
    <xf numFmtId="0" fontId="53" fillId="25" borderId="39" xfId="0" applyFont="1" applyFill="1" applyBorder="1" applyAlignment="1" applyProtection="1">
      <alignment horizontal="left" vertical="center"/>
      <protection hidden="1"/>
    </xf>
    <xf numFmtId="0" fontId="4" fillId="38" borderId="0" xfId="0" applyFont="1" applyFill="1" applyAlignment="1" applyProtection="1">
      <alignment horizontal="center" vertical="center"/>
      <protection locked="0"/>
    </xf>
    <xf numFmtId="0" fontId="4" fillId="38" borderId="4" xfId="0" applyFont="1" applyFill="1" applyBorder="1" applyAlignment="1" applyProtection="1">
      <alignment horizontal="center" vertical="center"/>
      <protection hidden="1"/>
    </xf>
    <xf numFmtId="0" fontId="4" fillId="38" borderId="5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/>
      <protection hidden="1"/>
    </xf>
    <xf numFmtId="0" fontId="62" fillId="36" borderId="50" xfId="10" applyFont="1" applyFill="1" applyBorder="1" applyAlignment="1" applyProtection="1">
      <alignment horizontal="center" vertical="center"/>
      <protection hidden="1"/>
    </xf>
    <xf numFmtId="0" fontId="62" fillId="37" borderId="50" xfId="10" applyFont="1" applyFill="1" applyBorder="1" applyAlignment="1" applyProtection="1">
      <alignment horizontal="center" vertical="center"/>
      <protection hidden="1"/>
    </xf>
    <xf numFmtId="0" fontId="62" fillId="36" borderId="51" xfId="10" applyFont="1" applyFill="1" applyBorder="1" applyAlignment="1" applyProtection="1">
      <alignment horizontal="center" vertical="center"/>
      <protection hidden="1"/>
    </xf>
    <xf numFmtId="0" fontId="62" fillId="36" borderId="52" xfId="10" applyFont="1" applyFill="1" applyBorder="1" applyAlignment="1" applyProtection="1">
      <alignment horizontal="center" vertical="center"/>
      <protection hidden="1"/>
    </xf>
    <xf numFmtId="0" fontId="6" fillId="17" borderId="50" xfId="10" applyFont="1" applyFill="1" applyBorder="1" applyAlignment="1" applyProtection="1">
      <alignment horizontal="center" vertical="center"/>
      <protection hidden="1"/>
    </xf>
  </cellXfs>
  <cellStyles count="11">
    <cellStyle name="Millares" xfId="2" builtinId="3"/>
    <cellStyle name="Normal" xfId="0" builtinId="0"/>
    <cellStyle name="Normal 15" xfId="4" xr:uid="{7DACED15-C878-4DD4-9C41-EDA1233431D0}"/>
    <cellStyle name="Normal 2" xfId="1" xr:uid="{9770FA4A-8236-4D2F-9348-C8C936182623}"/>
    <cellStyle name="Normal 3" xfId="8" xr:uid="{8FE595F4-13E5-4A95-8C37-08495FBE4B03}"/>
    <cellStyle name="Normal 3 3" xfId="10" xr:uid="{B8DF1977-B78F-46EB-8535-F7E1033F21A2}"/>
    <cellStyle name="Normal 4" xfId="7" xr:uid="{5A69DC18-2555-4C20-9EC3-0DB6E0D7BCCF}"/>
    <cellStyle name="Normal 6" xfId="5" xr:uid="{8067F0E4-2ACF-4067-83B2-2285A8ADB568}"/>
    <cellStyle name="Normal 6 2" xfId="6" xr:uid="{8507B94A-1E77-4FE0-AF9B-6F797FAA61D6}"/>
    <cellStyle name="Normal 6 3" xfId="9" xr:uid="{5E90A913-8C71-40FB-ACD3-23570E8CBA6C}"/>
    <cellStyle name="Porcentaje" xfId="3" builtinId="5"/>
  </cellStyles>
  <dxfs count="18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Calibri"/>
        <family val="2"/>
        <scheme val="minor"/>
      </font>
      <numFmt numFmtId="0" formatCode="General"/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6565"/>
        </patternFill>
      </fill>
    </dxf>
    <dxf>
      <fill>
        <patternFill>
          <bgColor rgb="FFFF6565"/>
        </patternFill>
      </fill>
    </dxf>
    <dxf>
      <fill>
        <patternFill>
          <bgColor rgb="FFFF6565"/>
        </patternFill>
      </fill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horizontal="center"/>
    </dxf>
    <dxf>
      <font>
        <b/>
      </font>
    </dxf>
    <dxf>
      <font>
        <color theme="3"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/>
    </dxf>
    <dxf>
      <alignment horizontal="center"/>
    </dxf>
    <dxf>
      <alignment wrapText="1"/>
    </dxf>
    <dxf>
      <alignment vertical="center"/>
    </dxf>
    <dxf>
      <alignment horizontal="center"/>
    </dxf>
    <dxf>
      <font>
        <sz val="8"/>
      </font>
    </dxf>
    <dxf>
      <font>
        <sz val="8"/>
      </font>
    </dxf>
    <dxf>
      <font>
        <b/>
      </font>
    </dxf>
    <dxf>
      <alignment vertical="center"/>
    </dxf>
    <dxf>
      <alignment horizontal="center"/>
    </dxf>
    <dxf>
      <font>
        <sz val="10"/>
      </font>
    </dxf>
    <dxf>
      <alignment horizontal="center"/>
    </dxf>
    <dxf>
      <alignment horizontal="center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b/>
      </font>
    </dxf>
    <dxf>
      <alignment vertical="center"/>
    </dxf>
    <dxf>
      <alignment horizontal="center"/>
    </dxf>
    <dxf>
      <alignment wrapText="1"/>
    </dxf>
    <dxf>
      <alignment vertical="center"/>
    </dxf>
    <dxf>
      <font>
        <sz val="8"/>
      </font>
    </dxf>
    <dxf>
      <font>
        <sz val="8"/>
      </font>
    </dxf>
    <dxf>
      <font>
        <b/>
      </font>
    </dxf>
    <dxf>
      <alignment vertical="center"/>
    </dxf>
    <dxf>
      <alignment horizontal="center"/>
    </dxf>
    <dxf>
      <font>
        <sz val="10"/>
      </font>
    </dxf>
  </dxfs>
  <tableStyles count="0" defaultTableStyle="TableStyleMedium2" defaultPivotStyle="PivotStyleLight16"/>
  <colors>
    <mruColors>
      <color rgb="FFCC0000"/>
      <color rgb="FFFF6565"/>
      <color rgb="FF005392"/>
      <color rgb="FF199CFF"/>
      <color rgb="FF006C31"/>
      <color rgb="FFFEBBB4"/>
      <color rgb="FFEF29D3"/>
      <color rgb="FFFFDD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powerPivotData" Target="model/item.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ACUMULADO!$L$51</c:f>
          <c:strCache>
            <c:ptCount val="1"/>
            <c:pt idx="0">
              <c:v>GERESA LAMBAYEQUE ESTRATEGIA  DE INMUNIZACIONES  ACUMULADO AL MES DE ABR* 2026 EN: TOTAL GERESA   DE 4 AÑOS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120" normalizeH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C62-48CE-80D1-4D75F0F0109B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C62-48CE-80D1-4D75F0F01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ACUMULADO!$C$34:$C$35</c:f>
              <c:strCache>
                <c:ptCount val="2"/>
                <c:pt idx="0">
                  <c:v>2° RF DPT</c:v>
                </c:pt>
                <c:pt idx="1">
                  <c:v>2° RF APO</c:v>
                </c:pt>
              </c:strCache>
            </c:strRef>
          </c:cat>
          <c:val>
            <c:numRef>
              <c:f>ACUMULADO!$F$34:$F$35</c:f>
              <c:numCache>
                <c:formatCode>0.0%</c:formatCode>
                <c:ptCount val="2"/>
                <c:pt idx="0">
                  <c:v>0.1473787011142185</c:v>
                </c:pt>
                <c:pt idx="1">
                  <c:v>0.12052204021840458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62-48CE-80D1-4D75F0F01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21519663"/>
        <c:axId val="1021526735"/>
      </c:barChart>
      <c:catAx>
        <c:axId val="10215196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21526735"/>
        <c:crosses val="autoZero"/>
        <c:auto val="1"/>
        <c:lblAlgn val="ctr"/>
        <c:lblOffset val="100"/>
        <c:noMultiLvlLbl val="0"/>
      </c:catAx>
      <c:valAx>
        <c:axId val="1021526735"/>
        <c:scaling>
          <c:orientation val="minMax"/>
        </c:scaling>
        <c:delete val="1"/>
        <c:axPos val="b"/>
        <c:numFmt formatCode="0.0%" sourceLinked="1"/>
        <c:majorTickMark val="none"/>
        <c:minorTickMark val="none"/>
        <c:tickLblPos val="nextTo"/>
        <c:crossAx val="10215196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ACUMULADO!$L$2</c:f>
          <c:strCache>
            <c:ptCount val="1"/>
            <c:pt idx="0">
              <c:v>GERESA LAMBAYEQUE ESTRATEGIA  DE INMUNIZACIONES  ACUMULADO AL MES DE ABR* 2026 EN: TOTAL GERESA  MENORES DE 1 AÑO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841-4688-9C71-FB62A74A6884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841-4688-9C71-FB62A74A6884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841-4688-9C71-FB62A74A6884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841-4688-9C71-FB62A74A6884}"/>
              </c:ext>
            </c:extLst>
          </c:dPt>
          <c:dPt>
            <c:idx val="6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841-4688-9C71-FB62A74A6884}"/>
              </c:ext>
            </c:extLst>
          </c:dPt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841-4688-9C71-FB62A74A6884}"/>
              </c:ext>
            </c:extLst>
          </c:dPt>
          <c:dPt>
            <c:idx val="8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841-4688-9C71-FB62A74A6884}"/>
              </c:ext>
            </c:extLst>
          </c:dPt>
          <c:dPt>
            <c:idx val="9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841-4688-9C71-FB62A74A6884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841-4688-9C71-FB62A74A6884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6841-4688-9C71-FB62A74A6884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6841-4688-9C71-FB62A74A6884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6841-4688-9C71-FB62A74A68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ACUMULADO!$C$7:$C$21</c:f>
              <c:strCache>
                <c:ptCount val="14"/>
                <c:pt idx="0">
                  <c:v>RN HVB</c:v>
                </c:pt>
                <c:pt idx="1">
                  <c:v>RN BCG</c:v>
                </c:pt>
                <c:pt idx="2">
                  <c:v>1° NEUMO</c:v>
                </c:pt>
                <c:pt idx="3">
                  <c:v>1° ROTA</c:v>
                </c:pt>
                <c:pt idx="4">
                  <c:v>1° IPV</c:v>
                </c:pt>
                <c:pt idx="5">
                  <c:v>1° PENTA</c:v>
                </c:pt>
                <c:pt idx="6">
                  <c:v>2° NEUMO</c:v>
                </c:pt>
                <c:pt idx="7">
                  <c:v>2° ROTA</c:v>
                </c:pt>
                <c:pt idx="8">
                  <c:v>2° IPV</c:v>
                </c:pt>
                <c:pt idx="9">
                  <c:v>2° PENTA</c:v>
                </c:pt>
                <c:pt idx="10">
                  <c:v>3° IPV</c:v>
                </c:pt>
                <c:pt idx="11">
                  <c:v>3° PENTA</c:v>
                </c:pt>
                <c:pt idx="12">
                  <c:v>1° INFLUENZA</c:v>
                </c:pt>
                <c:pt idx="13">
                  <c:v>2° INFLUENZA</c:v>
                </c:pt>
              </c:strCache>
            </c:strRef>
          </c:cat>
          <c:val>
            <c:numRef>
              <c:f>ACUMULADO!$F$7:$F$21</c:f>
              <c:numCache>
                <c:formatCode>0.0%</c:formatCode>
                <c:ptCount val="14"/>
                <c:pt idx="0">
                  <c:v>0.18436013458637893</c:v>
                </c:pt>
                <c:pt idx="1">
                  <c:v>0.19613644274277758</c:v>
                </c:pt>
                <c:pt idx="2">
                  <c:v>0.22247360482654599</c:v>
                </c:pt>
                <c:pt idx="3">
                  <c:v>0.2205012182387748</c:v>
                </c:pt>
                <c:pt idx="4">
                  <c:v>0.2205012182387748</c:v>
                </c:pt>
                <c:pt idx="5">
                  <c:v>0.22189349112426035</c:v>
                </c:pt>
                <c:pt idx="6">
                  <c:v>0.21812275205940365</c:v>
                </c:pt>
                <c:pt idx="7">
                  <c:v>0.21597633136094674</c:v>
                </c:pt>
                <c:pt idx="8">
                  <c:v>0.21783269520826082</c:v>
                </c:pt>
                <c:pt idx="9">
                  <c:v>0.21876087713191786</c:v>
                </c:pt>
                <c:pt idx="10">
                  <c:v>0.22102332057083188</c:v>
                </c:pt>
                <c:pt idx="11">
                  <c:v>0.22166144564334608</c:v>
                </c:pt>
                <c:pt idx="12">
                  <c:v>0.14177978883861236</c:v>
                </c:pt>
                <c:pt idx="13">
                  <c:v>0.12890126464787099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6841-4688-9C71-FB62A74A6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548310255"/>
        <c:axId val="548312751"/>
      </c:barChart>
      <c:catAx>
        <c:axId val="548310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48312751"/>
        <c:crosses val="autoZero"/>
        <c:auto val="1"/>
        <c:lblAlgn val="ctr"/>
        <c:lblOffset val="100"/>
        <c:noMultiLvlLbl val="0"/>
      </c:catAx>
      <c:valAx>
        <c:axId val="548312751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5483102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ACUMULADO!$L$3</c:f>
          <c:strCache>
            <c:ptCount val="1"/>
            <c:pt idx="0">
              <c:v>GERESA LAMBAYEQUE ESTRATEGIA  DE INMUNIZACIONES  ACUMULADO AL MES DE ABR* 2026 EN: TOTAL GERESA   DE 1 AÑO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AD5-41F8-9530-E5CDA3147647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AD5-41F8-9530-E5CDA314764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AD5-41F8-9530-E5CDA3147647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AD5-41F8-9530-E5CDA3147647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AD5-41F8-9530-E5CDA3147647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AD5-41F8-9530-E5CDA3147647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AD5-41F8-9530-E5CDA314764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ACUMULADO!$C$24:$C$31</c:f>
              <c:strCache>
                <c:ptCount val="8"/>
                <c:pt idx="0">
                  <c:v>3° NEUMO</c:v>
                </c:pt>
                <c:pt idx="1">
                  <c:v>1° SPR</c:v>
                </c:pt>
                <c:pt idx="2">
                  <c:v>DU VARICELA</c:v>
                </c:pt>
                <c:pt idx="3">
                  <c:v>1° INFLUENZA</c:v>
                </c:pt>
                <c:pt idx="4">
                  <c:v>DU AMA</c:v>
                </c:pt>
                <c:pt idx="5">
                  <c:v>2° SPR</c:v>
                </c:pt>
                <c:pt idx="6">
                  <c:v>1° RF DPT</c:v>
                </c:pt>
                <c:pt idx="7">
                  <c:v>1° RF IPV</c:v>
                </c:pt>
              </c:strCache>
            </c:strRef>
          </c:cat>
          <c:val>
            <c:numRef>
              <c:f>ACUMULADO!$F$24:$F$31</c:f>
              <c:numCache>
                <c:formatCode>0.0%</c:formatCode>
                <c:ptCount val="8"/>
                <c:pt idx="0">
                  <c:v>0.18232184609128799</c:v>
                </c:pt>
                <c:pt idx="1">
                  <c:v>0.18801463860933212</c:v>
                </c:pt>
                <c:pt idx="2">
                  <c:v>0.18557487038731321</c:v>
                </c:pt>
                <c:pt idx="3">
                  <c:v>3.8680492019924774E-2</c:v>
                </c:pt>
                <c:pt idx="4">
                  <c:v>0.16168547321337806</c:v>
                </c:pt>
                <c:pt idx="5">
                  <c:v>0.16422689844464775</c:v>
                </c:pt>
                <c:pt idx="6">
                  <c:v>0.16331198536139066</c:v>
                </c:pt>
                <c:pt idx="7">
                  <c:v>0.16910643488868557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AD5-41F8-9530-E5CDA3147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548310255"/>
        <c:axId val="548312751"/>
      </c:barChart>
      <c:catAx>
        <c:axId val="548310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48312751"/>
        <c:crosses val="autoZero"/>
        <c:auto val="1"/>
        <c:lblAlgn val="ctr"/>
        <c:lblOffset val="100"/>
        <c:noMultiLvlLbl val="0"/>
      </c:catAx>
      <c:valAx>
        <c:axId val="548312751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5483102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17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ACUMULADO!$B$50</c:f>
          <c:strCache>
            <c:ptCount val="1"/>
            <c:pt idx="0">
              <c:v>INDICADOR DE NIÑAS Y NIÑOS CON VACUNA COMPLETA -TOTAL GERESA EN EL AÑO 2026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F75-434D-A1A1-53E452C06FF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F75-434D-A1A1-53E452C06FF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F75-434D-A1A1-53E452C06FF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EF75-434D-A1A1-53E452C06FF5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F75-434D-A1A1-53E452C06FF5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EF75-434D-A1A1-53E452C06FF5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F75-434D-A1A1-53E452C06FF5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EF75-434D-A1A1-53E452C06FF5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F75-434D-A1A1-53E452C06FF5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F75-434D-A1A1-53E452C06FF5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F75-434D-A1A1-53E452C06FF5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F75-434D-A1A1-53E452C06FF5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F75-434D-A1A1-53E452C06FF5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F75-434D-A1A1-53E452C06FF5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EF75-434D-A1A1-53E452C06FF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ACUMULADO!$C$53:$C$67</c:f>
              <c:strCache>
                <c:ptCount val="15"/>
                <c:pt idx="0">
                  <c:v>Nº de niños Menores de 1 año protegidos con vacuna  HvB en Recien Nacido.</c:v>
                </c:pt>
                <c:pt idx="1">
                  <c:v>Nº de niños Menores de 1 año protegidos con vacuna  BcG en Recien Nacido.</c:v>
                </c:pt>
                <c:pt idx="2">
                  <c:v>Nº de niños Menores de 1 año protegidos con vacuna  Neumococo con 2° Dosis.</c:v>
                </c:pt>
                <c:pt idx="3">
                  <c:v>Nº de niños Menores de 1 año protegidos con vacuna  Rotavirus con 2° Dosis.</c:v>
                </c:pt>
                <c:pt idx="4">
                  <c:v>Nº de niños Menores de 1 año protegidos con vacuna  IPV con 2° Dosis.</c:v>
                </c:pt>
                <c:pt idx="5">
                  <c:v>Nº de niños Menores de 1 año protegidos con vacuna  Pentavalente con 3° Dosis.</c:v>
                </c:pt>
                <c:pt idx="6">
                  <c:v>Nº de niños Menores de 1 año protegidos con vacuna  IPV con 3° Dosis.</c:v>
                </c:pt>
                <c:pt idx="7">
                  <c:v>Nº de niños de 1 año protegidos con vacuna  Neumococo con 3° Dosis.</c:v>
                </c:pt>
                <c:pt idx="8">
                  <c:v>Nº de niños de 1 año protegidos con vacuna  SPR con 1° Dosis.</c:v>
                </c:pt>
                <c:pt idx="9">
                  <c:v>Nº de niños de 1 año protegidos con vacuna Varicela con Dosis Unica.</c:v>
                </c:pt>
                <c:pt idx="10">
                  <c:v>Nº de niños de 1 año protegidos con vacuna  SPR con 2° Dosis.</c:v>
                </c:pt>
                <c:pt idx="11">
                  <c:v>Nº de niños de 1 año protegidos con vacuna  DPT Ref con 1° Dosis.</c:v>
                </c:pt>
                <c:pt idx="12">
                  <c:v>Nº de niños de 1 año protegidos con vacuna  APO Ref con 1° Dosis.</c:v>
                </c:pt>
                <c:pt idx="13">
                  <c:v>Nº de niños de 4 años protegidos con vacuna DPT Ref con 2° Dosis.</c:v>
                </c:pt>
                <c:pt idx="14">
                  <c:v>Nº de niños de 4 años protegidos con vacuna APO Ref con 2° Dosis.</c:v>
                </c:pt>
              </c:strCache>
            </c:strRef>
          </c:cat>
          <c:val>
            <c:numRef>
              <c:f>ACUMULADO!$H$53:$H$67</c:f>
              <c:numCache>
                <c:formatCode>0%</c:formatCode>
                <c:ptCount val="15"/>
                <c:pt idx="0">
                  <c:v>0.18436013458637893</c:v>
                </c:pt>
                <c:pt idx="1">
                  <c:v>0.19613644274277758</c:v>
                </c:pt>
                <c:pt idx="2">
                  <c:v>0.21812275205940365</c:v>
                </c:pt>
                <c:pt idx="3">
                  <c:v>0.21597633136094674</c:v>
                </c:pt>
                <c:pt idx="4">
                  <c:v>0.21783269520826082</c:v>
                </c:pt>
                <c:pt idx="5">
                  <c:v>0.22166144564334608</c:v>
                </c:pt>
                <c:pt idx="6">
                  <c:v>0.22102332057083188</c:v>
                </c:pt>
                <c:pt idx="7">
                  <c:v>0.18232184609128799</c:v>
                </c:pt>
                <c:pt idx="8">
                  <c:v>0.18801463860933212</c:v>
                </c:pt>
                <c:pt idx="9">
                  <c:v>0.18557487038731321</c:v>
                </c:pt>
                <c:pt idx="10">
                  <c:v>0.16422689844464775</c:v>
                </c:pt>
                <c:pt idx="11">
                  <c:v>0.16331198536139066</c:v>
                </c:pt>
                <c:pt idx="12">
                  <c:v>0.16910643488868557</c:v>
                </c:pt>
                <c:pt idx="13">
                  <c:v>0.1473787011142185</c:v>
                </c:pt>
                <c:pt idx="14">
                  <c:v>0.12052204021840458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75-434D-A1A1-53E452C06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337705248"/>
        <c:axId val="345192416"/>
      </c:barChart>
      <c:catAx>
        <c:axId val="3377052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5192416"/>
        <c:crosses val="autoZero"/>
        <c:auto val="1"/>
        <c:lblAlgn val="l"/>
        <c:lblOffset val="100"/>
        <c:noMultiLvlLbl val="0"/>
      </c:catAx>
      <c:valAx>
        <c:axId val="345192416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37705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MENSUALES!$L$52</c:f>
          <c:strCache>
            <c:ptCount val="1"/>
            <c:pt idx="0">
              <c:v>GERESA LAMBAYEQUE ESTRATEGIA  DE INMUNIZACIONES  DEL AÑO 2026 EN: JOSE OLAYA   DE 4 AÑOS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120" normalizeH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202-49EB-8BAB-164BDE7D6FB4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202-49EB-8BAB-164BDE7D6FB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MENSUALES!$C$35:$C$36</c:f>
              <c:strCache>
                <c:ptCount val="2"/>
                <c:pt idx="0">
                  <c:v>2° RF DPT</c:v>
                </c:pt>
                <c:pt idx="1">
                  <c:v>2° RF APO</c:v>
                </c:pt>
              </c:strCache>
            </c:strRef>
          </c:cat>
          <c:val>
            <c:numRef>
              <c:f>MENSUALES!$F$35:$F$36</c:f>
              <c:numCache>
                <c:formatCode>0.0%</c:formatCode>
                <c:ptCount val="2"/>
                <c:pt idx="0">
                  <c:v>2.3333333333333334E-2</c:v>
                </c:pt>
                <c:pt idx="1">
                  <c:v>1.7777777777777778E-2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02-49EB-8BAB-164BDE7D6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21519663"/>
        <c:axId val="1021526735"/>
      </c:barChart>
      <c:catAx>
        <c:axId val="10215196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21526735"/>
        <c:crosses val="autoZero"/>
        <c:auto val="1"/>
        <c:lblAlgn val="ctr"/>
        <c:lblOffset val="100"/>
        <c:noMultiLvlLbl val="0"/>
      </c:catAx>
      <c:valAx>
        <c:axId val="1021526735"/>
        <c:scaling>
          <c:orientation val="minMax"/>
        </c:scaling>
        <c:delete val="1"/>
        <c:axPos val="b"/>
        <c:numFmt formatCode="0.0%" sourceLinked="1"/>
        <c:majorTickMark val="none"/>
        <c:minorTickMark val="none"/>
        <c:tickLblPos val="nextTo"/>
        <c:crossAx val="10215196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MENSUALES!$L$2</c:f>
          <c:strCache>
            <c:ptCount val="1"/>
            <c:pt idx="0">
              <c:v>GERESA LAMBAYEQUE ESTRATEGIA  DE INMUNIZACIONES  DEL AÑO 2026 EN: JOSE OLAYA  MENORES DE 1 AÑO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57D-455E-8205-F73655067EA1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57D-455E-8205-F73655067EA1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57D-455E-8205-F73655067EA1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57D-455E-8205-F73655067EA1}"/>
              </c:ext>
            </c:extLst>
          </c:dPt>
          <c:dPt>
            <c:idx val="6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57D-455E-8205-F73655067EA1}"/>
              </c:ext>
            </c:extLst>
          </c:dPt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57D-455E-8205-F73655067EA1}"/>
              </c:ext>
            </c:extLst>
          </c:dPt>
          <c:dPt>
            <c:idx val="8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57D-455E-8205-F73655067EA1}"/>
              </c:ext>
            </c:extLst>
          </c:dPt>
          <c:dPt>
            <c:idx val="9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57D-455E-8205-F73655067EA1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57D-455E-8205-F73655067EA1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57D-455E-8205-F73655067EA1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D57D-455E-8205-F73655067EA1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D57D-455E-8205-F73655067E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MENSUALES!$C$8:$C$22</c:f>
              <c:strCache>
                <c:ptCount val="14"/>
                <c:pt idx="0">
                  <c:v>RN HVB.</c:v>
                </c:pt>
                <c:pt idx="1">
                  <c:v>RN BCG</c:v>
                </c:pt>
                <c:pt idx="2">
                  <c:v>1° NEUMO</c:v>
                </c:pt>
                <c:pt idx="3">
                  <c:v>1° ROTA</c:v>
                </c:pt>
                <c:pt idx="4">
                  <c:v>1° IPV</c:v>
                </c:pt>
                <c:pt idx="5">
                  <c:v>1° PENTA</c:v>
                </c:pt>
                <c:pt idx="6">
                  <c:v>2° NEUMO</c:v>
                </c:pt>
                <c:pt idx="7">
                  <c:v>2° ROTA</c:v>
                </c:pt>
                <c:pt idx="8">
                  <c:v>2° IPV</c:v>
                </c:pt>
                <c:pt idx="9">
                  <c:v>2° PENTA</c:v>
                </c:pt>
                <c:pt idx="10">
                  <c:v>3° IPV</c:v>
                </c:pt>
                <c:pt idx="11">
                  <c:v>3° PENTA</c:v>
                </c:pt>
                <c:pt idx="12">
                  <c:v>1° INFLUENZA</c:v>
                </c:pt>
                <c:pt idx="13">
                  <c:v>2° INFLUENZA</c:v>
                </c:pt>
              </c:strCache>
            </c:strRef>
          </c:cat>
          <c:val>
            <c:numRef>
              <c:f>MENSUALES!$F$8:$F$22</c:f>
              <c:numCache>
                <c:formatCode>0.0%</c:formatCode>
                <c:ptCount val="14"/>
                <c:pt idx="0">
                  <c:v>4.8717948717948718E-2</c:v>
                </c:pt>
                <c:pt idx="1">
                  <c:v>7.4358974358974358E-2</c:v>
                </c:pt>
                <c:pt idx="2">
                  <c:v>5.3846153846153849E-2</c:v>
                </c:pt>
                <c:pt idx="3">
                  <c:v>5.3846153846153849E-2</c:v>
                </c:pt>
                <c:pt idx="4">
                  <c:v>5.3846153846153849E-2</c:v>
                </c:pt>
                <c:pt idx="5">
                  <c:v>5.5128205128205127E-2</c:v>
                </c:pt>
                <c:pt idx="6">
                  <c:v>4.3589743589743588E-2</c:v>
                </c:pt>
                <c:pt idx="7">
                  <c:v>4.3589743589743588E-2</c:v>
                </c:pt>
                <c:pt idx="8">
                  <c:v>4.3589743589743588E-2</c:v>
                </c:pt>
                <c:pt idx="9">
                  <c:v>4.3589743589743588E-2</c:v>
                </c:pt>
                <c:pt idx="10">
                  <c:v>3.8461538461538464E-2</c:v>
                </c:pt>
                <c:pt idx="11">
                  <c:v>3.8461538461538464E-2</c:v>
                </c:pt>
                <c:pt idx="12">
                  <c:v>7.6923076923076927E-2</c:v>
                </c:pt>
                <c:pt idx="13">
                  <c:v>6.6666666666666666E-2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D57D-455E-8205-F73655067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548310255"/>
        <c:axId val="548312751"/>
      </c:barChart>
      <c:catAx>
        <c:axId val="548310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48312751"/>
        <c:crosses val="autoZero"/>
        <c:auto val="1"/>
        <c:lblAlgn val="ctr"/>
        <c:lblOffset val="100"/>
        <c:noMultiLvlLbl val="0"/>
      </c:catAx>
      <c:valAx>
        <c:axId val="548312751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5483102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MENSUALES!$L$4</c:f>
          <c:strCache>
            <c:ptCount val="1"/>
            <c:pt idx="0">
              <c:v>GERESA LAMBAYEQUE ESTRATEGIA  DE INMUNIZACIONES  DEL AÑO 2026 EN: JOSE OLAYA   DE 1 AÑO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551-4B87-9708-2FBCFBCFEFAF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551-4B87-9708-2FBCFBCFEFA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551-4B87-9708-2FBCFBCFEFAF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551-4B87-9708-2FBCFBCFEFAF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551-4B87-9708-2FBCFBCFEFAF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551-4B87-9708-2FBCFBCFEFAF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551-4B87-9708-2FBCFBCFEFA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MENSUALES!$C$25:$C$32</c:f>
              <c:strCache>
                <c:ptCount val="8"/>
                <c:pt idx="0">
                  <c:v>3° NEUMO</c:v>
                </c:pt>
                <c:pt idx="1">
                  <c:v>1° SPR</c:v>
                </c:pt>
                <c:pt idx="2">
                  <c:v>DU VARICELA</c:v>
                </c:pt>
                <c:pt idx="3">
                  <c:v>1° INFLUENZA</c:v>
                </c:pt>
                <c:pt idx="4">
                  <c:v>DU AMA</c:v>
                </c:pt>
                <c:pt idx="5">
                  <c:v>2° SPR</c:v>
                </c:pt>
                <c:pt idx="6">
                  <c:v>1° RF DPT</c:v>
                </c:pt>
                <c:pt idx="7">
                  <c:v>1° RF APO</c:v>
                </c:pt>
              </c:strCache>
            </c:strRef>
          </c:cat>
          <c:val>
            <c:numRef>
              <c:f>MENSUALES!$F$25:$F$32</c:f>
              <c:numCache>
                <c:formatCode>0.0%</c:formatCode>
                <c:ptCount val="8"/>
                <c:pt idx="0">
                  <c:v>3.5227272727272725E-2</c:v>
                </c:pt>
                <c:pt idx="1">
                  <c:v>3.6363636363636362E-2</c:v>
                </c:pt>
                <c:pt idx="2">
                  <c:v>3.5227272727272725E-2</c:v>
                </c:pt>
                <c:pt idx="3">
                  <c:v>7.9545454545454537E-3</c:v>
                </c:pt>
                <c:pt idx="4">
                  <c:v>3.9772727272727272E-2</c:v>
                </c:pt>
                <c:pt idx="5">
                  <c:v>3.2954545454545452E-2</c:v>
                </c:pt>
                <c:pt idx="6">
                  <c:v>3.0681818181818182E-2</c:v>
                </c:pt>
                <c:pt idx="7">
                  <c:v>3.4090909090909088E-2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551-4B87-9708-2FBCFBCFE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548310255"/>
        <c:axId val="548312751"/>
      </c:barChart>
      <c:catAx>
        <c:axId val="548310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48312751"/>
        <c:crosses val="autoZero"/>
        <c:auto val="1"/>
        <c:lblAlgn val="ctr"/>
        <c:lblOffset val="100"/>
        <c:noMultiLvlLbl val="0"/>
      </c:catAx>
      <c:valAx>
        <c:axId val="548312751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5483102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17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REDES!$H$14</c:f>
          <c:strCache>
            <c:ptCount val="1"/>
            <c:pt idx="0">
              <c:v>GRAFICO COMPARATIVO DE COBERTURAS GERESA Y REDES -  VACUNA: 2° NEUMO - E Y REDE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REDES!$H$11</c:f>
              <c:strCache>
                <c:ptCount val="1"/>
                <c:pt idx="0">
                  <c:v>2° NEUMO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A7-4B1E-9A91-928DECEF6C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REDES!$I$10:$L$10</c:f>
              <c:strCache>
                <c:ptCount val="4"/>
                <c:pt idx="0">
                  <c:v>GERESA</c:v>
                </c:pt>
                <c:pt idx="1">
                  <c:v>CHICLAYO</c:v>
                </c:pt>
                <c:pt idx="2">
                  <c:v>LAMBAYEQUE</c:v>
                </c:pt>
                <c:pt idx="3">
                  <c:v>FERREÑAFE</c:v>
                </c:pt>
              </c:strCache>
            </c:strRef>
          </c:cat>
          <c:val>
            <c:numRef>
              <c:f>REDES!$I$11:$L$11</c:f>
              <c:numCache>
                <c:formatCode>0.0%</c:formatCode>
                <c:ptCount val="4"/>
                <c:pt idx="0">
                  <c:v>0.21812275205940365</c:v>
                </c:pt>
                <c:pt idx="1">
                  <c:v>0.16704003116781924</c:v>
                </c:pt>
                <c:pt idx="2">
                  <c:v>0.20742548370228342</c:v>
                </c:pt>
                <c:pt idx="3">
                  <c:v>0.19043760129659643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A7-4B1E-9A91-928DECEF6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30351776"/>
        <c:axId val="1930353024"/>
      </c:barChart>
      <c:catAx>
        <c:axId val="19303517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930353024"/>
        <c:crosses val="autoZero"/>
        <c:auto val="1"/>
        <c:lblAlgn val="ctr"/>
        <c:lblOffset val="100"/>
        <c:noMultiLvlLbl val="0"/>
      </c:catAx>
      <c:valAx>
        <c:axId val="1930353024"/>
        <c:scaling>
          <c:orientation val="minMax"/>
        </c:scaling>
        <c:delete val="0"/>
        <c:axPos val="b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930351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.xml"/><Relationship Id="rId13" Type="http://schemas.openxmlformats.org/officeDocument/2006/relationships/image" Target="../media/image8.png"/><Relationship Id="rId3" Type="http://schemas.openxmlformats.org/officeDocument/2006/relationships/image" Target="../media/image2.jpeg"/><Relationship Id="rId7" Type="http://schemas.openxmlformats.org/officeDocument/2006/relationships/chart" Target="../charts/chart2.xml"/><Relationship Id="rId12" Type="http://schemas.openxmlformats.org/officeDocument/2006/relationships/image" Target="../media/image7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chart" Target="../charts/chart1.xml"/><Relationship Id="rId11" Type="http://schemas.openxmlformats.org/officeDocument/2006/relationships/image" Target="../media/image6.png"/><Relationship Id="rId5" Type="http://schemas.openxmlformats.org/officeDocument/2006/relationships/image" Target="../media/image4.jpeg"/><Relationship Id="rId10" Type="http://schemas.openxmlformats.org/officeDocument/2006/relationships/image" Target="../media/image5.png"/><Relationship Id="rId4" Type="http://schemas.openxmlformats.org/officeDocument/2006/relationships/image" Target="../media/image3.jpeg"/><Relationship Id="rId9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chart" Target="../charts/chart6.xml"/><Relationship Id="rId7" Type="http://schemas.microsoft.com/office/2007/relationships/hdphoto" Target="../media/hdphoto1.wdp"/><Relationship Id="rId12" Type="http://schemas.openxmlformats.org/officeDocument/2006/relationships/image" Target="../media/image8.png"/><Relationship Id="rId2" Type="http://schemas.openxmlformats.org/officeDocument/2006/relationships/chart" Target="../charts/chart5.xml"/><Relationship Id="rId1" Type="http://schemas.openxmlformats.org/officeDocument/2006/relationships/image" Target="../media/image9.jpeg"/><Relationship Id="rId6" Type="http://schemas.openxmlformats.org/officeDocument/2006/relationships/image" Target="../media/image1.png"/><Relationship Id="rId11" Type="http://schemas.openxmlformats.org/officeDocument/2006/relationships/image" Target="../media/image7.png"/><Relationship Id="rId5" Type="http://schemas.openxmlformats.org/officeDocument/2006/relationships/image" Target="../media/image5.png"/><Relationship Id="rId10" Type="http://schemas.openxmlformats.org/officeDocument/2006/relationships/image" Target="../media/image6.png"/><Relationship Id="rId4" Type="http://schemas.openxmlformats.org/officeDocument/2006/relationships/chart" Target="../charts/chart7.xml"/><Relationship Id="rId9" Type="http://schemas.openxmlformats.org/officeDocument/2006/relationships/image" Target="../media/image1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227059</xdr:colOff>
      <xdr:row>8</xdr:row>
      <xdr:rowOff>125896</xdr:rowOff>
    </xdr:from>
    <xdr:to>
      <xdr:col>1</xdr:col>
      <xdr:colOff>1149910</xdr:colOff>
      <xdr:row>13</xdr:row>
      <xdr:rowOff>29305</xdr:rowOff>
    </xdr:to>
    <xdr:pic>
      <xdr:nvPicPr>
        <xdr:cNvPr id="2" name="Imagen 1" descr="Infantil, La Ducha Del Bebé, Niño imagen png - imagen transparente descarga  gratuita">
          <a:extLst>
            <a:ext uri="{FF2B5EF4-FFF2-40B4-BE49-F238E27FC236}">
              <a16:creationId xmlns:a16="http://schemas.microsoft.com/office/drawing/2014/main" id="{46E1C1B7-06D3-4976-BBCD-286DAE33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5980" b="92843" l="8000" r="94000">
                      <a14:foregroundMark x1="48889" y1="93333" x2="48889" y2="93333"/>
                      <a14:foregroundMark x1="8111" y1="73824" x2="8111" y2="73824"/>
                      <a14:foregroundMark x1="50333" y1="7941" x2="50333" y2="7941"/>
                      <a14:foregroundMark x1="91000" y1="65392" x2="91000" y2="65392"/>
                      <a14:foregroundMark x1="94111" y1="68137" x2="94111" y2="68137"/>
                      <a14:foregroundMark x1="47000" y1="5980" x2="47000" y2="598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494" y="1828800"/>
          <a:ext cx="922851" cy="106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310432</xdr:colOff>
      <xdr:row>25</xdr:row>
      <xdr:rowOff>152038</xdr:rowOff>
    </xdr:from>
    <xdr:to>
      <xdr:col>1</xdr:col>
      <xdr:colOff>993251</xdr:colOff>
      <xdr:row>29</xdr:row>
      <xdr:rowOff>132841</xdr:rowOff>
    </xdr:to>
    <xdr:pic>
      <xdr:nvPicPr>
        <xdr:cNvPr id="7" name="Imagen 6" descr="Vector Premium | Dibujos animados lindo bebé feliz">
          <a:extLst>
            <a:ext uri="{FF2B5EF4-FFF2-40B4-BE49-F238E27FC236}">
              <a16:creationId xmlns:a16="http://schemas.microsoft.com/office/drawing/2014/main" id="{22333FD8-8272-4D36-8C3D-07DF1FE5C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867" y="5969742"/>
          <a:ext cx="682819" cy="9084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16904</xdr:colOff>
      <xdr:row>33</xdr:row>
      <xdr:rowOff>28014</xdr:rowOff>
    </xdr:from>
    <xdr:to>
      <xdr:col>1</xdr:col>
      <xdr:colOff>332291</xdr:colOff>
      <xdr:row>34</xdr:row>
      <xdr:rowOff>172279</xdr:rowOff>
    </xdr:to>
    <xdr:pic>
      <xdr:nvPicPr>
        <xdr:cNvPr id="8" name="Imagen 7" descr="Sararoom | Freepik">
          <a:extLst>
            <a:ext uri="{FF2B5EF4-FFF2-40B4-BE49-F238E27FC236}">
              <a16:creationId xmlns:a16="http://schemas.microsoft.com/office/drawing/2014/main" id="{2D3BFFFE-ED94-4481-9EB9-514976590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339" y="7873301"/>
          <a:ext cx="315387" cy="376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202676</xdr:colOff>
      <xdr:row>15</xdr:row>
      <xdr:rowOff>40750</xdr:rowOff>
    </xdr:from>
    <xdr:to>
      <xdr:col>1</xdr:col>
      <xdr:colOff>964693</xdr:colOff>
      <xdr:row>19</xdr:row>
      <xdr:rowOff>124570</xdr:rowOff>
    </xdr:to>
    <xdr:pic>
      <xdr:nvPicPr>
        <xdr:cNvPr id="10" name="Imagen 9" descr="Pin de De todo un poco em GESTANTE | Ilustração de bebê, Imagens fofas de  desenhos animados, Cartoon cartoon">
          <a:extLst>
            <a:ext uri="{FF2B5EF4-FFF2-40B4-BE49-F238E27FC236}">
              <a16:creationId xmlns:a16="http://schemas.microsoft.com/office/drawing/2014/main" id="{D154CD5B-0891-43D5-8114-36FC59C1C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111" y="3367046"/>
          <a:ext cx="762017" cy="1011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723265</xdr:colOff>
      <xdr:row>49</xdr:row>
      <xdr:rowOff>122236</xdr:rowOff>
    </xdr:from>
    <xdr:to>
      <xdr:col>20</xdr:col>
      <xdr:colOff>99060</xdr:colOff>
      <xdr:row>65</xdr:row>
      <xdr:rowOff>129540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9E16F305-7721-4F54-9555-BDADE2427B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365760</xdr:colOff>
      <xdr:row>0</xdr:row>
      <xdr:rowOff>144780</xdr:rowOff>
    </xdr:from>
    <xdr:to>
      <xdr:col>20</xdr:col>
      <xdr:colOff>220980</xdr:colOff>
      <xdr:row>17</xdr:row>
      <xdr:rowOff>152400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70224CC7-545E-4E0E-B54D-A0F340B3E5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373380</xdr:colOff>
      <xdr:row>18</xdr:row>
      <xdr:rowOff>106680</xdr:rowOff>
    </xdr:from>
    <xdr:to>
      <xdr:col>20</xdr:col>
      <xdr:colOff>228600</xdr:colOff>
      <xdr:row>33</xdr:row>
      <xdr:rowOff>83820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7B57FA6E-76D1-40D6-B693-6BEA3E9D3E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129540</xdr:colOff>
      <xdr:row>69</xdr:row>
      <xdr:rowOff>49530</xdr:rowOff>
    </xdr:from>
    <xdr:to>
      <xdr:col>7</xdr:col>
      <xdr:colOff>1028700</xdr:colOff>
      <xdr:row>98</xdr:row>
      <xdr:rowOff>68580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DCC45925-795A-FE75-4FAA-E18BEB4CD3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7</xdr:col>
      <xdr:colOff>636104</xdr:colOff>
      <xdr:row>0</xdr:row>
      <xdr:rowOff>0</xdr:rowOff>
    </xdr:from>
    <xdr:to>
      <xdr:col>9</xdr:col>
      <xdr:colOff>222382</xdr:colOff>
      <xdr:row>5</xdr:row>
      <xdr:rowOff>393076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89EE4D3A-0B62-9E35-2E71-665A19B27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0904" y="0"/>
          <a:ext cx="1494591" cy="1459876"/>
        </a:xfrm>
        <a:prstGeom prst="rect">
          <a:avLst/>
        </a:prstGeom>
      </xdr:spPr>
    </xdr:pic>
    <xdr:clientData/>
  </xdr:twoCellAnchor>
  <xdr:twoCellAnchor editAs="oneCell">
    <xdr:from>
      <xdr:col>7</xdr:col>
      <xdr:colOff>907775</xdr:colOff>
      <xdr:row>50</xdr:row>
      <xdr:rowOff>39755</xdr:rowOff>
    </xdr:from>
    <xdr:to>
      <xdr:col>8</xdr:col>
      <xdr:colOff>719672</xdr:colOff>
      <xdr:row>55</xdr:row>
      <xdr:rowOff>28639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345A2D5-5352-4DC2-ABBD-76DCA4C2F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2575" y="10694503"/>
          <a:ext cx="938332" cy="916537"/>
        </a:xfrm>
        <a:prstGeom prst="rect">
          <a:avLst/>
        </a:prstGeom>
      </xdr:spPr>
    </xdr:pic>
    <xdr:clientData/>
  </xdr:twoCellAnchor>
  <xdr:twoCellAnchor editAs="oneCell">
    <xdr:from>
      <xdr:col>2</xdr:col>
      <xdr:colOff>980660</xdr:colOff>
      <xdr:row>40</xdr:row>
      <xdr:rowOff>404190</xdr:rowOff>
    </xdr:from>
    <xdr:to>
      <xdr:col>3</xdr:col>
      <xdr:colOff>191545</xdr:colOff>
      <xdr:row>43</xdr:row>
      <xdr:rowOff>178293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6AFD2D3-6C69-65CC-9ED1-0457CCA26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0069" y="9905999"/>
          <a:ext cx="582485" cy="582485"/>
        </a:xfrm>
        <a:prstGeom prst="rect">
          <a:avLst/>
        </a:prstGeom>
      </xdr:spPr>
    </xdr:pic>
    <xdr:clientData/>
  </xdr:twoCellAnchor>
  <xdr:twoCellAnchor editAs="oneCell">
    <xdr:from>
      <xdr:col>2</xdr:col>
      <xdr:colOff>795131</xdr:colOff>
      <xdr:row>44</xdr:row>
      <xdr:rowOff>112642</xdr:rowOff>
    </xdr:from>
    <xdr:to>
      <xdr:col>3</xdr:col>
      <xdr:colOff>78905</xdr:colOff>
      <xdr:row>46</xdr:row>
      <xdr:rowOff>165042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0DE1170-968D-AFBE-01D4-1C6A75871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4540" y="10654746"/>
          <a:ext cx="655374" cy="655374"/>
        </a:xfrm>
        <a:prstGeom prst="rect">
          <a:avLst/>
        </a:prstGeom>
      </xdr:spPr>
    </xdr:pic>
    <xdr:clientData/>
  </xdr:twoCellAnchor>
  <xdr:twoCellAnchor>
    <xdr:from>
      <xdr:col>5</xdr:col>
      <xdr:colOff>106017</xdr:colOff>
      <xdr:row>2</xdr:row>
      <xdr:rowOff>66261</xdr:rowOff>
    </xdr:from>
    <xdr:to>
      <xdr:col>6</xdr:col>
      <xdr:colOff>212035</xdr:colOff>
      <xdr:row>4</xdr:row>
      <xdr:rowOff>99391</xdr:rowOff>
    </xdr:to>
    <xdr:sp macro="" textlink="">
      <xdr:nvSpPr>
        <xdr:cNvPr id="4" name="Flecha: hacia la izquierda 3">
          <a:extLst>
            <a:ext uri="{FF2B5EF4-FFF2-40B4-BE49-F238E27FC236}">
              <a16:creationId xmlns:a16="http://schemas.microsoft.com/office/drawing/2014/main" id="{88858D18-15F8-E764-0DED-1680597B4E8F}"/>
            </a:ext>
          </a:extLst>
        </xdr:cNvPr>
        <xdr:cNvSpPr/>
      </xdr:nvSpPr>
      <xdr:spPr>
        <a:xfrm>
          <a:off x="5777947" y="549965"/>
          <a:ext cx="1232453" cy="424069"/>
        </a:xfrm>
        <a:prstGeom prst="leftArrow">
          <a:avLst/>
        </a:prstGeom>
        <a:solidFill>
          <a:srgbClr val="FF0000"/>
        </a:solidFill>
        <a:ln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/>
            <a:t>ELEGIR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0.87056</cdr:x>
      <cdr:y>0.01526</cdr:y>
    </cdr:from>
    <cdr:to>
      <cdr:x>0.98884</cdr:x>
      <cdr:y>0.19626</cdr:y>
    </cdr:to>
    <cdr:pic>
      <cdr:nvPicPr>
        <cdr:cNvPr id="2" name="Imagen 1">
          <a:extLst xmlns:a="http://schemas.openxmlformats.org/drawingml/2006/main">
            <a:ext uri="{FF2B5EF4-FFF2-40B4-BE49-F238E27FC236}">
              <a16:creationId xmlns:a16="http://schemas.microsoft.com/office/drawing/2014/main" id="{89EE4D3A-0B62-9E35-2E71-665A19B276F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4564" y="82391"/>
          <a:ext cx="1000539" cy="977299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29825</xdr:colOff>
      <xdr:row>34</xdr:row>
      <xdr:rowOff>91440</xdr:rowOff>
    </xdr:from>
    <xdr:to>
      <xdr:col>1</xdr:col>
      <xdr:colOff>298363</xdr:colOff>
      <xdr:row>35</xdr:row>
      <xdr:rowOff>182879</xdr:rowOff>
    </xdr:to>
    <xdr:pic>
      <xdr:nvPicPr>
        <xdr:cNvPr id="8" name="Imagen 7" descr="Sararoom | Freepik">
          <a:extLst>
            <a:ext uri="{FF2B5EF4-FFF2-40B4-BE49-F238E27FC236}">
              <a16:creationId xmlns:a16="http://schemas.microsoft.com/office/drawing/2014/main" id="{1C80213E-3BC3-40C0-ACAF-7D64666EB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585" y="7962900"/>
          <a:ext cx="268538" cy="3200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723265</xdr:colOff>
      <xdr:row>50</xdr:row>
      <xdr:rowOff>122236</xdr:rowOff>
    </xdr:from>
    <xdr:to>
      <xdr:col>20</xdr:col>
      <xdr:colOff>99060</xdr:colOff>
      <xdr:row>66</xdr:row>
      <xdr:rowOff>129540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40DB63F7-D5C9-4D6B-8EDC-01FCB7E5E8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1318260</xdr:colOff>
      <xdr:row>3</xdr:row>
      <xdr:rowOff>106680</xdr:rowOff>
    </xdr:from>
    <xdr:to>
      <xdr:col>2</xdr:col>
      <xdr:colOff>276014</xdr:colOff>
      <xdr:row>5</xdr:row>
      <xdr:rowOff>49954</xdr:rowOff>
    </xdr:to>
    <xdr:sp macro="" textlink="">
      <xdr:nvSpPr>
        <xdr:cNvPr id="12" name="Flecha: a la derecha 11">
          <a:extLst>
            <a:ext uri="{FF2B5EF4-FFF2-40B4-BE49-F238E27FC236}">
              <a16:creationId xmlns:a16="http://schemas.microsoft.com/office/drawing/2014/main" id="{D5DF54FB-6E73-40C2-990E-B6C354ECD055}"/>
            </a:ext>
          </a:extLst>
        </xdr:cNvPr>
        <xdr:cNvSpPr/>
      </xdr:nvSpPr>
      <xdr:spPr>
        <a:xfrm>
          <a:off x="1684020" y="784860"/>
          <a:ext cx="321734" cy="248074"/>
        </a:xfrm>
        <a:prstGeom prst="rightArrow">
          <a:avLst/>
        </a:prstGeom>
        <a:solidFill>
          <a:srgbClr val="FF000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10</xdr:col>
      <xdr:colOff>365760</xdr:colOff>
      <xdr:row>0</xdr:row>
      <xdr:rowOff>144780</xdr:rowOff>
    </xdr:from>
    <xdr:to>
      <xdr:col>20</xdr:col>
      <xdr:colOff>220980</xdr:colOff>
      <xdr:row>18</xdr:row>
      <xdr:rowOff>152400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A3D9E29D-900C-44D4-B65A-F9D43CFCB4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373380</xdr:colOff>
      <xdr:row>19</xdr:row>
      <xdr:rowOff>106680</xdr:rowOff>
    </xdr:from>
    <xdr:to>
      <xdr:col>20</xdr:col>
      <xdr:colOff>228600</xdr:colOff>
      <xdr:row>34</xdr:row>
      <xdr:rowOff>83820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161A8197-ED41-44EB-8D0A-093DBA8BCD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1104900</xdr:colOff>
      <xdr:row>2</xdr:row>
      <xdr:rowOff>0</xdr:rowOff>
    </xdr:from>
    <xdr:to>
      <xdr:col>2</xdr:col>
      <xdr:colOff>62654</xdr:colOff>
      <xdr:row>3</xdr:row>
      <xdr:rowOff>19474</xdr:rowOff>
    </xdr:to>
    <xdr:sp macro="" textlink="">
      <xdr:nvSpPr>
        <xdr:cNvPr id="17" name="Flecha: a la derecha 16">
          <a:extLst>
            <a:ext uri="{FF2B5EF4-FFF2-40B4-BE49-F238E27FC236}">
              <a16:creationId xmlns:a16="http://schemas.microsoft.com/office/drawing/2014/main" id="{4A17860C-427F-40E0-87B9-B6E6AB9F4F0E}"/>
            </a:ext>
          </a:extLst>
        </xdr:cNvPr>
        <xdr:cNvSpPr/>
      </xdr:nvSpPr>
      <xdr:spPr>
        <a:xfrm>
          <a:off x="1470660" y="480060"/>
          <a:ext cx="321734" cy="248074"/>
        </a:xfrm>
        <a:prstGeom prst="rightArrow">
          <a:avLst/>
        </a:prstGeom>
        <a:solidFill>
          <a:srgbClr val="FF000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 editAs="oneCell">
    <xdr:from>
      <xdr:col>7</xdr:col>
      <xdr:colOff>868680</xdr:colOff>
      <xdr:row>0</xdr:row>
      <xdr:rowOff>83820</xdr:rowOff>
    </xdr:from>
    <xdr:to>
      <xdr:col>9</xdr:col>
      <xdr:colOff>450651</xdr:colOff>
      <xdr:row>6</xdr:row>
      <xdr:rowOff>370216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95ECD9BF-EDD0-4FE8-8A7F-37BBB5BB6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83820"/>
          <a:ext cx="1494591" cy="1459876"/>
        </a:xfrm>
        <a:prstGeom prst="rect">
          <a:avLst/>
        </a:prstGeom>
      </xdr:spPr>
    </xdr:pic>
    <xdr:clientData/>
  </xdr:twoCellAnchor>
  <xdr:twoCellAnchor editAs="oneCell">
    <xdr:from>
      <xdr:col>1</xdr:col>
      <xdr:colOff>313943</xdr:colOff>
      <xdr:row>9</xdr:row>
      <xdr:rowOff>68580</xdr:rowOff>
    </xdr:from>
    <xdr:to>
      <xdr:col>1</xdr:col>
      <xdr:colOff>1236794</xdr:colOff>
      <xdr:row>13</xdr:row>
      <xdr:rowOff>217155</xdr:rowOff>
    </xdr:to>
    <xdr:pic>
      <xdr:nvPicPr>
        <xdr:cNvPr id="19" name="Imagen 18" descr="Infantil, La Ducha Del Bebé, Niño imagen png - imagen transparente descarga  gratuita">
          <a:extLst>
            <a:ext uri="{FF2B5EF4-FFF2-40B4-BE49-F238E27FC236}">
              <a16:creationId xmlns:a16="http://schemas.microsoft.com/office/drawing/2014/main" id="{33E35C5A-62DC-45FD-9B72-A53A1EE41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5980" b="92843" l="8000" r="94000">
                      <a14:foregroundMark x1="48889" y1="93333" x2="48889" y2="93333"/>
                      <a14:foregroundMark x1="8111" y1="73824" x2="8111" y2="73824"/>
                      <a14:foregroundMark x1="50333" y1="7941" x2="50333" y2="7941"/>
                      <a14:foregroundMark x1="91000" y1="65392" x2="91000" y2="65392"/>
                      <a14:foregroundMark x1="94111" y1="68137" x2="94111" y2="68137"/>
                      <a14:foregroundMark x1="47000" y1="5980" x2="47000" y2="598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703" y="1874520"/>
          <a:ext cx="922851" cy="106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289560</xdr:colOff>
      <xdr:row>16</xdr:row>
      <xdr:rowOff>6626</xdr:rowOff>
    </xdr:from>
    <xdr:to>
      <xdr:col>1</xdr:col>
      <xdr:colOff>1051577</xdr:colOff>
      <xdr:row>20</xdr:row>
      <xdr:rowOff>103698</xdr:rowOff>
    </xdr:to>
    <xdr:pic>
      <xdr:nvPicPr>
        <xdr:cNvPr id="20" name="Imagen 19" descr="Pin de De todo un poco em GESTANTE | Ilustração de bebê, Imagens fofas de  desenhos animados, Cartoon cartoon">
          <a:extLst>
            <a:ext uri="{FF2B5EF4-FFF2-40B4-BE49-F238E27FC236}">
              <a16:creationId xmlns:a16="http://schemas.microsoft.com/office/drawing/2014/main" id="{49CC4277-A51E-4B6D-B2B7-D1ED0C91B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" y="3412766"/>
          <a:ext cx="762017" cy="1011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388620</xdr:colOff>
      <xdr:row>26</xdr:row>
      <xdr:rowOff>129540</xdr:rowOff>
    </xdr:from>
    <xdr:to>
      <xdr:col>1</xdr:col>
      <xdr:colOff>1071439</xdr:colOff>
      <xdr:row>30</xdr:row>
      <xdr:rowOff>123596</xdr:rowOff>
    </xdr:to>
    <xdr:pic>
      <xdr:nvPicPr>
        <xdr:cNvPr id="21" name="Imagen 20" descr="Vector Premium | Dibujos animados lindo bebé feliz">
          <a:extLst>
            <a:ext uri="{FF2B5EF4-FFF2-40B4-BE49-F238E27FC236}">
              <a16:creationId xmlns:a16="http://schemas.microsoft.com/office/drawing/2014/main" id="{901A070D-6A85-43A5-85AE-0DD991C66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" y="5996940"/>
          <a:ext cx="682819" cy="9084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975360</xdr:colOff>
      <xdr:row>51</xdr:row>
      <xdr:rowOff>53340</xdr:rowOff>
    </xdr:from>
    <xdr:to>
      <xdr:col>9</xdr:col>
      <xdr:colOff>1072</xdr:colOff>
      <xdr:row>56</xdr:row>
      <xdr:rowOff>40237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EC666AE1-2EF9-4343-90AE-19E72DD11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7780" y="10713720"/>
          <a:ext cx="938332" cy="916537"/>
        </a:xfrm>
        <a:prstGeom prst="rect">
          <a:avLst/>
        </a:prstGeom>
      </xdr:spPr>
    </xdr:pic>
    <xdr:clientData/>
  </xdr:twoCellAnchor>
  <xdr:twoCellAnchor editAs="oneCell">
    <xdr:from>
      <xdr:col>2</xdr:col>
      <xdr:colOff>1073425</xdr:colOff>
      <xdr:row>42</xdr:row>
      <xdr:rowOff>6626</xdr:rowOff>
    </xdr:from>
    <xdr:to>
      <xdr:col>3</xdr:col>
      <xdr:colOff>284310</xdr:colOff>
      <xdr:row>44</xdr:row>
      <xdr:rowOff>184920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5A17EF-1962-449F-8F22-77CA4C62D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2834" y="10031896"/>
          <a:ext cx="582485" cy="582485"/>
        </a:xfrm>
        <a:prstGeom prst="rect">
          <a:avLst/>
        </a:prstGeom>
      </xdr:spPr>
    </xdr:pic>
    <xdr:clientData/>
  </xdr:twoCellAnchor>
  <xdr:twoCellAnchor editAs="oneCell">
    <xdr:from>
      <xdr:col>2</xdr:col>
      <xdr:colOff>887896</xdr:colOff>
      <xdr:row>45</xdr:row>
      <xdr:rowOff>159026</xdr:rowOff>
    </xdr:from>
    <xdr:to>
      <xdr:col>3</xdr:col>
      <xdr:colOff>171670</xdr:colOff>
      <xdr:row>48</xdr:row>
      <xdr:rowOff>6017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01DE12D-0700-414E-8A5D-1B370B7B0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7305" y="10780643"/>
          <a:ext cx="655374" cy="6553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558799</xdr:colOff>
      <xdr:row>11</xdr:row>
      <xdr:rowOff>203202</xdr:rowOff>
    </xdr:from>
    <xdr:to>
      <xdr:col>16</xdr:col>
      <xdr:colOff>321734</xdr:colOff>
      <xdr:row>25</xdr:row>
      <xdr:rowOff>16935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33B0201-657F-9D38-80EC-1CF2B012BC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389466</xdr:colOff>
      <xdr:row>9</xdr:row>
      <xdr:rowOff>152400</xdr:rowOff>
    </xdr:from>
    <xdr:to>
      <xdr:col>6</xdr:col>
      <xdr:colOff>711200</xdr:colOff>
      <xdr:row>11</xdr:row>
      <xdr:rowOff>42334</xdr:rowOff>
    </xdr:to>
    <xdr:sp macro="" textlink="">
      <xdr:nvSpPr>
        <xdr:cNvPr id="4" name="Flecha: a la derecha 3">
          <a:extLst>
            <a:ext uri="{FF2B5EF4-FFF2-40B4-BE49-F238E27FC236}">
              <a16:creationId xmlns:a16="http://schemas.microsoft.com/office/drawing/2014/main" id="{9D1A33F4-30CD-6794-18EC-0459D7B2E036}"/>
            </a:ext>
          </a:extLst>
        </xdr:cNvPr>
        <xdr:cNvSpPr/>
      </xdr:nvSpPr>
      <xdr:spPr>
        <a:xfrm>
          <a:off x="4766733" y="719667"/>
          <a:ext cx="321734" cy="330200"/>
        </a:xfrm>
        <a:prstGeom prst="rightArrow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UIS REQUE" refreshedDate="46095.55401226852" createdVersion="8" refreshedVersion="8" minRefreshableVersion="3" recordCount="208" xr:uid="{32503BD2-4D28-4496-8F18-2237BB27D1F6}">
  <cacheSource type="worksheet">
    <worksheetSource ref="A1:AI209" sheet="INFO-ACUM"/>
  </cacheSource>
  <cacheFields count="35">
    <cacheField name="Codigo_Unico" numFmtId="0">
      <sharedItems containsMixedTypes="1" containsNumber="1" containsInteger="1" minValue="4317" maxValue="34132"/>
    </cacheField>
    <cacheField name="Nombre_Establecimiento" numFmtId="0">
      <sharedItems containsBlank="1" count="212">
        <s v="HOSPITAL REGIONAL DOCENTE LAS MERCEDES"/>
        <s v="JOSE OLAYA"/>
        <s v="SAN ANTONIO"/>
        <s v="JORGE CHAVEZ"/>
        <s v="TUPAC AMARU"/>
        <s v="JOSE QUIÑONEZ GONZALES"/>
        <s v="CRUZ DE LA ESPERANZA"/>
        <s v="CERROPON"/>
        <s v="VICTOR ENRIQUE TIRADO BONILLA-CHONGOYAPE"/>
        <s v="PAMPA GRANDE"/>
        <s v="LA VICTORIA SECTOR  I"/>
        <s v="LA VICTORIA SECTOR II - MARIA JESUS"/>
        <s v="EL BOSQUE"/>
        <s v="CHOSICA DEL NORTE"/>
        <s v="JOSE LEONARDO ORTIZ"/>
        <s v="PEDRO PABLO ATUSPARIAS"/>
        <s v="PAUL HARRIS"/>
        <s v="CULPON"/>
        <s v="SANTA ANA"/>
        <s v="PAMPA LA VICTORIA"/>
        <s v="PIMENTEL"/>
        <s v="SAN LUIS"/>
        <s v="SAN ANTONIO (POMALCA)"/>
        <s v="SIPAN"/>
        <s v="REQUE"/>
        <s v="MONTEGRANDE"/>
        <s v="LAS DELICIAS"/>
        <s v="SAN JOSE"/>
        <s v="SAN CARLOS"/>
        <s v="BODEGONES"/>
        <s v="CIUDAD DE DIOS - JUAN TOMIS STACK"/>
        <s v="MONSEFU"/>
        <s v="CALLANCA"/>
        <s v="POMAPE"/>
        <s v="VALLE HERMOSO"/>
        <s v="CIUDAD ETEN"/>
        <s v="PUERTO ETEN"/>
        <s v="SANTA ROSA"/>
        <s v="ZAÑA"/>
        <s v="COLLIQUE"/>
        <s v="GUAYAQUIL"/>
        <s v="MOCUPE VIEJO (TRADIC.)"/>
        <s v="MOCUPE NUEVO"/>
        <s v="LAGUNAS"/>
        <s v="PUEBLO LIBRE"/>
        <s v="NUEVA ARICA"/>
        <s v="LA VIÑA DE NUEVA ARICA"/>
        <s v="OYOTUN"/>
        <s v="EL ESPINAL"/>
        <s v="PAN DE AZUCAR"/>
        <s v="VIRGEN DE LAS MERCEDES LA OTRA BANDA"/>
        <s v="HOSPITAL PROVINCIAL DOCENTE BELEN-LAMBAYEQUE"/>
        <s v="JAYANCA"/>
        <s v="SAN MARTIN"/>
        <s v="TORIBIA CASTRO CHIRINOS"/>
        <s v="SIALUPE HUAMANTANGA"/>
        <s v="MUYFINCA-PUNTO 09"/>
        <s v="ILLIMO"/>
        <s v="CHIRIMOYO"/>
        <s v="SAN PEDRO SASAPE"/>
        <s v="LA VIÑA (JAYANCA)"/>
        <s v="MOCHUMI"/>
        <s v="MARAVILLAS"/>
        <s v="PUNTO CUATRO"/>
        <s v="PAREDONES MUY FINCA"/>
        <s v="PACORA"/>
        <s v="HUACA RIVERA"/>
        <s v="SALAS"/>
        <s v="PENACHI"/>
        <s v="KERGUER"/>
        <s v="TUCUME"/>
        <s v="TUCUME VIEJO"/>
        <s v="GRANJA SASAPE"/>
        <s v="LOS BANCES"/>
        <s v="LA RAYA"/>
        <s v="LOS SANCHEZ"/>
        <s v="MOTUPE"/>
        <s v="CHOCHOPE"/>
        <s v="KAÑARIS"/>
        <s v="PANDACHI"/>
        <s v="HUACAPAMPA"/>
        <s v="CHILASQUE"/>
        <s v="LA SUCCHA"/>
        <s v="QUIRICHIMA"/>
        <s v="CHIÑAMA"/>
        <s v="TONGORRAPE"/>
        <s v="ANCHOVIRA"/>
        <s v="MARRIPON"/>
        <s v="OLMOS"/>
        <s v="LA ESTANCIA"/>
        <s v="INSCULAS"/>
        <s v="QUERPON"/>
        <s v="TRES BATANES"/>
        <s v="CAPILLA CENTRAL"/>
        <s v="ÑAUPE"/>
        <s v="ELVIRREY"/>
        <s v="FICUAR"/>
        <s v="SANTA ROSA (OLMOS)"/>
        <s v="COLAYA"/>
        <s v="LA RAMADA"/>
        <s v="TALLAPAMPA"/>
        <s v="MORROPE"/>
        <s v="LA COLORADA"/>
        <s v="EL ROMERO"/>
        <s v="TRANCA FANUPE"/>
        <s v="LAGUNAS (MORROPE)"/>
        <s v="CHEPITO"/>
        <s v="ARBOLSOL"/>
        <s v="CRUZ DE PAREDONES"/>
        <s v="LA  GARTERA"/>
        <s v="CRUZ DEL MEDANO"/>
        <s v="QUEMAZON"/>
        <s v="FANUPE BARRIO NUEVO"/>
        <s v="SANTA ISABEL"/>
        <s v="SEQUION"/>
        <s v="SANTA ROSA LAS PAMPAS"/>
        <s v="ANNAPE"/>
        <s v="CARACUCHO"/>
        <s v="HUACA DE BARRO"/>
        <s v="POSITOS"/>
        <s v="CLAS PICSI"/>
        <s v="SEÑOR DE LA JUSTICIA"/>
        <s v="PUCHACA"/>
        <s v="MESONES MURO"/>
        <s v="PITIPO"/>
        <s v="LA TRAPOSA"/>
        <s v="MOCHUMI VIEJO"/>
        <s v="MOTUPILLO"/>
        <s v="CACHINCHE"/>
        <s v="PATIVILCA"/>
        <s v="SIME"/>
        <s v="BATANGRANDE"/>
        <s v="C.S.PUEBLO NUEVO"/>
        <s v="LAS LOMAS"/>
        <s v="MOYAN"/>
        <s v="INKAWASI"/>
        <s v="LAQUIPAMPA"/>
        <s v="UYURPAMPA"/>
        <s v="CRUZ LOMA"/>
        <s v="HUAYRUL"/>
        <s v="MARAYHUACA"/>
        <s v="TOTORAS"/>
        <s v="CANCHACHALA"/>
        <s v="LANCHIPAMPA"/>
        <s v="KONGACHA"/>
        <s v="LA TRANCA"/>
        <s v="EL SAUCE"/>
        <s v="HUMEDADES"/>
        <s v="EL PUENTE"/>
        <s v="CAYALTI"/>
        <s v="EL ARROZAL"/>
        <s v="CAPOTE"/>
        <s v="PUCALA"/>
        <s v="HUAYABAMBA"/>
        <s v="HIERBA BUENA"/>
        <s v="LA ZARANDA"/>
        <s v="LAS COLMENAS"/>
        <s v="POMALCA"/>
        <s v="VILLA HERMOSA"/>
        <s v="MONTE HERMOZO"/>
        <s v="HUACA TRAPICHE DE BRONCE"/>
        <s v="LAS FLORES DE LA PRADERA"/>
        <s v="CALERA SANTA ROSA"/>
        <s v="CASERIO PLAYA DE CASCAJAL"/>
        <s v="SANTA CLARA"/>
        <s v="MAMAGPAMPA"/>
        <s v="ANTONIO RAYMONDI"/>
        <s v="CORRAL DE PIEDRA"/>
        <s v="ANCOL CHICO"/>
        <s v="EL PUEBLITO"/>
        <s v="LAGUNA HUANAMA"/>
        <s v="HOSPITAL REGIONAL LAMBAYEQUE"/>
        <s v="LAS NORIAS"/>
        <s v="CORRAL DE ARENA"/>
        <s v="SALTUR"/>
        <s v="LA COMPUERTA"/>
        <s v="PASABAR ASERRADERO"/>
        <s v="MOCAPE"/>
        <s v="CAPILLA SANTA ROSA LAMBAYEQUE"/>
        <s v="HUACA BLANCA"/>
        <s v="(en blanco)"/>
        <s v="POSTA MEDICA DE UCUPE - ESSALUD"/>
        <s v="HOSPITAL NAYLAMP"/>
        <s v="CAP III CARLOS CASTAÑEDA IPARRAGUIRRE"/>
        <s v="POSTA MEDICA DE MOTUPE - ESSALUD"/>
        <s v="CENTRO MEDICO JUAN AITA VALLE ETEN"/>
        <s v="POSTA MEDICA DE DE OYOTUN - ESSALUD"/>
        <s v="CENTRO DE ATENCION PRIMARIA II JAYANCA"/>
        <s v="CENTRO DE ATENCION PRIMARIA III MANUEL MANRRIQUE NEVADO"/>
        <s v="POSTA MEDICA DE CHONGOYAPE - ESAALUD"/>
        <s v="POSTA MEDICA DE TUCUME"/>
        <s v="POLICLINICO CHICLAYO OESTE"/>
        <s v="AGUSTIN GAVIDIA SALCEDO"/>
        <s v="ESSALUD HOSPITAL 1 AGUSTIN ARBULU NEYRA FERREÑAFE"/>
        <s v="HOSPITAL NACIONAL ALMANZOR AGUINAGA ASENJO"/>
        <s v="POSTA MEDICA DE OLMOS"/>
        <s v="HOSPITAL II LUIS HEYSEN INCHAUSTEGUI"/>
        <s v="CENTRO MEDICO CAYALTI"/>
        <s v="CENTRO DE ATENCION PRIMARIA II PATAPO"/>
        <s v="TUMAN"/>
        <s v="HOSPITAL REGIONAL POLICIAL CHICLAYO"/>
        <s v="POSOPE ALTO"/>
        <s v="JANQUE"/>
        <s v="TOTORAS PAMPAVERDE"/>
        <s v="MAX SALUD AVISAL S.A."/>
        <s v="CLINICA AUNA SEDE CHICLAYO"/>
        <s v="CLINICA UNION SAC."/>
        <s v="HOSPITAL REFERENCIAL FERREÑAFE" u="1"/>
        <s v="ESTABLECIMIENTO DE SALUD FAP HOREN CHICLAYO" u="1"/>
        <m u="1"/>
        <s v="TUPAC AMARU CHI" u="1"/>
        <s v="TUPAC AMARU LAG" u="1"/>
      </sharedItems>
    </cacheField>
    <cacheField name="RN HVB." numFmtId="0">
      <sharedItems containsString="0" containsBlank="1" containsNumber="1" containsInteger="1" minValue="0" maxValue="619"/>
    </cacheField>
    <cacheField name="Suma de RN BCG" numFmtId="0">
      <sharedItems containsString="0" containsBlank="1" containsNumber="1" containsInteger="1" minValue="0" maxValue="11"/>
    </cacheField>
    <cacheField name="Suma de 1 HVB" numFmtId="0">
      <sharedItems containsNonDate="0" containsString="0" containsBlank="1"/>
    </cacheField>
    <cacheField name="Suma de 1 BCG" numFmtId="0">
      <sharedItems containsString="0" containsBlank="1" containsNumber="1" containsInteger="1" minValue="0" maxValue="641"/>
    </cacheField>
    <cacheField name="Suma de 1° NEUMO" numFmtId="0">
      <sharedItems containsString="0" containsBlank="1" containsNumber="1" containsInteger="1" minValue="0" maxValue="129"/>
    </cacheField>
    <cacheField name="Suma de 1° ROTA" numFmtId="0">
      <sharedItems containsString="0" containsBlank="1" containsNumber="1" containsInteger="1" minValue="0" maxValue="124"/>
    </cacheField>
    <cacheField name="Suma de 1° IPV" numFmtId="0">
      <sharedItems containsString="0" containsBlank="1" containsNumber="1" containsInteger="1" minValue="0" maxValue="124"/>
    </cacheField>
    <cacheField name="Suma de 1° PENTA" numFmtId="0">
      <sharedItems containsString="0" containsBlank="1" containsNumber="1" containsInteger="1" minValue="0" maxValue="126"/>
    </cacheField>
    <cacheField name="Suma de 2° NEUMO" numFmtId="0">
      <sharedItems containsString="0" containsBlank="1" containsNumber="1" containsInteger="1" minValue="0" maxValue="131"/>
    </cacheField>
    <cacheField name="Suma de 2° ROTA" numFmtId="0">
      <sharedItems containsString="0" containsBlank="1" containsNumber="1" containsInteger="1" minValue="0" maxValue="136"/>
    </cacheField>
    <cacheField name="Suma de 2° IPV" numFmtId="0">
      <sharedItems containsString="0" containsBlank="1" containsNumber="1" containsInteger="1" minValue="0" maxValue="132"/>
    </cacheField>
    <cacheField name="Suma de 2° PENTA" numFmtId="0">
      <sharedItems containsString="0" containsBlank="1" containsNumber="1" containsInteger="1" minValue="0" maxValue="126"/>
    </cacheField>
    <cacheField name="Suma de 3° APO" numFmtId="0">
      <sharedItems containsString="0" containsBlank="1" containsNumber="1" containsInteger="1" minValue="0" maxValue="137"/>
    </cacheField>
    <cacheField name="Suma de 3° PENTA" numFmtId="0">
      <sharedItems containsString="0" containsBlank="1" containsNumber="1" containsInteger="1" minValue="0" maxValue="138"/>
    </cacheField>
    <cacheField name="Suma de 1° INFLUENZA" numFmtId="0">
      <sharedItems containsString="0" containsBlank="1" containsNumber="1" containsInteger="1" minValue="0" maxValue="43"/>
    </cacheField>
    <cacheField name="Suma de 2° INFLUENZA" numFmtId="0">
      <sharedItems containsString="0" containsBlank="1" containsNumber="1" containsInteger="1" minValue="0" maxValue="36"/>
    </cacheField>
    <cacheField name="Suma de 3° NEUMO" numFmtId="0">
      <sharedItems containsString="0" containsBlank="1" containsNumber="1" containsInteger="1" minValue="0" maxValue="133"/>
    </cacheField>
    <cacheField name="Suma de 1° SPR" numFmtId="0">
      <sharedItems containsString="0" containsBlank="1" containsNumber="1" containsInteger="1" minValue="0" maxValue="138"/>
    </cacheField>
    <cacheField name="Suma de DU VARICELA" numFmtId="0">
      <sharedItems containsString="0" containsBlank="1" containsNumber="1" containsInteger="1" minValue="0" maxValue="84"/>
    </cacheField>
    <cacheField name="Suma de 1° INFLUENZA2" numFmtId="0">
      <sharedItems containsString="0" containsBlank="1" containsNumber="1" containsInteger="1" minValue="0" maxValue="34"/>
    </cacheField>
    <cacheField name="Suma de DU AMA" numFmtId="0">
      <sharedItems containsString="0" containsBlank="1" containsNumber="1" containsInteger="1" minValue="0" maxValue="76"/>
    </cacheField>
    <cacheField name="Suma de 2° SPR" numFmtId="0">
      <sharedItems containsString="0" containsBlank="1" containsNumber="1" containsInteger="1" minValue="0" maxValue="85"/>
    </cacheField>
    <cacheField name="Suma de 1° RF DPT" numFmtId="0">
      <sharedItems containsString="0" containsBlank="1" containsNumber="1" containsInteger="1" minValue="0" maxValue="75"/>
    </cacheField>
    <cacheField name="Suma de 1° RF APO" numFmtId="0">
      <sharedItems containsString="0" containsBlank="1" containsNumber="1" containsInteger="1" minValue="0" maxValue="91"/>
    </cacheField>
    <cacheField name="Suma de 2° RF DPT" numFmtId="0">
      <sharedItems containsString="0" containsBlank="1" containsNumber="1" containsInteger="1" minValue="0" maxValue="63"/>
    </cacheField>
    <cacheField name="Suma de 2° RF APO" numFmtId="0">
      <sharedItems containsString="0" containsBlank="1" containsNumber="1" containsInteger="1" minValue="0" maxValue="105"/>
    </cacheField>
    <cacheField name="Suma de NEUMO ADUL" numFmtId="0">
      <sharedItems containsString="0" containsBlank="1" containsNumber="1" containsInteger="1" minValue="0" maxValue="83"/>
    </cacheField>
    <cacheField name="Suma de INFLU ADUL" numFmtId="0">
      <sharedItems containsString="0" containsBlank="1" containsNumber="1" containsInteger="1" minValue="0" maxValue="139"/>
    </cacheField>
    <cacheField name="Suma de VPH1" numFmtId="0">
      <sharedItems containsString="0" containsBlank="1" containsNumber="1" containsInteger="1" minValue="0" maxValue="99"/>
    </cacheField>
    <cacheField name="Suma de VPH2" numFmtId="0">
      <sharedItems containsString="0" containsBlank="1" containsNumber="1" containsInteger="1" minValue="0" maxValue="0"/>
    </cacheField>
    <cacheField name="Suma de DT-GEST" numFmtId="0">
      <sharedItems containsString="0" containsBlank="1" containsNumber="1" containsInteger="1" minValue="0" maxValue="37"/>
    </cacheField>
    <cacheField name="Suma de Tdap--GEST" numFmtId="0">
      <sharedItems containsString="0" containsBlank="1" containsNumber="1" containsInteger="1" minValue="0" maxValue="58"/>
    </cacheField>
    <cacheField name="DISTRITO" numFmtId="0">
      <sharedItems count="39">
        <s v="CHICLAYO"/>
        <s v="CHONGOYAPE"/>
        <s v="LA VICTORIA"/>
        <s v="JOSE LEONARDO ORTIZ"/>
        <s v="PATAPO"/>
        <s v="PIMENTEL"/>
        <s v="POMALCA"/>
        <s v="SAÑA"/>
        <s v="REQUE"/>
        <s v="SAN JOSE"/>
        <s v="MONSEFU"/>
        <s v="ETEN"/>
        <s v="ETEN PUERTO"/>
        <s v="SANTA ROSA"/>
        <s v="CAYALTI"/>
        <s v="LAGUNAS"/>
        <s v="NUEVA ARICA"/>
        <s v="OYOTUN"/>
        <s v="LAMBAYEQUE"/>
        <s v="JAYANCA"/>
        <s v="ILLIMO"/>
        <s v="MOCHUMI"/>
        <s v="PACORA"/>
        <s v="SALAS"/>
        <s v="TUCUME"/>
        <s v="MOTUPE"/>
        <s v="CHOCHOPE"/>
        <s v="CAÑARIS"/>
        <s v="OLMOS"/>
        <s v="MORROPE"/>
        <s v="PICSI"/>
        <s v="FERREÑAFE"/>
        <s v="INCAHUASI"/>
        <s v="MANUEL ANTONIO MESONES MURO"/>
        <s v="PITIPO"/>
        <s v="PUEBLO NUEVO"/>
        <s v="PUCALA"/>
        <e v="#N/A"/>
        <s v="TUMAN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8">
  <r>
    <n v="4317"/>
    <x v="0"/>
    <n v="534"/>
    <n v="7"/>
    <m/>
    <n v="556"/>
    <n v="34"/>
    <n v="22"/>
    <n v="28"/>
    <n v="34"/>
    <n v="27"/>
    <n v="27"/>
    <n v="29"/>
    <n v="25"/>
    <n v="17"/>
    <n v="13"/>
    <n v="9"/>
    <n v="6"/>
    <n v="13"/>
    <n v="18"/>
    <n v="14"/>
    <n v="0"/>
    <n v="24"/>
    <n v="13"/>
    <n v="11"/>
    <n v="10"/>
    <n v="7"/>
    <n v="5"/>
    <n v="3"/>
    <n v="2"/>
    <n v="7"/>
    <n v="0"/>
    <n v="12"/>
    <n v="33"/>
    <x v="0"/>
  </r>
  <r>
    <n v="4318"/>
    <x v="1"/>
    <n v="93"/>
    <n v="0"/>
    <m/>
    <n v="123"/>
    <n v="83"/>
    <n v="82"/>
    <n v="83"/>
    <n v="83"/>
    <n v="54"/>
    <n v="54"/>
    <n v="53"/>
    <n v="55"/>
    <n v="63"/>
    <n v="62"/>
    <n v="30"/>
    <n v="26"/>
    <n v="60"/>
    <n v="63"/>
    <n v="61"/>
    <n v="7"/>
    <n v="59"/>
    <n v="62"/>
    <n v="50"/>
    <n v="64"/>
    <n v="55"/>
    <n v="37"/>
    <n v="20"/>
    <n v="65"/>
    <n v="37"/>
    <n v="0"/>
    <n v="18"/>
    <n v="58"/>
    <x v="0"/>
  </r>
  <r>
    <n v="4319"/>
    <x v="2"/>
    <n v="1"/>
    <n v="0"/>
    <m/>
    <n v="2"/>
    <n v="43"/>
    <n v="43"/>
    <n v="43"/>
    <n v="43"/>
    <n v="45"/>
    <n v="44"/>
    <n v="45"/>
    <n v="44"/>
    <n v="49"/>
    <n v="50"/>
    <n v="24"/>
    <n v="18"/>
    <n v="51"/>
    <n v="53"/>
    <n v="53"/>
    <n v="7"/>
    <n v="37"/>
    <n v="27"/>
    <n v="24"/>
    <n v="32"/>
    <n v="39"/>
    <n v="27"/>
    <n v="18"/>
    <n v="61"/>
    <n v="22"/>
    <n v="0"/>
    <n v="6"/>
    <n v="32"/>
    <x v="0"/>
  </r>
  <r>
    <n v="4320"/>
    <x v="3"/>
    <n v="2"/>
    <n v="0"/>
    <m/>
    <n v="1"/>
    <n v="29"/>
    <n v="29"/>
    <n v="29"/>
    <n v="29"/>
    <n v="33"/>
    <n v="33"/>
    <n v="33"/>
    <n v="33"/>
    <n v="44"/>
    <n v="44"/>
    <n v="14"/>
    <n v="12"/>
    <n v="39"/>
    <n v="39"/>
    <n v="38"/>
    <n v="1"/>
    <n v="31"/>
    <n v="40"/>
    <n v="39"/>
    <n v="41"/>
    <n v="32"/>
    <n v="26"/>
    <n v="8"/>
    <n v="50"/>
    <n v="99"/>
    <n v="0"/>
    <n v="9"/>
    <n v="27"/>
    <x v="0"/>
  </r>
  <r>
    <n v="4321"/>
    <x v="4"/>
    <n v="0"/>
    <n v="0"/>
    <m/>
    <n v="0"/>
    <n v="46"/>
    <n v="47"/>
    <n v="47"/>
    <n v="48"/>
    <n v="43"/>
    <n v="42"/>
    <n v="43"/>
    <n v="42"/>
    <n v="55"/>
    <n v="55"/>
    <n v="31"/>
    <n v="18"/>
    <n v="41"/>
    <n v="43"/>
    <n v="44"/>
    <n v="7"/>
    <n v="47"/>
    <n v="22"/>
    <n v="14"/>
    <n v="28"/>
    <n v="22"/>
    <n v="14"/>
    <n v="16"/>
    <n v="58"/>
    <n v="26"/>
    <n v="0"/>
    <n v="20"/>
    <n v="30"/>
    <x v="0"/>
  </r>
  <r>
    <n v="4322"/>
    <x v="5"/>
    <n v="0"/>
    <n v="0"/>
    <m/>
    <n v="0"/>
    <n v="33"/>
    <n v="33"/>
    <n v="33"/>
    <n v="32"/>
    <n v="25"/>
    <n v="26"/>
    <n v="27"/>
    <n v="27"/>
    <n v="29"/>
    <n v="29"/>
    <n v="13"/>
    <n v="3"/>
    <n v="32"/>
    <n v="32"/>
    <n v="31"/>
    <n v="12"/>
    <n v="29"/>
    <n v="25"/>
    <n v="27"/>
    <n v="28"/>
    <n v="22"/>
    <n v="18"/>
    <n v="4"/>
    <n v="36"/>
    <n v="15"/>
    <n v="0"/>
    <n v="6"/>
    <n v="13"/>
    <x v="0"/>
  </r>
  <r>
    <n v="4323"/>
    <x v="6"/>
    <n v="0"/>
    <n v="0"/>
    <m/>
    <n v="0"/>
    <n v="24"/>
    <n v="24"/>
    <n v="23"/>
    <n v="23"/>
    <n v="28"/>
    <n v="28"/>
    <n v="28"/>
    <n v="28"/>
    <n v="38"/>
    <n v="38"/>
    <n v="14"/>
    <n v="8"/>
    <n v="19"/>
    <n v="19"/>
    <n v="19"/>
    <n v="4"/>
    <n v="30"/>
    <n v="28"/>
    <n v="30"/>
    <n v="31"/>
    <n v="24"/>
    <n v="19"/>
    <n v="14"/>
    <n v="36"/>
    <n v="37"/>
    <n v="0"/>
    <n v="0"/>
    <n v="24"/>
    <x v="0"/>
  </r>
  <r>
    <n v="4324"/>
    <x v="7"/>
    <n v="16"/>
    <n v="0"/>
    <m/>
    <n v="14"/>
    <n v="46"/>
    <n v="46"/>
    <n v="47"/>
    <n v="47"/>
    <n v="59"/>
    <n v="57"/>
    <n v="57"/>
    <n v="59"/>
    <n v="66"/>
    <n v="66"/>
    <n v="29"/>
    <n v="14"/>
    <n v="52"/>
    <n v="52"/>
    <n v="52"/>
    <n v="21"/>
    <n v="59"/>
    <n v="45"/>
    <n v="44"/>
    <n v="47"/>
    <n v="41"/>
    <n v="28"/>
    <n v="7"/>
    <n v="58"/>
    <n v="15"/>
    <n v="0"/>
    <n v="6"/>
    <n v="23"/>
    <x v="0"/>
  </r>
  <r>
    <n v="4325"/>
    <x v="8"/>
    <n v="7"/>
    <n v="0"/>
    <m/>
    <n v="7"/>
    <n v="25"/>
    <n v="25"/>
    <n v="25"/>
    <n v="25"/>
    <n v="19"/>
    <n v="19"/>
    <n v="18"/>
    <n v="20"/>
    <n v="27"/>
    <n v="26"/>
    <n v="8"/>
    <n v="9"/>
    <n v="12"/>
    <n v="13"/>
    <n v="12"/>
    <n v="6"/>
    <n v="9"/>
    <n v="13"/>
    <n v="18"/>
    <n v="19"/>
    <n v="13"/>
    <n v="11"/>
    <n v="17"/>
    <n v="34"/>
    <n v="12"/>
    <n v="0"/>
    <n v="4"/>
    <n v="20"/>
    <x v="1"/>
  </r>
  <r>
    <n v="4326"/>
    <x v="9"/>
    <n v="0"/>
    <n v="0"/>
    <m/>
    <n v="0"/>
    <n v="10"/>
    <n v="9"/>
    <n v="10"/>
    <n v="8"/>
    <n v="6"/>
    <n v="6"/>
    <n v="5"/>
    <n v="8"/>
    <n v="6"/>
    <n v="6"/>
    <n v="4"/>
    <n v="1"/>
    <n v="5"/>
    <n v="8"/>
    <n v="5"/>
    <n v="5"/>
    <n v="8"/>
    <n v="11"/>
    <n v="14"/>
    <n v="12"/>
    <n v="19"/>
    <n v="8"/>
    <n v="33"/>
    <n v="3"/>
    <n v="33"/>
    <n v="0"/>
    <n v="0"/>
    <n v="13"/>
    <x v="1"/>
  </r>
  <r>
    <n v="4327"/>
    <x v="10"/>
    <n v="0"/>
    <n v="0"/>
    <m/>
    <n v="0"/>
    <n v="46"/>
    <n v="45"/>
    <n v="46"/>
    <n v="46"/>
    <n v="47"/>
    <n v="46"/>
    <n v="47"/>
    <n v="47"/>
    <n v="37"/>
    <n v="37"/>
    <n v="8"/>
    <n v="5"/>
    <n v="36"/>
    <n v="36"/>
    <n v="36"/>
    <n v="2"/>
    <n v="27"/>
    <n v="42"/>
    <n v="29"/>
    <n v="41"/>
    <n v="62"/>
    <n v="44"/>
    <n v="26"/>
    <n v="35"/>
    <n v="40"/>
    <n v="0"/>
    <n v="15"/>
    <n v="31"/>
    <x v="2"/>
  </r>
  <r>
    <n v="4328"/>
    <x v="11"/>
    <n v="0"/>
    <n v="0"/>
    <m/>
    <n v="0"/>
    <n v="12"/>
    <n v="12"/>
    <n v="12"/>
    <n v="12"/>
    <n v="15"/>
    <n v="14"/>
    <n v="17"/>
    <n v="16"/>
    <n v="16"/>
    <n v="17"/>
    <n v="3"/>
    <n v="1"/>
    <n v="21"/>
    <n v="24"/>
    <n v="21"/>
    <n v="1"/>
    <n v="18"/>
    <n v="12"/>
    <n v="13"/>
    <n v="15"/>
    <n v="16"/>
    <n v="7"/>
    <n v="25"/>
    <n v="13"/>
    <n v="41"/>
    <n v="0"/>
    <n v="1"/>
    <n v="14"/>
    <x v="2"/>
  </r>
  <r>
    <n v="4329"/>
    <x v="12"/>
    <n v="26"/>
    <n v="1"/>
    <m/>
    <n v="29"/>
    <n v="53"/>
    <n v="52"/>
    <n v="55"/>
    <n v="55"/>
    <n v="49"/>
    <n v="48"/>
    <n v="51"/>
    <n v="50"/>
    <n v="51"/>
    <n v="51"/>
    <n v="28"/>
    <n v="9"/>
    <n v="53"/>
    <n v="55"/>
    <n v="55"/>
    <n v="2"/>
    <n v="37"/>
    <n v="36"/>
    <n v="40"/>
    <n v="40"/>
    <n v="43"/>
    <n v="37"/>
    <n v="19"/>
    <n v="23"/>
    <n v="21"/>
    <n v="0"/>
    <n v="33"/>
    <n v="49"/>
    <x v="2"/>
  </r>
  <r>
    <n v="4330"/>
    <x v="13"/>
    <n v="0"/>
    <n v="0"/>
    <m/>
    <n v="1"/>
    <n v="6"/>
    <n v="6"/>
    <n v="6"/>
    <n v="6"/>
    <n v="12"/>
    <n v="12"/>
    <n v="13"/>
    <n v="13"/>
    <n v="8"/>
    <n v="8"/>
    <n v="6"/>
    <n v="1"/>
    <n v="5"/>
    <n v="4"/>
    <n v="6"/>
    <n v="3"/>
    <n v="7"/>
    <n v="9"/>
    <n v="8"/>
    <n v="7"/>
    <n v="11"/>
    <n v="9"/>
    <n v="1"/>
    <n v="8"/>
    <n v="2"/>
    <n v="0"/>
    <n v="1"/>
    <n v="4"/>
    <x v="2"/>
  </r>
  <r>
    <n v="4331"/>
    <x v="14"/>
    <n v="35"/>
    <n v="0"/>
    <m/>
    <n v="39"/>
    <n v="72"/>
    <n v="72"/>
    <n v="72"/>
    <n v="72"/>
    <n v="65"/>
    <n v="64"/>
    <n v="62"/>
    <n v="64"/>
    <n v="72"/>
    <n v="72"/>
    <n v="21"/>
    <n v="25"/>
    <n v="85"/>
    <n v="85"/>
    <n v="84"/>
    <n v="27"/>
    <n v="51"/>
    <n v="48"/>
    <n v="57"/>
    <n v="55"/>
    <n v="50"/>
    <n v="46"/>
    <n v="26"/>
    <n v="74"/>
    <n v="34"/>
    <n v="0"/>
    <n v="37"/>
    <n v="40"/>
    <x v="3"/>
  </r>
  <r>
    <n v="4332"/>
    <x v="15"/>
    <n v="32"/>
    <n v="3"/>
    <m/>
    <n v="37"/>
    <n v="83"/>
    <n v="81"/>
    <n v="75"/>
    <n v="81"/>
    <n v="68"/>
    <n v="70"/>
    <n v="65"/>
    <n v="69"/>
    <n v="75"/>
    <n v="77"/>
    <n v="28"/>
    <n v="36"/>
    <n v="73"/>
    <n v="73"/>
    <n v="73"/>
    <n v="32"/>
    <n v="76"/>
    <n v="61"/>
    <n v="64"/>
    <n v="55"/>
    <n v="42"/>
    <n v="37"/>
    <n v="13"/>
    <n v="12"/>
    <n v="25"/>
    <n v="0"/>
    <n v="1"/>
    <n v="41"/>
    <x v="3"/>
  </r>
  <r>
    <n v="4333"/>
    <x v="16"/>
    <n v="17"/>
    <n v="1"/>
    <m/>
    <n v="17"/>
    <n v="43"/>
    <n v="44"/>
    <n v="44"/>
    <n v="43"/>
    <n v="46"/>
    <n v="44"/>
    <n v="46"/>
    <n v="46"/>
    <n v="39"/>
    <n v="40"/>
    <n v="8"/>
    <n v="14"/>
    <n v="53"/>
    <n v="52"/>
    <n v="51"/>
    <n v="11"/>
    <n v="47"/>
    <n v="45"/>
    <n v="50"/>
    <n v="48"/>
    <n v="31"/>
    <n v="19"/>
    <n v="6"/>
    <n v="37"/>
    <n v="50"/>
    <n v="0"/>
    <n v="13"/>
    <n v="40"/>
    <x v="3"/>
  </r>
  <r>
    <n v="4334"/>
    <x v="17"/>
    <n v="0"/>
    <n v="0"/>
    <m/>
    <n v="0"/>
    <n v="19"/>
    <n v="19"/>
    <n v="18"/>
    <n v="19"/>
    <n v="22"/>
    <n v="22"/>
    <n v="22"/>
    <n v="22"/>
    <n v="17"/>
    <n v="15"/>
    <n v="4"/>
    <n v="3"/>
    <n v="17"/>
    <n v="18"/>
    <n v="17"/>
    <n v="2"/>
    <n v="17"/>
    <n v="14"/>
    <n v="14"/>
    <n v="8"/>
    <n v="10"/>
    <n v="8"/>
    <n v="1"/>
    <n v="1"/>
    <n v="10"/>
    <n v="0"/>
    <n v="0"/>
    <n v="3"/>
    <x v="3"/>
  </r>
  <r>
    <n v="4335"/>
    <x v="18"/>
    <n v="0"/>
    <n v="0"/>
    <m/>
    <n v="0"/>
    <n v="29"/>
    <n v="29"/>
    <n v="29"/>
    <n v="29"/>
    <n v="26"/>
    <n v="25"/>
    <n v="26"/>
    <n v="26"/>
    <n v="32"/>
    <n v="33"/>
    <n v="15"/>
    <n v="10"/>
    <n v="26"/>
    <n v="27"/>
    <n v="28"/>
    <n v="10"/>
    <n v="22"/>
    <n v="19"/>
    <n v="17"/>
    <n v="19"/>
    <n v="17"/>
    <n v="8"/>
    <n v="0"/>
    <n v="0"/>
    <n v="0"/>
    <n v="0"/>
    <n v="7"/>
    <n v="21"/>
    <x v="3"/>
  </r>
  <r>
    <n v="4337"/>
    <x v="19"/>
    <n v="0"/>
    <n v="0"/>
    <m/>
    <n v="0"/>
    <n v="9"/>
    <n v="8"/>
    <n v="8"/>
    <n v="9"/>
    <n v="8"/>
    <n v="9"/>
    <n v="9"/>
    <n v="8"/>
    <n v="9"/>
    <n v="9"/>
    <n v="2"/>
    <n v="4"/>
    <n v="5"/>
    <n v="5"/>
    <n v="5"/>
    <n v="1"/>
    <n v="0"/>
    <n v="7"/>
    <n v="7"/>
    <n v="7"/>
    <n v="4"/>
    <n v="1"/>
    <n v="0"/>
    <n v="0"/>
    <n v="7"/>
    <n v="0"/>
    <n v="0"/>
    <n v="14"/>
    <x v="4"/>
  </r>
  <r>
    <n v="4338"/>
    <x v="20"/>
    <n v="18"/>
    <n v="0"/>
    <m/>
    <n v="21"/>
    <n v="39"/>
    <n v="39"/>
    <n v="39"/>
    <n v="38"/>
    <n v="49"/>
    <n v="48"/>
    <n v="47"/>
    <n v="49"/>
    <n v="45"/>
    <n v="46"/>
    <n v="22"/>
    <n v="21"/>
    <n v="38"/>
    <n v="41"/>
    <n v="39"/>
    <n v="10"/>
    <n v="42"/>
    <n v="30"/>
    <n v="29"/>
    <n v="32"/>
    <n v="37"/>
    <n v="23"/>
    <n v="27"/>
    <n v="67"/>
    <n v="52"/>
    <n v="0"/>
    <n v="7"/>
    <n v="38"/>
    <x v="5"/>
  </r>
  <r>
    <n v="4339"/>
    <x v="21"/>
    <n v="0"/>
    <n v="0"/>
    <m/>
    <n v="0"/>
    <n v="2"/>
    <n v="2"/>
    <n v="2"/>
    <n v="2"/>
    <n v="0"/>
    <n v="0"/>
    <n v="0"/>
    <n v="0"/>
    <n v="0"/>
    <n v="0"/>
    <n v="0"/>
    <n v="1"/>
    <n v="1"/>
    <n v="1"/>
    <n v="1"/>
    <n v="1"/>
    <n v="1"/>
    <n v="1"/>
    <n v="1"/>
    <n v="2"/>
    <n v="2"/>
    <n v="1"/>
    <n v="1"/>
    <n v="15"/>
    <n v="0"/>
    <n v="0"/>
    <n v="1"/>
    <n v="0"/>
    <x v="6"/>
  </r>
  <r>
    <n v="4340"/>
    <x v="22"/>
    <n v="0"/>
    <n v="0"/>
    <m/>
    <n v="0"/>
    <n v="7"/>
    <n v="7"/>
    <n v="7"/>
    <n v="7"/>
    <n v="7"/>
    <n v="7"/>
    <n v="7"/>
    <n v="7"/>
    <n v="8"/>
    <n v="8"/>
    <n v="1"/>
    <n v="1"/>
    <n v="4"/>
    <n v="4"/>
    <n v="3"/>
    <n v="0"/>
    <n v="2"/>
    <n v="3"/>
    <n v="2"/>
    <n v="2"/>
    <n v="3"/>
    <n v="0"/>
    <n v="1"/>
    <n v="12"/>
    <n v="1"/>
    <n v="0"/>
    <n v="1"/>
    <n v="0"/>
    <x v="6"/>
  </r>
  <r>
    <n v="4341"/>
    <x v="23"/>
    <n v="0"/>
    <n v="0"/>
    <m/>
    <n v="0"/>
    <n v="4"/>
    <n v="2"/>
    <n v="3"/>
    <n v="3"/>
    <n v="5"/>
    <n v="3"/>
    <n v="5"/>
    <n v="5"/>
    <n v="1"/>
    <n v="1"/>
    <n v="0"/>
    <n v="1"/>
    <n v="3"/>
    <n v="1"/>
    <n v="2"/>
    <n v="3"/>
    <n v="2"/>
    <n v="6"/>
    <n v="6"/>
    <n v="5"/>
    <n v="3"/>
    <n v="2"/>
    <n v="0"/>
    <n v="0"/>
    <n v="3"/>
    <n v="0"/>
    <n v="0"/>
    <n v="1"/>
    <x v="7"/>
  </r>
  <r>
    <n v="4342"/>
    <x v="24"/>
    <n v="17"/>
    <n v="0"/>
    <m/>
    <n v="19"/>
    <n v="25"/>
    <n v="25"/>
    <n v="25"/>
    <n v="25"/>
    <n v="33"/>
    <n v="32"/>
    <n v="33"/>
    <n v="34"/>
    <n v="28"/>
    <n v="28"/>
    <n v="9"/>
    <n v="11"/>
    <n v="36"/>
    <n v="36"/>
    <n v="36"/>
    <n v="11"/>
    <n v="32"/>
    <n v="29"/>
    <n v="31"/>
    <n v="31"/>
    <n v="31"/>
    <n v="28"/>
    <n v="5"/>
    <n v="30"/>
    <n v="8"/>
    <n v="0"/>
    <n v="2"/>
    <n v="16"/>
    <x v="8"/>
  </r>
  <r>
    <n v="4343"/>
    <x v="25"/>
    <n v="0"/>
    <n v="0"/>
    <m/>
    <n v="0"/>
    <n v="3"/>
    <n v="3"/>
    <n v="3"/>
    <n v="3"/>
    <n v="0"/>
    <n v="0"/>
    <n v="0"/>
    <n v="0"/>
    <n v="1"/>
    <n v="1"/>
    <n v="0"/>
    <n v="0"/>
    <n v="2"/>
    <n v="2"/>
    <n v="2"/>
    <n v="0"/>
    <n v="0"/>
    <n v="2"/>
    <n v="2"/>
    <n v="2"/>
    <n v="1"/>
    <n v="1"/>
    <n v="1"/>
    <n v="0"/>
    <n v="4"/>
    <n v="0"/>
    <n v="0"/>
    <n v="4"/>
    <x v="8"/>
  </r>
  <r>
    <n v="4344"/>
    <x v="26"/>
    <n v="0"/>
    <n v="0"/>
    <m/>
    <n v="0"/>
    <n v="3"/>
    <n v="3"/>
    <n v="3"/>
    <n v="3"/>
    <n v="2"/>
    <n v="2"/>
    <n v="2"/>
    <n v="2"/>
    <n v="2"/>
    <n v="2"/>
    <n v="0"/>
    <n v="0"/>
    <n v="2"/>
    <n v="3"/>
    <n v="3"/>
    <n v="1"/>
    <n v="1"/>
    <n v="2"/>
    <n v="3"/>
    <n v="2"/>
    <n v="2"/>
    <n v="2"/>
    <n v="1"/>
    <n v="1"/>
    <n v="3"/>
    <n v="0"/>
    <n v="0"/>
    <n v="4"/>
    <x v="8"/>
  </r>
  <r>
    <n v="4345"/>
    <x v="27"/>
    <n v="1"/>
    <n v="0"/>
    <m/>
    <n v="1"/>
    <n v="30"/>
    <n v="30"/>
    <n v="28"/>
    <n v="31"/>
    <n v="36"/>
    <n v="36"/>
    <n v="34"/>
    <n v="37"/>
    <n v="25"/>
    <n v="30"/>
    <n v="10"/>
    <n v="7"/>
    <n v="35"/>
    <n v="39"/>
    <n v="40"/>
    <n v="4"/>
    <n v="31"/>
    <n v="36"/>
    <n v="42"/>
    <n v="32"/>
    <n v="19"/>
    <n v="15"/>
    <n v="8"/>
    <n v="3"/>
    <n v="8"/>
    <n v="0"/>
    <n v="0"/>
    <n v="23"/>
    <x v="9"/>
  </r>
  <r>
    <n v="4346"/>
    <x v="28"/>
    <n v="1"/>
    <n v="0"/>
    <m/>
    <n v="0"/>
    <n v="0"/>
    <n v="0"/>
    <n v="0"/>
    <n v="0"/>
    <n v="1"/>
    <n v="1"/>
    <n v="1"/>
    <n v="1"/>
    <n v="1"/>
    <n v="2"/>
    <n v="0"/>
    <n v="2"/>
    <n v="1"/>
    <n v="1"/>
    <n v="1"/>
    <n v="0"/>
    <n v="0"/>
    <n v="0"/>
    <n v="0"/>
    <n v="0"/>
    <n v="1"/>
    <n v="1"/>
    <n v="0"/>
    <n v="0"/>
    <n v="0"/>
    <n v="0"/>
    <n v="0"/>
    <n v="0"/>
    <x v="9"/>
  </r>
  <r>
    <n v="4347"/>
    <x v="29"/>
    <n v="1"/>
    <n v="0"/>
    <m/>
    <n v="0"/>
    <n v="3"/>
    <n v="3"/>
    <n v="0"/>
    <n v="3"/>
    <n v="3"/>
    <n v="3"/>
    <n v="3"/>
    <n v="3"/>
    <n v="1"/>
    <n v="3"/>
    <n v="1"/>
    <n v="2"/>
    <n v="6"/>
    <n v="6"/>
    <n v="6"/>
    <n v="4"/>
    <n v="3"/>
    <n v="3"/>
    <n v="3"/>
    <n v="1"/>
    <n v="4"/>
    <n v="4"/>
    <n v="0"/>
    <n v="3"/>
    <n v="1"/>
    <n v="0"/>
    <n v="0"/>
    <n v="2"/>
    <x v="9"/>
  </r>
  <r>
    <n v="4348"/>
    <x v="30"/>
    <n v="0"/>
    <n v="0"/>
    <m/>
    <n v="0"/>
    <n v="8"/>
    <n v="8"/>
    <n v="5"/>
    <n v="8"/>
    <n v="5"/>
    <n v="5"/>
    <n v="3"/>
    <n v="5"/>
    <n v="4"/>
    <n v="10"/>
    <n v="9"/>
    <n v="1"/>
    <n v="4"/>
    <n v="3"/>
    <n v="5"/>
    <n v="2"/>
    <n v="14"/>
    <n v="3"/>
    <n v="7"/>
    <n v="4"/>
    <n v="8"/>
    <n v="6"/>
    <n v="0"/>
    <n v="4"/>
    <n v="12"/>
    <n v="0"/>
    <n v="4"/>
    <n v="12"/>
    <x v="9"/>
  </r>
  <r>
    <n v="4349"/>
    <x v="31"/>
    <n v="38"/>
    <n v="5"/>
    <m/>
    <n v="51"/>
    <n v="60"/>
    <n v="59"/>
    <n v="59"/>
    <n v="60"/>
    <n v="54"/>
    <n v="53"/>
    <n v="55"/>
    <n v="53"/>
    <n v="68"/>
    <n v="69"/>
    <n v="6"/>
    <n v="8"/>
    <n v="66"/>
    <n v="65"/>
    <n v="66"/>
    <n v="1"/>
    <n v="65"/>
    <n v="43"/>
    <n v="40"/>
    <n v="45"/>
    <n v="26"/>
    <n v="19"/>
    <n v="29"/>
    <n v="30"/>
    <n v="24"/>
    <n v="0"/>
    <n v="8"/>
    <n v="42"/>
    <x v="10"/>
  </r>
  <r>
    <n v="4350"/>
    <x v="32"/>
    <n v="0"/>
    <n v="0"/>
    <m/>
    <n v="0"/>
    <n v="10"/>
    <n v="10"/>
    <n v="10"/>
    <n v="10"/>
    <n v="9"/>
    <n v="9"/>
    <n v="9"/>
    <n v="9"/>
    <n v="7"/>
    <n v="6"/>
    <n v="4"/>
    <n v="0"/>
    <n v="9"/>
    <n v="9"/>
    <n v="9"/>
    <n v="2"/>
    <n v="6"/>
    <n v="9"/>
    <n v="10"/>
    <n v="10"/>
    <n v="8"/>
    <n v="7"/>
    <n v="2"/>
    <n v="3"/>
    <n v="2"/>
    <n v="0"/>
    <n v="1"/>
    <n v="7"/>
    <x v="10"/>
  </r>
  <r>
    <n v="4351"/>
    <x v="33"/>
    <n v="1"/>
    <n v="0"/>
    <m/>
    <n v="0"/>
    <n v="4"/>
    <n v="4"/>
    <n v="4"/>
    <n v="4"/>
    <n v="4"/>
    <n v="4"/>
    <n v="3"/>
    <n v="4"/>
    <n v="6"/>
    <n v="6"/>
    <n v="4"/>
    <n v="3"/>
    <n v="8"/>
    <n v="9"/>
    <n v="9"/>
    <n v="5"/>
    <n v="6"/>
    <n v="8"/>
    <n v="8"/>
    <n v="7"/>
    <n v="5"/>
    <n v="6"/>
    <n v="0"/>
    <n v="0"/>
    <n v="3"/>
    <n v="0"/>
    <n v="1"/>
    <n v="6"/>
    <x v="10"/>
  </r>
  <r>
    <n v="4352"/>
    <x v="34"/>
    <n v="0"/>
    <n v="0"/>
    <m/>
    <n v="0"/>
    <n v="5"/>
    <n v="5"/>
    <n v="5"/>
    <n v="5"/>
    <n v="2"/>
    <n v="2"/>
    <n v="3"/>
    <n v="3"/>
    <n v="2"/>
    <n v="3"/>
    <n v="0"/>
    <n v="3"/>
    <n v="3"/>
    <n v="3"/>
    <n v="3"/>
    <n v="0"/>
    <n v="2"/>
    <n v="1"/>
    <n v="1"/>
    <n v="1"/>
    <n v="5"/>
    <n v="3"/>
    <n v="0"/>
    <n v="0"/>
    <n v="1"/>
    <n v="0"/>
    <n v="0"/>
    <n v="2"/>
    <x v="10"/>
  </r>
  <r>
    <n v="4353"/>
    <x v="35"/>
    <n v="0"/>
    <n v="0"/>
    <m/>
    <n v="0"/>
    <n v="22"/>
    <n v="22"/>
    <n v="22"/>
    <n v="23"/>
    <n v="27"/>
    <n v="27"/>
    <n v="26"/>
    <n v="27"/>
    <n v="24"/>
    <n v="25"/>
    <n v="3"/>
    <n v="5"/>
    <n v="23"/>
    <n v="23"/>
    <n v="23"/>
    <n v="2"/>
    <n v="27"/>
    <n v="35"/>
    <n v="33"/>
    <n v="34"/>
    <n v="26"/>
    <n v="23"/>
    <n v="20"/>
    <n v="51"/>
    <n v="8"/>
    <n v="0"/>
    <n v="1"/>
    <n v="13"/>
    <x v="11"/>
  </r>
  <r>
    <n v="4354"/>
    <x v="36"/>
    <n v="0"/>
    <n v="0"/>
    <m/>
    <n v="0"/>
    <n v="4"/>
    <n v="4"/>
    <n v="4"/>
    <n v="4"/>
    <n v="0"/>
    <n v="0"/>
    <n v="0"/>
    <n v="0"/>
    <n v="4"/>
    <n v="4"/>
    <n v="4"/>
    <n v="2"/>
    <n v="1"/>
    <n v="1"/>
    <n v="2"/>
    <n v="1"/>
    <n v="1"/>
    <n v="0"/>
    <n v="0"/>
    <n v="0"/>
    <n v="5"/>
    <n v="4"/>
    <n v="2"/>
    <n v="0"/>
    <n v="5"/>
    <n v="0"/>
    <n v="4"/>
    <n v="2"/>
    <x v="12"/>
  </r>
  <r>
    <n v="4355"/>
    <x v="37"/>
    <n v="6"/>
    <n v="0"/>
    <m/>
    <n v="0"/>
    <n v="24"/>
    <n v="25"/>
    <n v="24"/>
    <n v="23"/>
    <n v="27"/>
    <n v="27"/>
    <n v="27"/>
    <n v="27"/>
    <n v="25"/>
    <n v="25"/>
    <n v="12"/>
    <n v="15"/>
    <n v="23"/>
    <n v="25"/>
    <n v="24"/>
    <n v="6"/>
    <n v="37"/>
    <n v="19"/>
    <n v="19"/>
    <n v="18"/>
    <n v="18"/>
    <n v="13"/>
    <n v="21"/>
    <n v="0"/>
    <n v="20"/>
    <n v="0"/>
    <n v="4"/>
    <n v="28"/>
    <x v="13"/>
  </r>
  <r>
    <n v="4356"/>
    <x v="38"/>
    <n v="0"/>
    <n v="0"/>
    <m/>
    <n v="0"/>
    <n v="9"/>
    <n v="10"/>
    <n v="10"/>
    <n v="10"/>
    <n v="9"/>
    <n v="10"/>
    <n v="10"/>
    <n v="10"/>
    <n v="9"/>
    <n v="9"/>
    <n v="1"/>
    <n v="4"/>
    <n v="9"/>
    <n v="11"/>
    <n v="9"/>
    <n v="4"/>
    <n v="8"/>
    <n v="12"/>
    <n v="13"/>
    <n v="13"/>
    <n v="12"/>
    <n v="11"/>
    <n v="3"/>
    <n v="0"/>
    <n v="8"/>
    <n v="0"/>
    <n v="6"/>
    <n v="6"/>
    <x v="7"/>
  </r>
  <r>
    <n v="4357"/>
    <x v="39"/>
    <n v="0"/>
    <n v="0"/>
    <m/>
    <n v="0"/>
    <n v="0"/>
    <n v="1"/>
    <n v="0"/>
    <n v="0"/>
    <n v="0"/>
    <n v="1"/>
    <n v="0"/>
    <n v="0"/>
    <n v="0"/>
    <n v="0"/>
    <n v="0"/>
    <n v="2"/>
    <n v="0"/>
    <n v="1"/>
    <n v="1"/>
    <n v="0"/>
    <n v="0"/>
    <n v="1"/>
    <n v="0"/>
    <n v="2"/>
    <n v="0"/>
    <n v="0"/>
    <n v="0"/>
    <n v="0"/>
    <n v="3"/>
    <n v="0"/>
    <n v="0"/>
    <n v="0"/>
    <x v="7"/>
  </r>
  <r>
    <n v="4358"/>
    <x v="40"/>
    <n v="0"/>
    <n v="0"/>
    <m/>
    <n v="0"/>
    <n v="1"/>
    <n v="1"/>
    <n v="1"/>
    <n v="1"/>
    <n v="0"/>
    <n v="0"/>
    <n v="0"/>
    <n v="0"/>
    <n v="0"/>
    <n v="0"/>
    <n v="2"/>
    <n v="1"/>
    <n v="0"/>
    <n v="0"/>
    <n v="0"/>
    <n v="2"/>
    <n v="1"/>
    <n v="0"/>
    <n v="2"/>
    <n v="0"/>
    <n v="3"/>
    <n v="3"/>
    <n v="0"/>
    <n v="7"/>
    <n v="0"/>
    <n v="0"/>
    <n v="0"/>
    <n v="0"/>
    <x v="14"/>
  </r>
  <r>
    <n v="4359"/>
    <x v="41"/>
    <n v="0"/>
    <n v="0"/>
    <m/>
    <n v="0"/>
    <n v="9"/>
    <n v="9"/>
    <n v="9"/>
    <n v="8"/>
    <n v="11"/>
    <n v="11"/>
    <n v="12"/>
    <n v="12"/>
    <n v="14"/>
    <n v="14"/>
    <n v="8"/>
    <n v="5"/>
    <n v="11"/>
    <n v="12"/>
    <n v="12"/>
    <n v="6"/>
    <n v="14"/>
    <n v="15"/>
    <n v="15"/>
    <n v="16"/>
    <n v="13"/>
    <n v="9"/>
    <n v="1"/>
    <n v="14"/>
    <n v="9"/>
    <n v="0"/>
    <n v="4"/>
    <n v="9"/>
    <x v="15"/>
  </r>
  <r>
    <n v="4360"/>
    <x v="42"/>
    <n v="1"/>
    <n v="0"/>
    <m/>
    <n v="1"/>
    <n v="3"/>
    <n v="3"/>
    <n v="3"/>
    <n v="3"/>
    <n v="0"/>
    <n v="0"/>
    <n v="0"/>
    <n v="0"/>
    <n v="8"/>
    <n v="8"/>
    <n v="0"/>
    <n v="0"/>
    <n v="7"/>
    <n v="7"/>
    <n v="7"/>
    <n v="0"/>
    <n v="9"/>
    <n v="4"/>
    <n v="1"/>
    <n v="4"/>
    <n v="3"/>
    <n v="0"/>
    <n v="0"/>
    <n v="0"/>
    <n v="1"/>
    <n v="0"/>
    <n v="2"/>
    <n v="0"/>
    <x v="15"/>
  </r>
  <r>
    <n v="4361"/>
    <x v="43"/>
    <n v="0"/>
    <n v="0"/>
    <m/>
    <n v="0"/>
    <n v="1"/>
    <n v="1"/>
    <n v="1"/>
    <n v="1"/>
    <n v="0"/>
    <n v="0"/>
    <n v="0"/>
    <n v="0"/>
    <n v="3"/>
    <n v="3"/>
    <n v="1"/>
    <n v="2"/>
    <n v="1"/>
    <n v="1"/>
    <n v="1"/>
    <n v="0"/>
    <n v="2"/>
    <n v="2"/>
    <n v="2"/>
    <n v="2"/>
    <n v="1"/>
    <n v="1"/>
    <n v="2"/>
    <n v="11"/>
    <n v="7"/>
    <n v="0"/>
    <n v="0"/>
    <n v="0"/>
    <x v="15"/>
  </r>
  <r>
    <n v="4362"/>
    <x v="4"/>
    <n v="0"/>
    <n v="0"/>
    <m/>
    <n v="0"/>
    <n v="5"/>
    <n v="5"/>
    <n v="5"/>
    <n v="5"/>
    <n v="4"/>
    <n v="4"/>
    <n v="4"/>
    <n v="4"/>
    <n v="3"/>
    <n v="3"/>
    <n v="0"/>
    <n v="0"/>
    <n v="3"/>
    <n v="4"/>
    <n v="4"/>
    <n v="0"/>
    <n v="2"/>
    <n v="4"/>
    <n v="4"/>
    <n v="4"/>
    <n v="5"/>
    <n v="5"/>
    <n v="0"/>
    <n v="0"/>
    <n v="5"/>
    <n v="0"/>
    <n v="0"/>
    <n v="5"/>
    <x v="15"/>
  </r>
  <r>
    <n v="4363"/>
    <x v="44"/>
    <n v="0"/>
    <n v="0"/>
    <m/>
    <n v="0"/>
    <n v="2"/>
    <n v="2"/>
    <n v="2"/>
    <n v="2"/>
    <n v="3"/>
    <n v="3"/>
    <n v="3"/>
    <n v="3"/>
    <n v="1"/>
    <n v="1"/>
    <n v="0"/>
    <n v="0"/>
    <n v="1"/>
    <n v="2"/>
    <n v="2"/>
    <n v="2"/>
    <n v="0"/>
    <n v="1"/>
    <n v="1"/>
    <n v="1"/>
    <n v="0"/>
    <n v="0"/>
    <n v="1"/>
    <n v="1"/>
    <n v="0"/>
    <n v="0"/>
    <n v="0"/>
    <n v="0"/>
    <x v="15"/>
  </r>
  <r>
    <n v="4364"/>
    <x v="45"/>
    <n v="0"/>
    <n v="0"/>
    <m/>
    <n v="0"/>
    <n v="2"/>
    <n v="2"/>
    <n v="2"/>
    <n v="2"/>
    <n v="6"/>
    <n v="5"/>
    <n v="6"/>
    <n v="6"/>
    <n v="2"/>
    <n v="2"/>
    <n v="1"/>
    <n v="0"/>
    <n v="5"/>
    <n v="5"/>
    <n v="5"/>
    <n v="0"/>
    <n v="4"/>
    <n v="4"/>
    <n v="4"/>
    <n v="4"/>
    <n v="2"/>
    <n v="3"/>
    <n v="1"/>
    <n v="0"/>
    <n v="3"/>
    <n v="0"/>
    <n v="0"/>
    <n v="5"/>
    <x v="16"/>
  </r>
  <r>
    <n v="4365"/>
    <x v="46"/>
    <n v="0"/>
    <n v="0"/>
    <m/>
    <n v="0"/>
    <n v="1"/>
    <n v="1"/>
    <n v="1"/>
    <n v="1"/>
    <n v="0"/>
    <n v="0"/>
    <n v="0"/>
    <n v="0"/>
    <n v="1"/>
    <n v="1"/>
    <n v="1"/>
    <n v="0"/>
    <n v="0"/>
    <n v="0"/>
    <n v="0"/>
    <n v="0"/>
    <n v="2"/>
    <n v="0"/>
    <n v="0"/>
    <n v="0"/>
    <n v="5"/>
    <n v="3"/>
    <n v="0"/>
    <n v="3"/>
    <n v="0"/>
    <n v="0"/>
    <n v="0"/>
    <n v="0"/>
    <x v="16"/>
  </r>
  <r>
    <n v="4366"/>
    <x v="47"/>
    <n v="5"/>
    <n v="0"/>
    <m/>
    <n v="5"/>
    <n v="10"/>
    <n v="13"/>
    <n v="11"/>
    <n v="11"/>
    <n v="13"/>
    <n v="13"/>
    <n v="10"/>
    <n v="13"/>
    <n v="14"/>
    <n v="14"/>
    <n v="0"/>
    <n v="0"/>
    <n v="11"/>
    <n v="11"/>
    <n v="11"/>
    <n v="0"/>
    <n v="11"/>
    <n v="9"/>
    <n v="8"/>
    <n v="9"/>
    <n v="9"/>
    <n v="8"/>
    <n v="17"/>
    <n v="0"/>
    <n v="15"/>
    <n v="0"/>
    <n v="2"/>
    <n v="9"/>
    <x v="17"/>
  </r>
  <r>
    <n v="4367"/>
    <x v="48"/>
    <n v="0"/>
    <n v="0"/>
    <m/>
    <n v="0"/>
    <n v="0"/>
    <n v="0"/>
    <n v="0"/>
    <n v="0"/>
    <n v="0"/>
    <n v="0"/>
    <n v="0"/>
    <n v="0"/>
    <n v="0"/>
    <n v="0"/>
    <n v="0"/>
    <n v="0"/>
    <n v="0"/>
    <n v="0"/>
    <n v="0"/>
    <n v="0"/>
    <n v="3"/>
    <n v="1"/>
    <n v="1"/>
    <n v="0"/>
    <n v="0"/>
    <n v="0"/>
    <n v="6"/>
    <n v="0"/>
    <n v="0"/>
    <n v="0"/>
    <n v="0"/>
    <n v="2"/>
    <x v="17"/>
  </r>
  <r>
    <n v="4368"/>
    <x v="49"/>
    <n v="0"/>
    <n v="0"/>
    <m/>
    <n v="0"/>
    <n v="1"/>
    <n v="1"/>
    <n v="1"/>
    <n v="1"/>
    <n v="0"/>
    <n v="0"/>
    <n v="0"/>
    <n v="0"/>
    <n v="0"/>
    <n v="0"/>
    <n v="0"/>
    <n v="0"/>
    <n v="1"/>
    <n v="1"/>
    <n v="1"/>
    <n v="0"/>
    <n v="2"/>
    <n v="0"/>
    <n v="0"/>
    <n v="0"/>
    <n v="2"/>
    <n v="0"/>
    <n v="0"/>
    <n v="0"/>
    <n v="4"/>
    <n v="0"/>
    <n v="0"/>
    <n v="0"/>
    <x v="17"/>
  </r>
  <r>
    <n v="4369"/>
    <x v="50"/>
    <n v="0"/>
    <n v="0"/>
    <m/>
    <n v="0"/>
    <n v="3"/>
    <n v="3"/>
    <n v="3"/>
    <n v="3"/>
    <n v="4"/>
    <n v="4"/>
    <n v="4"/>
    <n v="4"/>
    <n v="2"/>
    <n v="2"/>
    <n v="2"/>
    <n v="0"/>
    <n v="0"/>
    <n v="0"/>
    <n v="0"/>
    <n v="1"/>
    <n v="2"/>
    <n v="2"/>
    <n v="0"/>
    <n v="1"/>
    <n v="3"/>
    <n v="1"/>
    <n v="5"/>
    <n v="1"/>
    <n v="4"/>
    <n v="0"/>
    <n v="0"/>
    <n v="0"/>
    <x v="7"/>
  </r>
  <r>
    <n v="4370"/>
    <x v="51"/>
    <n v="619"/>
    <n v="0"/>
    <m/>
    <n v="641"/>
    <n v="11"/>
    <n v="12"/>
    <n v="11"/>
    <n v="12"/>
    <n v="6"/>
    <n v="6"/>
    <n v="7"/>
    <n v="6"/>
    <n v="5"/>
    <n v="5"/>
    <n v="1"/>
    <n v="0"/>
    <n v="2"/>
    <n v="2"/>
    <n v="3"/>
    <n v="1"/>
    <n v="1"/>
    <n v="1"/>
    <n v="0"/>
    <n v="0"/>
    <n v="6"/>
    <n v="4"/>
    <n v="4"/>
    <n v="3"/>
    <n v="3"/>
    <n v="0"/>
    <n v="6"/>
    <n v="11"/>
    <x v="18"/>
  </r>
  <r>
    <n v="4371"/>
    <x v="52"/>
    <n v="19"/>
    <n v="0"/>
    <m/>
    <n v="19"/>
    <n v="53"/>
    <n v="53"/>
    <n v="52"/>
    <n v="52"/>
    <n v="47"/>
    <n v="47"/>
    <n v="47"/>
    <n v="48"/>
    <n v="38"/>
    <n v="38"/>
    <n v="16"/>
    <n v="16"/>
    <n v="43"/>
    <n v="44"/>
    <n v="44"/>
    <n v="15"/>
    <n v="32"/>
    <n v="33"/>
    <n v="35"/>
    <n v="33"/>
    <n v="20"/>
    <n v="19"/>
    <n v="22"/>
    <n v="23"/>
    <n v="13"/>
    <n v="0"/>
    <n v="1"/>
    <n v="23"/>
    <x v="19"/>
  </r>
  <r>
    <n v="4372"/>
    <x v="53"/>
    <n v="4"/>
    <n v="3"/>
    <m/>
    <n v="3"/>
    <n v="60"/>
    <n v="59"/>
    <n v="59"/>
    <n v="61"/>
    <n v="73"/>
    <n v="71"/>
    <n v="72"/>
    <n v="72"/>
    <n v="71"/>
    <n v="71"/>
    <n v="34"/>
    <n v="18"/>
    <n v="56"/>
    <n v="56"/>
    <n v="57"/>
    <n v="18"/>
    <n v="55"/>
    <n v="54"/>
    <n v="58"/>
    <n v="57"/>
    <n v="58"/>
    <n v="55"/>
    <n v="30"/>
    <n v="133"/>
    <n v="24"/>
    <n v="0"/>
    <n v="4"/>
    <n v="30"/>
    <x v="18"/>
  </r>
  <r>
    <n v="4373"/>
    <x v="54"/>
    <n v="35"/>
    <n v="0"/>
    <m/>
    <n v="40"/>
    <n v="68"/>
    <n v="68"/>
    <n v="68"/>
    <n v="68"/>
    <n v="75"/>
    <n v="75"/>
    <n v="75"/>
    <n v="76"/>
    <n v="90"/>
    <n v="90"/>
    <n v="39"/>
    <n v="28"/>
    <n v="72"/>
    <n v="72"/>
    <n v="73"/>
    <n v="30"/>
    <n v="59"/>
    <n v="77"/>
    <n v="75"/>
    <n v="79"/>
    <n v="59"/>
    <n v="55"/>
    <n v="45"/>
    <n v="75"/>
    <n v="64"/>
    <n v="0"/>
    <n v="24"/>
    <n v="53"/>
    <x v="18"/>
  </r>
  <r>
    <n v="4374"/>
    <x v="55"/>
    <n v="0"/>
    <n v="0"/>
    <m/>
    <n v="0"/>
    <n v="2"/>
    <n v="2"/>
    <n v="2"/>
    <n v="2"/>
    <n v="2"/>
    <n v="2"/>
    <n v="2"/>
    <n v="2"/>
    <n v="3"/>
    <n v="3"/>
    <n v="3"/>
    <n v="2"/>
    <n v="3"/>
    <n v="3"/>
    <n v="5"/>
    <n v="6"/>
    <n v="3"/>
    <n v="1"/>
    <n v="2"/>
    <n v="2"/>
    <n v="6"/>
    <n v="5"/>
    <n v="3"/>
    <n v="3"/>
    <n v="2"/>
    <n v="0"/>
    <n v="0"/>
    <n v="6"/>
    <x v="18"/>
  </r>
  <r>
    <n v="4375"/>
    <x v="56"/>
    <n v="0"/>
    <n v="0"/>
    <m/>
    <n v="0"/>
    <n v="5"/>
    <n v="5"/>
    <n v="5"/>
    <n v="5"/>
    <n v="2"/>
    <n v="2"/>
    <n v="2"/>
    <n v="2"/>
    <n v="9"/>
    <n v="9"/>
    <n v="3"/>
    <n v="4"/>
    <n v="10"/>
    <n v="10"/>
    <n v="10"/>
    <n v="7"/>
    <n v="8"/>
    <n v="12"/>
    <n v="12"/>
    <n v="12"/>
    <n v="8"/>
    <n v="5"/>
    <n v="2"/>
    <n v="5"/>
    <n v="6"/>
    <n v="0"/>
    <n v="0"/>
    <n v="0"/>
    <x v="18"/>
  </r>
  <r>
    <n v="4376"/>
    <x v="57"/>
    <n v="26"/>
    <n v="1"/>
    <m/>
    <n v="32"/>
    <n v="19"/>
    <n v="19"/>
    <n v="19"/>
    <n v="19"/>
    <n v="22"/>
    <n v="22"/>
    <n v="22"/>
    <n v="22"/>
    <n v="21"/>
    <n v="21"/>
    <n v="7"/>
    <n v="5"/>
    <n v="33"/>
    <n v="36"/>
    <n v="36"/>
    <n v="7"/>
    <n v="26"/>
    <n v="17"/>
    <n v="18"/>
    <n v="18"/>
    <n v="36"/>
    <n v="35"/>
    <n v="17"/>
    <n v="31"/>
    <n v="8"/>
    <n v="0"/>
    <n v="0"/>
    <n v="19"/>
    <x v="20"/>
  </r>
  <r>
    <n v="4377"/>
    <x v="58"/>
    <n v="0"/>
    <n v="0"/>
    <m/>
    <n v="0"/>
    <n v="4"/>
    <n v="4"/>
    <n v="4"/>
    <n v="4"/>
    <n v="1"/>
    <n v="1"/>
    <n v="1"/>
    <n v="1"/>
    <n v="6"/>
    <n v="6"/>
    <n v="5"/>
    <n v="1"/>
    <n v="1"/>
    <n v="1"/>
    <n v="1"/>
    <n v="1"/>
    <n v="4"/>
    <n v="7"/>
    <n v="7"/>
    <n v="7"/>
    <n v="5"/>
    <n v="5"/>
    <n v="2"/>
    <n v="2"/>
    <n v="2"/>
    <n v="0"/>
    <n v="0"/>
    <n v="1"/>
    <x v="20"/>
  </r>
  <r>
    <n v="4378"/>
    <x v="59"/>
    <n v="0"/>
    <n v="0"/>
    <m/>
    <n v="0"/>
    <n v="2"/>
    <n v="2"/>
    <n v="2"/>
    <n v="2"/>
    <n v="3"/>
    <n v="3"/>
    <n v="3"/>
    <n v="3"/>
    <n v="1"/>
    <n v="1"/>
    <n v="0"/>
    <n v="4"/>
    <n v="1"/>
    <n v="1"/>
    <n v="1"/>
    <n v="2"/>
    <n v="2"/>
    <n v="8"/>
    <n v="8"/>
    <n v="8"/>
    <n v="4"/>
    <n v="3"/>
    <n v="0"/>
    <n v="5"/>
    <n v="0"/>
    <n v="0"/>
    <n v="0"/>
    <n v="0"/>
    <x v="20"/>
  </r>
  <r>
    <n v="4379"/>
    <x v="60"/>
    <n v="0"/>
    <n v="0"/>
    <m/>
    <n v="0"/>
    <n v="4"/>
    <n v="4"/>
    <n v="4"/>
    <n v="4"/>
    <n v="10"/>
    <n v="10"/>
    <n v="10"/>
    <n v="10"/>
    <n v="4"/>
    <n v="4"/>
    <n v="0"/>
    <n v="0"/>
    <n v="8"/>
    <n v="8"/>
    <n v="8"/>
    <n v="3"/>
    <n v="4"/>
    <n v="4"/>
    <n v="4"/>
    <n v="4"/>
    <n v="1"/>
    <n v="1"/>
    <n v="3"/>
    <n v="0"/>
    <n v="0"/>
    <n v="0"/>
    <n v="0"/>
    <n v="2"/>
    <x v="19"/>
  </r>
  <r>
    <n v="4380"/>
    <x v="61"/>
    <n v="0"/>
    <n v="0"/>
    <m/>
    <n v="0"/>
    <n v="34"/>
    <n v="34"/>
    <n v="34"/>
    <n v="34"/>
    <n v="33"/>
    <n v="33"/>
    <n v="32"/>
    <n v="33"/>
    <n v="34"/>
    <n v="34"/>
    <n v="16"/>
    <n v="19"/>
    <n v="29"/>
    <n v="30"/>
    <n v="29"/>
    <n v="7"/>
    <n v="36"/>
    <n v="31"/>
    <n v="32"/>
    <n v="30"/>
    <n v="38"/>
    <n v="39"/>
    <n v="6"/>
    <n v="72"/>
    <n v="1"/>
    <n v="0"/>
    <n v="10"/>
    <n v="14"/>
    <x v="21"/>
  </r>
  <r>
    <n v="4381"/>
    <x v="62"/>
    <n v="0"/>
    <n v="0"/>
    <m/>
    <n v="0"/>
    <n v="1"/>
    <n v="1"/>
    <n v="1"/>
    <n v="1"/>
    <n v="2"/>
    <n v="2"/>
    <n v="2"/>
    <n v="2"/>
    <n v="7"/>
    <n v="6"/>
    <n v="4"/>
    <n v="5"/>
    <n v="6"/>
    <n v="6"/>
    <n v="6"/>
    <n v="2"/>
    <n v="3"/>
    <n v="2"/>
    <n v="2"/>
    <n v="2"/>
    <n v="7"/>
    <n v="7"/>
    <n v="0"/>
    <n v="1"/>
    <n v="6"/>
    <n v="0"/>
    <n v="0"/>
    <n v="3"/>
    <x v="21"/>
  </r>
  <r>
    <n v="4382"/>
    <x v="63"/>
    <n v="0"/>
    <n v="0"/>
    <m/>
    <n v="0"/>
    <n v="9"/>
    <n v="8"/>
    <n v="8"/>
    <n v="8"/>
    <n v="10"/>
    <n v="10"/>
    <n v="10"/>
    <n v="10"/>
    <n v="7"/>
    <n v="7"/>
    <n v="3"/>
    <n v="2"/>
    <n v="5"/>
    <n v="5"/>
    <n v="5"/>
    <n v="3"/>
    <n v="6"/>
    <n v="7"/>
    <n v="7"/>
    <n v="7"/>
    <n v="3"/>
    <n v="3"/>
    <n v="0"/>
    <n v="2"/>
    <n v="0"/>
    <n v="0"/>
    <n v="0"/>
    <n v="5"/>
    <x v="21"/>
  </r>
  <r>
    <n v="4383"/>
    <x v="64"/>
    <n v="0"/>
    <n v="0"/>
    <m/>
    <n v="0"/>
    <n v="1"/>
    <n v="1"/>
    <n v="1"/>
    <n v="1"/>
    <n v="8"/>
    <n v="8"/>
    <n v="8"/>
    <n v="8"/>
    <n v="7"/>
    <n v="7"/>
    <n v="2"/>
    <n v="2"/>
    <n v="6"/>
    <n v="6"/>
    <n v="6"/>
    <n v="2"/>
    <n v="4"/>
    <n v="8"/>
    <n v="8"/>
    <n v="8"/>
    <n v="5"/>
    <n v="5"/>
    <n v="0"/>
    <n v="0"/>
    <n v="1"/>
    <n v="0"/>
    <n v="0"/>
    <n v="1"/>
    <x v="21"/>
  </r>
  <r>
    <n v="4384"/>
    <x v="65"/>
    <n v="0"/>
    <n v="2"/>
    <m/>
    <n v="3"/>
    <n v="12"/>
    <n v="12"/>
    <n v="12"/>
    <n v="12"/>
    <n v="17"/>
    <n v="15"/>
    <n v="17"/>
    <n v="17"/>
    <n v="19"/>
    <n v="19"/>
    <n v="9"/>
    <n v="4"/>
    <n v="11"/>
    <n v="11"/>
    <n v="12"/>
    <n v="2"/>
    <n v="17"/>
    <n v="19"/>
    <n v="19"/>
    <n v="20"/>
    <n v="41"/>
    <n v="26"/>
    <n v="16"/>
    <n v="1"/>
    <n v="8"/>
    <n v="0"/>
    <n v="2"/>
    <n v="17"/>
    <x v="22"/>
  </r>
  <r>
    <n v="4385"/>
    <x v="66"/>
    <n v="0"/>
    <n v="0"/>
    <m/>
    <n v="0"/>
    <n v="1"/>
    <n v="1"/>
    <n v="2"/>
    <n v="2"/>
    <n v="2"/>
    <n v="2"/>
    <n v="2"/>
    <n v="2"/>
    <n v="3"/>
    <n v="3"/>
    <n v="1"/>
    <n v="0"/>
    <n v="3"/>
    <n v="3"/>
    <n v="3"/>
    <n v="0"/>
    <n v="1"/>
    <n v="4"/>
    <n v="4"/>
    <n v="4"/>
    <n v="3"/>
    <n v="3"/>
    <n v="1"/>
    <n v="20"/>
    <n v="0"/>
    <n v="0"/>
    <n v="0"/>
    <n v="0"/>
    <x v="22"/>
  </r>
  <r>
    <n v="4386"/>
    <x v="67"/>
    <n v="16"/>
    <n v="0"/>
    <m/>
    <n v="16"/>
    <n v="12"/>
    <n v="12"/>
    <n v="12"/>
    <n v="12"/>
    <n v="9"/>
    <n v="10"/>
    <n v="9"/>
    <n v="9"/>
    <n v="17"/>
    <n v="17"/>
    <n v="7"/>
    <n v="3"/>
    <n v="11"/>
    <n v="12"/>
    <n v="10"/>
    <n v="5"/>
    <n v="17"/>
    <n v="13"/>
    <n v="15"/>
    <n v="14"/>
    <n v="10"/>
    <n v="8"/>
    <n v="7"/>
    <n v="14"/>
    <n v="10"/>
    <n v="0"/>
    <n v="0"/>
    <n v="11"/>
    <x v="23"/>
  </r>
  <r>
    <n v="4387"/>
    <x v="68"/>
    <n v="0"/>
    <n v="0"/>
    <m/>
    <n v="0"/>
    <n v="1"/>
    <n v="1"/>
    <n v="1"/>
    <n v="1"/>
    <n v="2"/>
    <n v="3"/>
    <n v="3"/>
    <n v="3"/>
    <n v="4"/>
    <n v="4"/>
    <n v="2"/>
    <n v="3"/>
    <n v="1"/>
    <n v="1"/>
    <n v="1"/>
    <n v="2"/>
    <n v="3"/>
    <n v="5"/>
    <n v="5"/>
    <n v="6"/>
    <n v="7"/>
    <n v="4"/>
    <n v="5"/>
    <n v="0"/>
    <n v="2"/>
    <n v="0"/>
    <n v="0"/>
    <n v="1"/>
    <x v="23"/>
  </r>
  <r>
    <n v="4388"/>
    <x v="69"/>
    <n v="0"/>
    <n v="0"/>
    <m/>
    <n v="1"/>
    <n v="1"/>
    <n v="1"/>
    <n v="1"/>
    <n v="1"/>
    <n v="0"/>
    <n v="0"/>
    <n v="0"/>
    <n v="0"/>
    <n v="1"/>
    <n v="1"/>
    <n v="1"/>
    <n v="2"/>
    <n v="1"/>
    <n v="1"/>
    <n v="1"/>
    <n v="0"/>
    <n v="1"/>
    <n v="1"/>
    <n v="1"/>
    <n v="1"/>
    <n v="2"/>
    <n v="1"/>
    <n v="4"/>
    <n v="3"/>
    <n v="1"/>
    <n v="0"/>
    <n v="0"/>
    <n v="0"/>
    <x v="23"/>
  </r>
  <r>
    <n v="4389"/>
    <x v="70"/>
    <n v="1"/>
    <n v="0"/>
    <m/>
    <n v="3"/>
    <n v="32"/>
    <n v="32"/>
    <n v="32"/>
    <n v="32"/>
    <n v="36"/>
    <n v="35"/>
    <n v="35"/>
    <n v="34"/>
    <n v="28"/>
    <n v="28"/>
    <n v="12"/>
    <n v="17"/>
    <n v="29"/>
    <n v="27"/>
    <n v="28"/>
    <n v="16"/>
    <n v="30"/>
    <n v="23"/>
    <n v="25"/>
    <n v="23"/>
    <n v="23"/>
    <n v="24"/>
    <n v="17"/>
    <n v="84"/>
    <n v="12"/>
    <n v="0"/>
    <n v="8"/>
    <n v="22"/>
    <x v="24"/>
  </r>
  <r>
    <n v="4390"/>
    <x v="71"/>
    <n v="0"/>
    <n v="0"/>
    <m/>
    <n v="0"/>
    <n v="3"/>
    <n v="3"/>
    <n v="3"/>
    <n v="2"/>
    <n v="1"/>
    <n v="1"/>
    <n v="1"/>
    <n v="2"/>
    <n v="1"/>
    <n v="1"/>
    <n v="1"/>
    <n v="2"/>
    <n v="2"/>
    <n v="2"/>
    <n v="2"/>
    <n v="0"/>
    <n v="3"/>
    <n v="1"/>
    <n v="1"/>
    <n v="1"/>
    <n v="4"/>
    <n v="4"/>
    <n v="1"/>
    <n v="2"/>
    <n v="2"/>
    <n v="0"/>
    <n v="0"/>
    <n v="3"/>
    <x v="24"/>
  </r>
  <r>
    <n v="4391"/>
    <x v="72"/>
    <n v="0"/>
    <n v="0"/>
    <m/>
    <n v="0"/>
    <n v="6"/>
    <n v="6"/>
    <n v="6"/>
    <n v="6"/>
    <n v="5"/>
    <n v="5"/>
    <n v="5"/>
    <n v="5"/>
    <n v="4"/>
    <n v="4"/>
    <n v="2"/>
    <n v="1"/>
    <n v="7"/>
    <n v="7"/>
    <n v="7"/>
    <n v="3"/>
    <n v="9"/>
    <n v="1"/>
    <n v="5"/>
    <n v="6"/>
    <n v="7"/>
    <n v="7"/>
    <n v="0"/>
    <n v="2"/>
    <n v="0"/>
    <n v="0"/>
    <n v="2"/>
    <n v="9"/>
    <x v="24"/>
  </r>
  <r>
    <n v="4392"/>
    <x v="73"/>
    <n v="0"/>
    <n v="0"/>
    <m/>
    <n v="1"/>
    <n v="9"/>
    <n v="9"/>
    <n v="9"/>
    <n v="9"/>
    <n v="7"/>
    <n v="7"/>
    <n v="7"/>
    <n v="7"/>
    <n v="8"/>
    <n v="8"/>
    <n v="3"/>
    <n v="2"/>
    <n v="10"/>
    <n v="10"/>
    <n v="10"/>
    <n v="0"/>
    <n v="7"/>
    <n v="12"/>
    <n v="11"/>
    <n v="12"/>
    <n v="15"/>
    <n v="15"/>
    <n v="0"/>
    <n v="0"/>
    <n v="11"/>
    <n v="0"/>
    <n v="9"/>
    <n v="6"/>
    <x v="24"/>
  </r>
  <r>
    <n v="4393"/>
    <x v="74"/>
    <n v="1"/>
    <n v="0"/>
    <m/>
    <n v="1"/>
    <n v="3"/>
    <n v="3"/>
    <n v="3"/>
    <n v="3"/>
    <n v="5"/>
    <n v="5"/>
    <n v="5"/>
    <n v="5"/>
    <n v="7"/>
    <n v="7"/>
    <n v="3"/>
    <n v="0"/>
    <n v="3"/>
    <n v="3"/>
    <n v="3"/>
    <n v="0"/>
    <n v="3"/>
    <n v="8"/>
    <n v="8"/>
    <n v="8"/>
    <n v="6"/>
    <n v="6"/>
    <n v="2"/>
    <n v="1"/>
    <n v="3"/>
    <n v="0"/>
    <n v="0"/>
    <n v="3"/>
    <x v="24"/>
  </r>
  <r>
    <n v="4394"/>
    <x v="75"/>
    <n v="0"/>
    <n v="0"/>
    <m/>
    <n v="0"/>
    <n v="2"/>
    <n v="2"/>
    <n v="2"/>
    <n v="2"/>
    <n v="4"/>
    <n v="4"/>
    <n v="4"/>
    <n v="4"/>
    <n v="0"/>
    <n v="0"/>
    <n v="0"/>
    <n v="0"/>
    <n v="2"/>
    <n v="2"/>
    <n v="2"/>
    <n v="2"/>
    <n v="1"/>
    <n v="4"/>
    <n v="4"/>
    <n v="4"/>
    <n v="0"/>
    <n v="0"/>
    <n v="5"/>
    <n v="0"/>
    <n v="4"/>
    <n v="0"/>
    <n v="0"/>
    <n v="0"/>
    <x v="24"/>
  </r>
  <r>
    <n v="4395"/>
    <x v="76"/>
    <n v="39"/>
    <n v="0"/>
    <m/>
    <n v="39"/>
    <n v="77"/>
    <n v="77"/>
    <n v="78"/>
    <n v="79"/>
    <n v="75"/>
    <n v="73"/>
    <n v="74"/>
    <n v="75"/>
    <n v="64"/>
    <n v="65"/>
    <n v="43"/>
    <n v="35"/>
    <n v="57"/>
    <n v="57"/>
    <n v="57"/>
    <n v="34"/>
    <n v="66"/>
    <n v="49"/>
    <n v="59"/>
    <n v="56"/>
    <n v="45"/>
    <n v="39"/>
    <n v="41"/>
    <n v="13"/>
    <n v="22"/>
    <n v="0"/>
    <n v="6"/>
    <n v="38"/>
    <x v="25"/>
  </r>
  <r>
    <n v="4396"/>
    <x v="77"/>
    <n v="0"/>
    <n v="0"/>
    <m/>
    <n v="0"/>
    <n v="1"/>
    <n v="1"/>
    <n v="1"/>
    <n v="1"/>
    <n v="4"/>
    <n v="4"/>
    <n v="4"/>
    <n v="4"/>
    <n v="2"/>
    <n v="2"/>
    <n v="1"/>
    <n v="0"/>
    <n v="5"/>
    <n v="5"/>
    <n v="3"/>
    <n v="9"/>
    <n v="1"/>
    <n v="4"/>
    <n v="4"/>
    <n v="4"/>
    <n v="4"/>
    <n v="5"/>
    <n v="1"/>
    <n v="2"/>
    <n v="2"/>
    <n v="0"/>
    <n v="0"/>
    <n v="3"/>
    <x v="26"/>
  </r>
  <r>
    <n v="4397"/>
    <x v="78"/>
    <n v="15"/>
    <n v="0"/>
    <m/>
    <n v="17"/>
    <n v="11"/>
    <n v="12"/>
    <n v="11"/>
    <n v="11"/>
    <n v="15"/>
    <n v="12"/>
    <n v="14"/>
    <n v="15"/>
    <n v="11"/>
    <n v="11"/>
    <n v="6"/>
    <n v="6"/>
    <n v="16"/>
    <n v="13"/>
    <n v="15"/>
    <n v="6"/>
    <n v="16"/>
    <n v="9"/>
    <n v="7"/>
    <n v="9"/>
    <n v="7"/>
    <n v="9"/>
    <n v="24"/>
    <n v="67"/>
    <n v="5"/>
    <n v="0"/>
    <n v="0"/>
    <n v="6"/>
    <x v="27"/>
  </r>
  <r>
    <n v="4398"/>
    <x v="79"/>
    <n v="1"/>
    <n v="0"/>
    <m/>
    <n v="2"/>
    <n v="1"/>
    <n v="1"/>
    <n v="1"/>
    <n v="1"/>
    <n v="3"/>
    <n v="3"/>
    <n v="3"/>
    <n v="3"/>
    <n v="0"/>
    <n v="0"/>
    <n v="0"/>
    <n v="0"/>
    <n v="0"/>
    <n v="0"/>
    <n v="0"/>
    <n v="0"/>
    <n v="1"/>
    <n v="2"/>
    <n v="1"/>
    <n v="2"/>
    <n v="1"/>
    <n v="1"/>
    <n v="2"/>
    <n v="1"/>
    <n v="1"/>
    <n v="0"/>
    <n v="1"/>
    <n v="2"/>
    <x v="27"/>
  </r>
  <r>
    <n v="4399"/>
    <x v="80"/>
    <n v="5"/>
    <n v="0"/>
    <m/>
    <n v="1"/>
    <n v="7"/>
    <n v="7"/>
    <n v="5"/>
    <n v="6"/>
    <n v="5"/>
    <n v="5"/>
    <n v="5"/>
    <n v="5"/>
    <n v="6"/>
    <n v="7"/>
    <n v="1"/>
    <n v="3"/>
    <n v="4"/>
    <n v="5"/>
    <n v="4"/>
    <n v="2"/>
    <n v="9"/>
    <n v="8"/>
    <n v="10"/>
    <n v="9"/>
    <n v="3"/>
    <n v="3"/>
    <n v="6"/>
    <n v="6"/>
    <n v="16"/>
    <n v="0"/>
    <n v="1"/>
    <n v="6"/>
    <x v="27"/>
  </r>
  <r>
    <n v="4400"/>
    <x v="81"/>
    <n v="1"/>
    <n v="0"/>
    <m/>
    <n v="1"/>
    <n v="3"/>
    <n v="3"/>
    <n v="3"/>
    <n v="3"/>
    <n v="5"/>
    <n v="5"/>
    <n v="5"/>
    <n v="4"/>
    <n v="5"/>
    <n v="5"/>
    <n v="1"/>
    <n v="1"/>
    <n v="2"/>
    <n v="1"/>
    <n v="3"/>
    <n v="3"/>
    <n v="8"/>
    <n v="7"/>
    <n v="8"/>
    <n v="9"/>
    <n v="2"/>
    <n v="3"/>
    <n v="2"/>
    <n v="16"/>
    <n v="5"/>
    <n v="0"/>
    <n v="0"/>
    <n v="2"/>
    <x v="27"/>
  </r>
  <r>
    <n v="4401"/>
    <x v="82"/>
    <n v="0"/>
    <n v="0"/>
    <m/>
    <n v="0"/>
    <n v="0"/>
    <n v="0"/>
    <n v="0"/>
    <n v="0"/>
    <n v="0"/>
    <n v="0"/>
    <n v="0"/>
    <n v="0"/>
    <n v="0"/>
    <n v="0"/>
    <n v="0"/>
    <n v="0"/>
    <n v="1"/>
    <n v="1"/>
    <n v="0"/>
    <n v="0"/>
    <n v="1"/>
    <n v="0"/>
    <n v="1"/>
    <n v="1"/>
    <n v="1"/>
    <n v="1"/>
    <n v="0"/>
    <n v="0"/>
    <n v="0"/>
    <n v="0"/>
    <n v="0"/>
    <n v="1"/>
    <x v="27"/>
  </r>
  <r>
    <n v="4402"/>
    <x v="83"/>
    <n v="1"/>
    <n v="0"/>
    <m/>
    <n v="1"/>
    <n v="3"/>
    <n v="4"/>
    <n v="3"/>
    <n v="3"/>
    <n v="2"/>
    <n v="2"/>
    <n v="3"/>
    <n v="3"/>
    <n v="3"/>
    <n v="3"/>
    <n v="4"/>
    <n v="4"/>
    <n v="3"/>
    <n v="3"/>
    <n v="3"/>
    <n v="2"/>
    <n v="1"/>
    <n v="2"/>
    <n v="2"/>
    <n v="2"/>
    <n v="6"/>
    <n v="6"/>
    <n v="1"/>
    <n v="0"/>
    <n v="6"/>
    <n v="0"/>
    <n v="0"/>
    <n v="1"/>
    <x v="27"/>
  </r>
  <r>
    <n v="4403"/>
    <x v="84"/>
    <n v="1"/>
    <n v="0"/>
    <m/>
    <n v="1"/>
    <n v="2"/>
    <n v="2"/>
    <n v="2"/>
    <n v="2"/>
    <n v="2"/>
    <n v="2"/>
    <n v="2"/>
    <n v="2"/>
    <n v="1"/>
    <n v="1"/>
    <n v="0"/>
    <n v="1"/>
    <n v="1"/>
    <n v="1"/>
    <n v="1"/>
    <n v="2"/>
    <n v="2"/>
    <n v="2"/>
    <n v="2"/>
    <n v="2"/>
    <n v="2"/>
    <n v="2"/>
    <n v="4"/>
    <n v="8"/>
    <n v="1"/>
    <n v="0"/>
    <n v="0"/>
    <n v="0"/>
    <x v="27"/>
  </r>
  <r>
    <n v="4404"/>
    <x v="85"/>
    <n v="0"/>
    <n v="0"/>
    <m/>
    <n v="0"/>
    <n v="8"/>
    <n v="8"/>
    <n v="8"/>
    <n v="8"/>
    <n v="6"/>
    <n v="5"/>
    <n v="6"/>
    <n v="6"/>
    <n v="8"/>
    <n v="8"/>
    <n v="4"/>
    <n v="4"/>
    <n v="6"/>
    <n v="6"/>
    <n v="6"/>
    <n v="0"/>
    <n v="5"/>
    <n v="5"/>
    <n v="4"/>
    <n v="5"/>
    <n v="2"/>
    <n v="2"/>
    <n v="4"/>
    <n v="0"/>
    <n v="1"/>
    <n v="0"/>
    <n v="0"/>
    <n v="2"/>
    <x v="25"/>
  </r>
  <r>
    <n v="4405"/>
    <x v="86"/>
    <n v="0"/>
    <n v="0"/>
    <m/>
    <n v="0"/>
    <n v="8"/>
    <n v="8"/>
    <n v="8"/>
    <n v="8"/>
    <n v="2"/>
    <n v="2"/>
    <n v="2"/>
    <n v="2"/>
    <n v="2"/>
    <n v="2"/>
    <n v="2"/>
    <n v="3"/>
    <n v="4"/>
    <n v="4"/>
    <n v="4"/>
    <n v="4"/>
    <n v="4"/>
    <n v="4"/>
    <n v="4"/>
    <n v="4"/>
    <n v="3"/>
    <n v="3"/>
    <n v="3"/>
    <n v="17"/>
    <n v="1"/>
    <n v="0"/>
    <n v="2"/>
    <n v="3"/>
    <x v="25"/>
  </r>
  <r>
    <n v="4406"/>
    <x v="87"/>
    <n v="0"/>
    <n v="0"/>
    <m/>
    <n v="0"/>
    <n v="3"/>
    <n v="3"/>
    <n v="3"/>
    <n v="3"/>
    <n v="3"/>
    <n v="3"/>
    <n v="3"/>
    <n v="3"/>
    <n v="2"/>
    <n v="2"/>
    <n v="1"/>
    <n v="1"/>
    <n v="4"/>
    <n v="5"/>
    <n v="4"/>
    <n v="3"/>
    <n v="1"/>
    <n v="0"/>
    <n v="1"/>
    <n v="1"/>
    <n v="1"/>
    <n v="1"/>
    <n v="0"/>
    <n v="5"/>
    <n v="3"/>
    <n v="0"/>
    <n v="0"/>
    <n v="1"/>
    <x v="25"/>
  </r>
  <r>
    <n v="4407"/>
    <x v="88"/>
    <n v="79"/>
    <n v="0"/>
    <m/>
    <n v="86"/>
    <n v="74"/>
    <n v="73"/>
    <n v="75"/>
    <n v="75"/>
    <n v="59"/>
    <n v="56"/>
    <n v="58"/>
    <n v="58"/>
    <n v="48"/>
    <n v="48"/>
    <n v="15"/>
    <n v="22"/>
    <n v="57"/>
    <n v="58"/>
    <n v="60"/>
    <n v="24"/>
    <n v="66"/>
    <n v="44"/>
    <n v="45"/>
    <n v="47"/>
    <n v="21"/>
    <n v="16"/>
    <n v="15"/>
    <n v="32"/>
    <n v="22"/>
    <n v="0"/>
    <n v="0"/>
    <n v="32"/>
    <x v="28"/>
  </r>
  <r>
    <n v="4408"/>
    <x v="89"/>
    <n v="0"/>
    <n v="0"/>
    <m/>
    <n v="0"/>
    <n v="3"/>
    <n v="3"/>
    <n v="3"/>
    <n v="3"/>
    <n v="6"/>
    <n v="6"/>
    <n v="6"/>
    <n v="6"/>
    <n v="6"/>
    <n v="6"/>
    <n v="2"/>
    <n v="2"/>
    <n v="4"/>
    <n v="4"/>
    <n v="4"/>
    <n v="3"/>
    <n v="3"/>
    <n v="10"/>
    <n v="10"/>
    <n v="10"/>
    <n v="15"/>
    <n v="12"/>
    <n v="6"/>
    <n v="0"/>
    <n v="5"/>
    <n v="0"/>
    <n v="0"/>
    <n v="5"/>
    <x v="28"/>
  </r>
  <r>
    <n v="4409"/>
    <x v="90"/>
    <n v="0"/>
    <n v="0"/>
    <m/>
    <n v="0"/>
    <n v="8"/>
    <n v="7"/>
    <n v="8"/>
    <n v="8"/>
    <n v="8"/>
    <n v="8"/>
    <n v="9"/>
    <n v="8"/>
    <n v="13"/>
    <n v="13"/>
    <n v="5"/>
    <n v="4"/>
    <n v="7"/>
    <n v="7"/>
    <n v="7"/>
    <n v="4"/>
    <n v="4"/>
    <n v="12"/>
    <n v="12"/>
    <n v="10"/>
    <n v="9"/>
    <n v="6"/>
    <n v="16"/>
    <n v="0"/>
    <n v="2"/>
    <n v="0"/>
    <n v="0"/>
    <n v="7"/>
    <x v="28"/>
  </r>
  <r>
    <n v="4410"/>
    <x v="91"/>
    <n v="0"/>
    <n v="0"/>
    <m/>
    <n v="0"/>
    <n v="1"/>
    <n v="1"/>
    <n v="1"/>
    <n v="1"/>
    <n v="1"/>
    <n v="1"/>
    <n v="1"/>
    <n v="1"/>
    <n v="1"/>
    <n v="1"/>
    <n v="2"/>
    <n v="0"/>
    <n v="0"/>
    <n v="0"/>
    <n v="0"/>
    <n v="0"/>
    <n v="1"/>
    <n v="2"/>
    <n v="2"/>
    <n v="2"/>
    <n v="2"/>
    <n v="2"/>
    <n v="0"/>
    <n v="3"/>
    <n v="0"/>
    <n v="0"/>
    <n v="0"/>
    <n v="0"/>
    <x v="28"/>
  </r>
  <r>
    <n v="4411"/>
    <x v="92"/>
    <n v="0"/>
    <n v="0"/>
    <m/>
    <n v="0"/>
    <n v="1"/>
    <n v="1"/>
    <n v="1"/>
    <n v="1"/>
    <n v="2"/>
    <n v="3"/>
    <n v="3"/>
    <n v="2"/>
    <n v="0"/>
    <n v="0"/>
    <n v="0"/>
    <n v="4"/>
    <n v="3"/>
    <n v="2"/>
    <n v="2"/>
    <n v="1"/>
    <n v="0"/>
    <n v="2"/>
    <n v="2"/>
    <n v="2"/>
    <n v="6"/>
    <n v="2"/>
    <n v="7"/>
    <n v="0"/>
    <n v="9"/>
    <n v="0"/>
    <n v="0"/>
    <n v="2"/>
    <x v="28"/>
  </r>
  <r>
    <n v="4412"/>
    <x v="93"/>
    <n v="0"/>
    <n v="0"/>
    <m/>
    <n v="0"/>
    <n v="1"/>
    <n v="1"/>
    <n v="1"/>
    <n v="1"/>
    <n v="0"/>
    <n v="0"/>
    <n v="0"/>
    <n v="0"/>
    <n v="1"/>
    <n v="1"/>
    <n v="2"/>
    <n v="0"/>
    <n v="0"/>
    <n v="0"/>
    <n v="0"/>
    <n v="0"/>
    <n v="2"/>
    <n v="2"/>
    <n v="2"/>
    <n v="2"/>
    <n v="1"/>
    <n v="1"/>
    <n v="0"/>
    <n v="0"/>
    <n v="1"/>
    <n v="0"/>
    <n v="0"/>
    <n v="0"/>
    <x v="28"/>
  </r>
  <r>
    <n v="4413"/>
    <x v="94"/>
    <n v="0"/>
    <n v="0"/>
    <m/>
    <n v="0"/>
    <n v="1"/>
    <n v="1"/>
    <n v="1"/>
    <n v="1"/>
    <n v="0"/>
    <n v="0"/>
    <n v="0"/>
    <n v="0"/>
    <n v="2"/>
    <n v="2"/>
    <n v="0"/>
    <n v="3"/>
    <n v="0"/>
    <n v="0"/>
    <n v="0"/>
    <n v="1"/>
    <n v="0"/>
    <n v="1"/>
    <n v="1"/>
    <n v="1"/>
    <n v="1"/>
    <n v="1"/>
    <n v="1"/>
    <n v="8"/>
    <n v="3"/>
    <n v="0"/>
    <n v="0"/>
    <n v="0"/>
    <x v="28"/>
  </r>
  <r>
    <n v="4414"/>
    <x v="95"/>
    <n v="0"/>
    <n v="0"/>
    <m/>
    <n v="0"/>
    <n v="1"/>
    <n v="1"/>
    <n v="1"/>
    <n v="1"/>
    <n v="4"/>
    <n v="4"/>
    <n v="4"/>
    <n v="4"/>
    <n v="1"/>
    <n v="1"/>
    <n v="1"/>
    <n v="0"/>
    <n v="1"/>
    <n v="1"/>
    <n v="1"/>
    <n v="1"/>
    <n v="5"/>
    <n v="1"/>
    <n v="1"/>
    <n v="1"/>
    <n v="2"/>
    <n v="1"/>
    <n v="1"/>
    <n v="0"/>
    <n v="0"/>
    <n v="0"/>
    <n v="0"/>
    <n v="0"/>
    <x v="28"/>
  </r>
  <r>
    <n v="4415"/>
    <x v="96"/>
    <n v="0"/>
    <n v="0"/>
    <m/>
    <n v="0"/>
    <n v="3"/>
    <n v="3"/>
    <n v="3"/>
    <n v="3"/>
    <n v="5"/>
    <n v="6"/>
    <n v="6"/>
    <n v="5"/>
    <n v="2"/>
    <n v="2"/>
    <n v="1"/>
    <n v="0"/>
    <n v="2"/>
    <n v="3"/>
    <n v="4"/>
    <n v="0"/>
    <n v="1"/>
    <n v="0"/>
    <n v="0"/>
    <n v="0"/>
    <n v="1"/>
    <n v="0"/>
    <n v="0"/>
    <n v="0"/>
    <n v="0"/>
    <n v="0"/>
    <n v="1"/>
    <n v="0"/>
    <x v="28"/>
  </r>
  <r>
    <n v="4416"/>
    <x v="97"/>
    <n v="0"/>
    <n v="0"/>
    <m/>
    <n v="0"/>
    <n v="3"/>
    <n v="3"/>
    <n v="3"/>
    <n v="3"/>
    <n v="4"/>
    <n v="4"/>
    <n v="4"/>
    <n v="4"/>
    <n v="1"/>
    <n v="1"/>
    <n v="1"/>
    <n v="1"/>
    <n v="4"/>
    <n v="4"/>
    <n v="3"/>
    <n v="0"/>
    <n v="1"/>
    <n v="0"/>
    <n v="1"/>
    <n v="1"/>
    <n v="0"/>
    <n v="0"/>
    <n v="0"/>
    <n v="1"/>
    <n v="0"/>
    <n v="0"/>
    <n v="0"/>
    <n v="7"/>
    <x v="28"/>
  </r>
  <r>
    <n v="4417"/>
    <x v="98"/>
    <n v="0"/>
    <n v="0"/>
    <m/>
    <n v="0"/>
    <n v="2"/>
    <n v="2"/>
    <n v="2"/>
    <n v="2"/>
    <n v="6"/>
    <n v="6"/>
    <n v="6"/>
    <n v="6"/>
    <n v="6"/>
    <n v="6"/>
    <n v="2"/>
    <n v="1"/>
    <n v="4"/>
    <n v="4"/>
    <n v="4"/>
    <n v="2"/>
    <n v="4"/>
    <n v="4"/>
    <n v="4"/>
    <n v="4"/>
    <n v="6"/>
    <n v="5"/>
    <n v="0"/>
    <n v="3"/>
    <n v="2"/>
    <n v="0"/>
    <n v="0"/>
    <n v="3"/>
    <x v="23"/>
  </r>
  <r>
    <n v="4418"/>
    <x v="99"/>
    <n v="0"/>
    <n v="0"/>
    <m/>
    <n v="0"/>
    <n v="0"/>
    <n v="0"/>
    <n v="0"/>
    <n v="0"/>
    <n v="3"/>
    <n v="3"/>
    <n v="3"/>
    <n v="3"/>
    <n v="6"/>
    <n v="5"/>
    <n v="1"/>
    <n v="1"/>
    <n v="2"/>
    <n v="2"/>
    <n v="2"/>
    <n v="1"/>
    <n v="1"/>
    <n v="2"/>
    <n v="2"/>
    <n v="2"/>
    <n v="0"/>
    <n v="0"/>
    <n v="5"/>
    <n v="6"/>
    <n v="2"/>
    <n v="0"/>
    <n v="0"/>
    <n v="4"/>
    <x v="23"/>
  </r>
  <r>
    <n v="4419"/>
    <x v="100"/>
    <n v="0"/>
    <n v="0"/>
    <m/>
    <n v="0"/>
    <n v="0"/>
    <n v="0"/>
    <n v="0"/>
    <n v="0"/>
    <n v="0"/>
    <n v="0"/>
    <n v="0"/>
    <n v="0"/>
    <n v="2"/>
    <n v="2"/>
    <n v="0"/>
    <n v="1"/>
    <n v="0"/>
    <n v="0"/>
    <n v="0"/>
    <n v="0"/>
    <n v="0"/>
    <n v="2"/>
    <n v="2"/>
    <n v="2"/>
    <n v="3"/>
    <n v="2"/>
    <n v="0"/>
    <n v="4"/>
    <n v="0"/>
    <n v="0"/>
    <n v="0"/>
    <n v="0"/>
    <x v="23"/>
  </r>
  <r>
    <n v="4420"/>
    <x v="101"/>
    <n v="33"/>
    <n v="4"/>
    <m/>
    <n v="64"/>
    <n v="53"/>
    <n v="52"/>
    <n v="53"/>
    <n v="53"/>
    <n v="52"/>
    <n v="50"/>
    <n v="52"/>
    <n v="52"/>
    <n v="49"/>
    <n v="49"/>
    <n v="17"/>
    <n v="22"/>
    <n v="45"/>
    <n v="43"/>
    <n v="44"/>
    <n v="7"/>
    <n v="64"/>
    <n v="46"/>
    <n v="43"/>
    <n v="44"/>
    <n v="46"/>
    <n v="40"/>
    <n v="12"/>
    <n v="11"/>
    <n v="9"/>
    <n v="0"/>
    <n v="0"/>
    <n v="30"/>
    <x v="29"/>
  </r>
  <r>
    <n v="4421"/>
    <x v="102"/>
    <n v="4"/>
    <n v="0"/>
    <m/>
    <n v="1"/>
    <n v="10"/>
    <n v="10"/>
    <n v="10"/>
    <n v="10"/>
    <n v="15"/>
    <n v="15"/>
    <n v="15"/>
    <n v="15"/>
    <n v="15"/>
    <n v="15"/>
    <n v="6"/>
    <n v="1"/>
    <n v="9"/>
    <n v="9"/>
    <n v="8"/>
    <n v="1"/>
    <n v="15"/>
    <n v="17"/>
    <n v="17"/>
    <n v="17"/>
    <n v="14"/>
    <n v="14"/>
    <n v="15"/>
    <n v="16"/>
    <n v="1"/>
    <n v="0"/>
    <n v="0"/>
    <n v="6"/>
    <x v="29"/>
  </r>
  <r>
    <n v="4422"/>
    <x v="103"/>
    <n v="0"/>
    <n v="0"/>
    <m/>
    <n v="0"/>
    <n v="6"/>
    <n v="6"/>
    <n v="6"/>
    <n v="6"/>
    <n v="7"/>
    <n v="7"/>
    <n v="7"/>
    <n v="7"/>
    <n v="7"/>
    <n v="7"/>
    <n v="4"/>
    <n v="11"/>
    <n v="2"/>
    <n v="2"/>
    <n v="2"/>
    <n v="2"/>
    <n v="5"/>
    <n v="5"/>
    <n v="5"/>
    <n v="5"/>
    <n v="3"/>
    <n v="4"/>
    <n v="6"/>
    <n v="2"/>
    <n v="1"/>
    <n v="0"/>
    <n v="0"/>
    <n v="2"/>
    <x v="29"/>
  </r>
  <r>
    <n v="4423"/>
    <x v="104"/>
    <n v="0"/>
    <n v="0"/>
    <m/>
    <n v="0"/>
    <n v="12"/>
    <n v="12"/>
    <n v="12"/>
    <n v="12"/>
    <n v="13"/>
    <n v="12"/>
    <n v="12"/>
    <n v="12"/>
    <n v="11"/>
    <n v="10"/>
    <n v="6"/>
    <n v="2"/>
    <n v="6"/>
    <n v="6"/>
    <n v="6"/>
    <n v="6"/>
    <n v="7"/>
    <n v="5"/>
    <n v="1"/>
    <n v="5"/>
    <n v="6"/>
    <n v="8"/>
    <n v="0"/>
    <n v="3"/>
    <n v="0"/>
    <n v="0"/>
    <n v="0"/>
    <n v="7"/>
    <x v="29"/>
  </r>
  <r>
    <n v="4424"/>
    <x v="105"/>
    <n v="0"/>
    <n v="0"/>
    <m/>
    <n v="0"/>
    <n v="15"/>
    <n v="15"/>
    <n v="16"/>
    <n v="15"/>
    <n v="10"/>
    <n v="11"/>
    <n v="11"/>
    <n v="11"/>
    <n v="7"/>
    <n v="6"/>
    <n v="5"/>
    <n v="3"/>
    <n v="14"/>
    <n v="14"/>
    <n v="17"/>
    <n v="7"/>
    <n v="7"/>
    <n v="12"/>
    <n v="11"/>
    <n v="10"/>
    <n v="13"/>
    <n v="13"/>
    <n v="0"/>
    <n v="0"/>
    <n v="0"/>
    <n v="0"/>
    <n v="0"/>
    <n v="4"/>
    <x v="29"/>
  </r>
  <r>
    <n v="4425"/>
    <x v="106"/>
    <n v="0"/>
    <n v="0"/>
    <m/>
    <n v="0"/>
    <n v="10"/>
    <n v="10"/>
    <n v="10"/>
    <n v="10"/>
    <n v="5"/>
    <n v="5"/>
    <n v="5"/>
    <n v="5"/>
    <n v="8"/>
    <n v="8"/>
    <n v="1"/>
    <n v="5"/>
    <n v="4"/>
    <n v="3"/>
    <n v="3"/>
    <n v="3"/>
    <n v="7"/>
    <n v="2"/>
    <n v="2"/>
    <n v="2"/>
    <n v="11"/>
    <n v="9"/>
    <n v="2"/>
    <n v="2"/>
    <n v="2"/>
    <n v="0"/>
    <n v="0"/>
    <n v="0"/>
    <x v="29"/>
  </r>
  <r>
    <n v="4426"/>
    <x v="107"/>
    <n v="0"/>
    <n v="0"/>
    <m/>
    <n v="0"/>
    <n v="13"/>
    <n v="13"/>
    <n v="13"/>
    <n v="13"/>
    <n v="16"/>
    <n v="16"/>
    <n v="16"/>
    <n v="16"/>
    <n v="22"/>
    <n v="22"/>
    <n v="10"/>
    <n v="15"/>
    <n v="19"/>
    <n v="19"/>
    <n v="19"/>
    <n v="10"/>
    <n v="10"/>
    <n v="12"/>
    <n v="12"/>
    <n v="12"/>
    <n v="15"/>
    <n v="13"/>
    <n v="7"/>
    <n v="5"/>
    <n v="12"/>
    <n v="0"/>
    <n v="16"/>
    <n v="12"/>
    <x v="29"/>
  </r>
  <r>
    <n v="4427"/>
    <x v="108"/>
    <n v="0"/>
    <n v="0"/>
    <m/>
    <n v="0"/>
    <n v="13"/>
    <n v="13"/>
    <n v="13"/>
    <n v="13"/>
    <n v="6"/>
    <n v="5"/>
    <n v="5"/>
    <n v="5"/>
    <n v="3"/>
    <n v="3"/>
    <n v="0"/>
    <n v="2"/>
    <n v="8"/>
    <n v="8"/>
    <n v="8"/>
    <n v="3"/>
    <n v="3"/>
    <n v="6"/>
    <n v="6"/>
    <n v="6"/>
    <n v="4"/>
    <n v="4"/>
    <n v="0"/>
    <n v="1"/>
    <n v="2"/>
    <n v="0"/>
    <n v="0"/>
    <n v="4"/>
    <x v="29"/>
  </r>
  <r>
    <n v="4428"/>
    <x v="109"/>
    <n v="0"/>
    <n v="0"/>
    <m/>
    <n v="0"/>
    <n v="6"/>
    <n v="6"/>
    <n v="6"/>
    <n v="6"/>
    <n v="10"/>
    <n v="8"/>
    <n v="10"/>
    <n v="9"/>
    <n v="9"/>
    <n v="9"/>
    <n v="4"/>
    <n v="5"/>
    <n v="6"/>
    <n v="6"/>
    <n v="6"/>
    <n v="3"/>
    <n v="14"/>
    <n v="9"/>
    <n v="9"/>
    <n v="9"/>
    <n v="11"/>
    <n v="10"/>
    <n v="0"/>
    <n v="0"/>
    <n v="0"/>
    <n v="0"/>
    <n v="0"/>
    <n v="2"/>
    <x v="29"/>
  </r>
  <r>
    <n v="4429"/>
    <x v="110"/>
    <n v="3"/>
    <n v="0"/>
    <m/>
    <n v="6"/>
    <n v="25"/>
    <n v="23"/>
    <n v="23"/>
    <n v="25"/>
    <n v="32"/>
    <n v="32"/>
    <n v="30"/>
    <n v="32"/>
    <n v="27"/>
    <n v="28"/>
    <n v="11"/>
    <n v="9"/>
    <n v="25"/>
    <n v="25"/>
    <n v="29"/>
    <n v="7"/>
    <n v="20"/>
    <n v="29"/>
    <n v="29"/>
    <n v="28"/>
    <n v="19"/>
    <n v="18"/>
    <n v="4"/>
    <n v="5"/>
    <n v="0"/>
    <n v="0"/>
    <n v="7"/>
    <n v="19"/>
    <x v="29"/>
  </r>
  <r>
    <n v="4430"/>
    <x v="111"/>
    <n v="0"/>
    <n v="0"/>
    <m/>
    <n v="0"/>
    <n v="6"/>
    <n v="6"/>
    <n v="6"/>
    <n v="6"/>
    <n v="8"/>
    <n v="8"/>
    <n v="8"/>
    <n v="8"/>
    <n v="11"/>
    <n v="11"/>
    <n v="5"/>
    <n v="1"/>
    <n v="8"/>
    <n v="8"/>
    <n v="8"/>
    <n v="1"/>
    <n v="5"/>
    <n v="7"/>
    <n v="7"/>
    <n v="7"/>
    <n v="9"/>
    <n v="9"/>
    <n v="4"/>
    <n v="0"/>
    <n v="6"/>
    <n v="0"/>
    <n v="0"/>
    <n v="4"/>
    <x v="29"/>
  </r>
  <r>
    <n v="4431"/>
    <x v="112"/>
    <n v="0"/>
    <n v="0"/>
    <m/>
    <n v="0"/>
    <n v="4"/>
    <n v="4"/>
    <n v="4"/>
    <n v="4"/>
    <n v="3"/>
    <n v="3"/>
    <n v="3"/>
    <n v="3"/>
    <n v="2"/>
    <n v="2"/>
    <n v="0"/>
    <n v="2"/>
    <n v="5"/>
    <n v="5"/>
    <n v="5"/>
    <n v="1"/>
    <n v="2"/>
    <n v="8"/>
    <n v="8"/>
    <n v="8"/>
    <n v="6"/>
    <n v="6"/>
    <n v="0"/>
    <n v="6"/>
    <n v="2"/>
    <n v="0"/>
    <n v="0"/>
    <n v="2"/>
    <x v="29"/>
  </r>
  <r>
    <n v="4432"/>
    <x v="113"/>
    <n v="1"/>
    <n v="0"/>
    <m/>
    <n v="1"/>
    <n v="1"/>
    <n v="1"/>
    <n v="1"/>
    <n v="1"/>
    <n v="6"/>
    <n v="6"/>
    <n v="6"/>
    <n v="6"/>
    <n v="3"/>
    <n v="3"/>
    <n v="0"/>
    <n v="0"/>
    <n v="2"/>
    <n v="2"/>
    <n v="2"/>
    <n v="0"/>
    <n v="5"/>
    <n v="4"/>
    <n v="4"/>
    <n v="4"/>
    <n v="5"/>
    <n v="5"/>
    <n v="0"/>
    <n v="1"/>
    <n v="0"/>
    <n v="0"/>
    <n v="0"/>
    <n v="0"/>
    <x v="29"/>
  </r>
  <r>
    <n v="4433"/>
    <x v="114"/>
    <n v="0"/>
    <n v="0"/>
    <m/>
    <n v="0"/>
    <n v="2"/>
    <n v="2"/>
    <n v="3"/>
    <n v="3"/>
    <n v="2"/>
    <n v="1"/>
    <n v="3"/>
    <n v="3"/>
    <n v="0"/>
    <n v="0"/>
    <n v="1"/>
    <n v="1"/>
    <n v="4"/>
    <n v="7"/>
    <n v="6"/>
    <n v="0"/>
    <n v="7"/>
    <n v="3"/>
    <n v="3"/>
    <n v="3"/>
    <n v="5"/>
    <n v="3"/>
    <n v="5"/>
    <n v="6"/>
    <n v="5"/>
    <n v="0"/>
    <n v="4"/>
    <n v="0"/>
    <x v="29"/>
  </r>
  <r>
    <n v="4434"/>
    <x v="115"/>
    <n v="0"/>
    <n v="0"/>
    <m/>
    <n v="0"/>
    <n v="9"/>
    <n v="9"/>
    <n v="9"/>
    <n v="9"/>
    <n v="8"/>
    <n v="7"/>
    <n v="8"/>
    <n v="8"/>
    <n v="3"/>
    <n v="3"/>
    <n v="1"/>
    <n v="5"/>
    <n v="1"/>
    <n v="1"/>
    <n v="1"/>
    <n v="1"/>
    <n v="7"/>
    <n v="2"/>
    <n v="3"/>
    <n v="3"/>
    <n v="4"/>
    <n v="4"/>
    <n v="0"/>
    <n v="0"/>
    <n v="1"/>
    <n v="0"/>
    <n v="0"/>
    <n v="5"/>
    <x v="29"/>
  </r>
  <r>
    <n v="4435"/>
    <x v="116"/>
    <n v="1"/>
    <n v="0"/>
    <m/>
    <n v="1"/>
    <n v="2"/>
    <n v="2"/>
    <n v="2"/>
    <n v="2"/>
    <n v="1"/>
    <n v="1"/>
    <n v="1"/>
    <n v="1"/>
    <n v="3"/>
    <n v="3"/>
    <n v="1"/>
    <n v="0"/>
    <n v="0"/>
    <n v="0"/>
    <n v="0"/>
    <n v="1"/>
    <n v="2"/>
    <n v="0"/>
    <n v="0"/>
    <n v="0"/>
    <n v="0"/>
    <n v="0"/>
    <n v="0"/>
    <n v="0"/>
    <n v="1"/>
    <n v="0"/>
    <n v="0"/>
    <n v="1"/>
    <x v="29"/>
  </r>
  <r>
    <n v="4436"/>
    <x v="117"/>
    <n v="0"/>
    <n v="0"/>
    <m/>
    <n v="0"/>
    <n v="2"/>
    <n v="2"/>
    <n v="2"/>
    <n v="2"/>
    <n v="7"/>
    <n v="7"/>
    <n v="7"/>
    <n v="7"/>
    <n v="4"/>
    <n v="4"/>
    <n v="3"/>
    <n v="0"/>
    <n v="6"/>
    <n v="6"/>
    <n v="6"/>
    <n v="2"/>
    <n v="8"/>
    <n v="2"/>
    <n v="2"/>
    <n v="2"/>
    <n v="5"/>
    <n v="5"/>
    <n v="0"/>
    <n v="0"/>
    <n v="0"/>
    <n v="0"/>
    <n v="0"/>
    <n v="4"/>
    <x v="29"/>
  </r>
  <r>
    <n v="4437"/>
    <x v="118"/>
    <n v="0"/>
    <n v="0"/>
    <m/>
    <n v="0"/>
    <n v="3"/>
    <n v="3"/>
    <n v="3"/>
    <n v="3"/>
    <n v="18"/>
    <n v="16"/>
    <n v="18"/>
    <n v="18"/>
    <n v="17"/>
    <n v="16"/>
    <n v="7"/>
    <n v="6"/>
    <n v="4"/>
    <n v="5"/>
    <n v="5"/>
    <n v="1"/>
    <n v="11"/>
    <n v="9"/>
    <n v="11"/>
    <n v="8"/>
    <n v="7"/>
    <n v="7"/>
    <n v="0"/>
    <n v="1"/>
    <n v="0"/>
    <n v="0"/>
    <n v="0"/>
    <n v="8"/>
    <x v="29"/>
  </r>
  <r>
    <n v="4438"/>
    <x v="119"/>
    <n v="0"/>
    <n v="0"/>
    <m/>
    <n v="0"/>
    <n v="10"/>
    <n v="10"/>
    <n v="10"/>
    <n v="10"/>
    <n v="3"/>
    <n v="3"/>
    <n v="3"/>
    <n v="3"/>
    <n v="5"/>
    <n v="5"/>
    <n v="1"/>
    <n v="4"/>
    <n v="5"/>
    <n v="5"/>
    <n v="5"/>
    <n v="1"/>
    <n v="11"/>
    <n v="3"/>
    <n v="1"/>
    <n v="3"/>
    <n v="7"/>
    <n v="8"/>
    <n v="0"/>
    <n v="1"/>
    <n v="8"/>
    <n v="0"/>
    <n v="6"/>
    <n v="5"/>
    <x v="29"/>
  </r>
  <r>
    <n v="4439"/>
    <x v="120"/>
    <n v="0"/>
    <n v="0"/>
    <m/>
    <n v="0"/>
    <n v="17"/>
    <n v="17"/>
    <n v="17"/>
    <n v="17"/>
    <n v="12"/>
    <n v="12"/>
    <n v="11"/>
    <n v="12"/>
    <n v="10"/>
    <n v="9"/>
    <n v="4"/>
    <n v="6"/>
    <n v="14"/>
    <n v="14"/>
    <n v="13"/>
    <n v="6"/>
    <n v="7"/>
    <n v="11"/>
    <n v="12"/>
    <n v="12"/>
    <n v="11"/>
    <n v="11"/>
    <n v="7"/>
    <n v="9"/>
    <n v="7"/>
    <n v="0"/>
    <n v="2"/>
    <n v="6"/>
    <x v="30"/>
  </r>
  <r>
    <n v="4441"/>
    <x v="121"/>
    <n v="1"/>
    <n v="0"/>
    <m/>
    <n v="1"/>
    <n v="18"/>
    <n v="18"/>
    <n v="16"/>
    <n v="18"/>
    <n v="21"/>
    <n v="20"/>
    <n v="21"/>
    <n v="23"/>
    <n v="29"/>
    <n v="29"/>
    <n v="16"/>
    <n v="10"/>
    <n v="21"/>
    <n v="19"/>
    <n v="24"/>
    <n v="10"/>
    <n v="37"/>
    <n v="37"/>
    <n v="35"/>
    <n v="33"/>
    <n v="24"/>
    <n v="19"/>
    <n v="6"/>
    <n v="33"/>
    <n v="11"/>
    <n v="0"/>
    <n v="0"/>
    <n v="7"/>
    <x v="31"/>
  </r>
  <r>
    <n v="4442"/>
    <x v="122"/>
    <n v="0"/>
    <n v="0"/>
    <m/>
    <n v="0"/>
    <n v="0"/>
    <n v="0"/>
    <n v="0"/>
    <n v="0"/>
    <n v="1"/>
    <n v="1"/>
    <n v="2"/>
    <n v="2"/>
    <n v="0"/>
    <n v="0"/>
    <n v="0"/>
    <n v="0"/>
    <n v="0"/>
    <n v="0"/>
    <n v="0"/>
    <n v="0"/>
    <n v="1"/>
    <n v="1"/>
    <n v="1"/>
    <n v="1"/>
    <n v="1"/>
    <n v="2"/>
    <n v="0"/>
    <n v="21"/>
    <n v="2"/>
    <n v="0"/>
    <n v="0"/>
    <n v="2"/>
    <x v="32"/>
  </r>
  <r>
    <n v="4443"/>
    <x v="123"/>
    <n v="1"/>
    <n v="0"/>
    <m/>
    <n v="1"/>
    <n v="13"/>
    <n v="13"/>
    <n v="13"/>
    <n v="13"/>
    <n v="14"/>
    <n v="16"/>
    <n v="14"/>
    <n v="14"/>
    <n v="15"/>
    <n v="15"/>
    <n v="5"/>
    <n v="7"/>
    <n v="11"/>
    <n v="11"/>
    <n v="11"/>
    <n v="2"/>
    <n v="16"/>
    <n v="14"/>
    <n v="4"/>
    <n v="14"/>
    <n v="24"/>
    <n v="10"/>
    <n v="11"/>
    <n v="13"/>
    <n v="9"/>
    <n v="0"/>
    <n v="0"/>
    <n v="19"/>
    <x v="33"/>
  </r>
  <r>
    <n v="4444"/>
    <x v="124"/>
    <n v="0"/>
    <n v="0"/>
    <m/>
    <n v="0"/>
    <n v="9"/>
    <n v="9"/>
    <n v="9"/>
    <n v="9"/>
    <n v="4"/>
    <n v="4"/>
    <n v="4"/>
    <n v="4"/>
    <n v="7"/>
    <n v="7"/>
    <n v="4"/>
    <n v="1"/>
    <n v="3"/>
    <n v="3"/>
    <n v="3"/>
    <n v="1"/>
    <n v="3"/>
    <n v="7"/>
    <n v="6"/>
    <n v="6"/>
    <n v="6"/>
    <n v="6"/>
    <n v="0"/>
    <n v="11"/>
    <n v="4"/>
    <n v="0"/>
    <n v="1"/>
    <n v="5"/>
    <x v="34"/>
  </r>
  <r>
    <n v="4445"/>
    <x v="125"/>
    <n v="0"/>
    <n v="0"/>
    <m/>
    <n v="0"/>
    <n v="2"/>
    <n v="2"/>
    <n v="2"/>
    <n v="2"/>
    <n v="2"/>
    <n v="2"/>
    <n v="2"/>
    <n v="2"/>
    <n v="6"/>
    <n v="6"/>
    <n v="0"/>
    <n v="1"/>
    <n v="4"/>
    <n v="4"/>
    <n v="2"/>
    <n v="0"/>
    <n v="0"/>
    <n v="4"/>
    <n v="4"/>
    <n v="4"/>
    <n v="7"/>
    <n v="7"/>
    <n v="0"/>
    <n v="9"/>
    <n v="0"/>
    <n v="0"/>
    <n v="0"/>
    <n v="6"/>
    <x v="34"/>
  </r>
  <r>
    <n v="4446"/>
    <x v="126"/>
    <n v="0"/>
    <n v="0"/>
    <m/>
    <n v="0"/>
    <n v="2"/>
    <n v="2"/>
    <n v="2"/>
    <n v="2"/>
    <n v="1"/>
    <n v="1"/>
    <n v="1"/>
    <n v="1"/>
    <n v="1"/>
    <n v="1"/>
    <n v="1"/>
    <n v="0"/>
    <n v="0"/>
    <n v="0"/>
    <n v="0"/>
    <n v="0"/>
    <n v="2"/>
    <n v="2"/>
    <n v="2"/>
    <n v="2"/>
    <n v="5"/>
    <n v="4"/>
    <n v="0"/>
    <n v="17"/>
    <n v="0"/>
    <n v="0"/>
    <n v="0"/>
    <n v="0"/>
    <x v="34"/>
  </r>
  <r>
    <n v="4447"/>
    <x v="127"/>
    <n v="0"/>
    <n v="2"/>
    <m/>
    <n v="0"/>
    <n v="5"/>
    <n v="4"/>
    <n v="4"/>
    <n v="4"/>
    <n v="7"/>
    <n v="8"/>
    <n v="8"/>
    <n v="8"/>
    <n v="11"/>
    <n v="11"/>
    <n v="2"/>
    <n v="3"/>
    <n v="12"/>
    <n v="13"/>
    <n v="12"/>
    <n v="4"/>
    <n v="9"/>
    <n v="10"/>
    <n v="7"/>
    <n v="10"/>
    <n v="6"/>
    <n v="6"/>
    <n v="14"/>
    <n v="9"/>
    <n v="1"/>
    <n v="0"/>
    <n v="0"/>
    <n v="5"/>
    <x v="34"/>
  </r>
  <r>
    <n v="4448"/>
    <x v="128"/>
    <n v="0"/>
    <n v="0"/>
    <m/>
    <n v="0"/>
    <n v="4"/>
    <n v="4"/>
    <n v="4"/>
    <n v="4"/>
    <n v="2"/>
    <n v="2"/>
    <n v="2"/>
    <n v="2"/>
    <n v="0"/>
    <n v="0"/>
    <n v="0"/>
    <n v="0"/>
    <n v="2"/>
    <n v="2"/>
    <n v="2"/>
    <n v="0"/>
    <n v="4"/>
    <n v="0"/>
    <n v="0"/>
    <n v="0"/>
    <n v="2"/>
    <n v="2"/>
    <n v="0"/>
    <n v="6"/>
    <n v="2"/>
    <n v="0"/>
    <n v="0"/>
    <n v="2"/>
    <x v="34"/>
  </r>
  <r>
    <n v="4449"/>
    <x v="129"/>
    <n v="0"/>
    <n v="0"/>
    <m/>
    <n v="0"/>
    <n v="4"/>
    <n v="4"/>
    <n v="4"/>
    <n v="4"/>
    <n v="1"/>
    <n v="1"/>
    <n v="1"/>
    <n v="1"/>
    <n v="1"/>
    <n v="1"/>
    <n v="0"/>
    <n v="0"/>
    <n v="0"/>
    <n v="0"/>
    <n v="0"/>
    <n v="0"/>
    <n v="2"/>
    <n v="1"/>
    <n v="1"/>
    <n v="1"/>
    <n v="4"/>
    <n v="4"/>
    <n v="6"/>
    <n v="5"/>
    <n v="0"/>
    <n v="0"/>
    <n v="0"/>
    <n v="0"/>
    <x v="34"/>
  </r>
  <r>
    <n v="4450"/>
    <x v="130"/>
    <n v="0"/>
    <n v="0"/>
    <m/>
    <n v="0"/>
    <n v="2"/>
    <n v="2"/>
    <n v="2"/>
    <n v="2"/>
    <n v="1"/>
    <n v="1"/>
    <n v="1"/>
    <n v="1"/>
    <n v="3"/>
    <n v="3"/>
    <n v="0"/>
    <n v="0"/>
    <n v="2"/>
    <n v="2"/>
    <n v="2"/>
    <n v="1"/>
    <n v="1"/>
    <n v="0"/>
    <n v="0"/>
    <n v="0"/>
    <n v="1"/>
    <n v="1"/>
    <n v="1"/>
    <n v="15"/>
    <n v="0"/>
    <n v="0"/>
    <n v="0"/>
    <n v="0"/>
    <x v="34"/>
  </r>
  <r>
    <n v="4451"/>
    <x v="131"/>
    <n v="2"/>
    <n v="0"/>
    <m/>
    <n v="2"/>
    <n v="13"/>
    <n v="13"/>
    <n v="13"/>
    <n v="13"/>
    <n v="15"/>
    <n v="14"/>
    <n v="17"/>
    <n v="16"/>
    <n v="20"/>
    <n v="19"/>
    <n v="8"/>
    <n v="10"/>
    <n v="14"/>
    <n v="19"/>
    <n v="19"/>
    <n v="12"/>
    <n v="21"/>
    <n v="15"/>
    <n v="16"/>
    <n v="13"/>
    <n v="12"/>
    <n v="11"/>
    <n v="0"/>
    <n v="0"/>
    <n v="0"/>
    <n v="0"/>
    <n v="0"/>
    <n v="2"/>
    <x v="34"/>
  </r>
  <r>
    <n v="4452"/>
    <x v="132"/>
    <n v="76"/>
    <n v="1"/>
    <m/>
    <n v="82"/>
    <n v="80"/>
    <n v="81"/>
    <n v="81"/>
    <n v="82"/>
    <n v="61"/>
    <n v="63"/>
    <n v="64"/>
    <n v="64"/>
    <n v="79"/>
    <n v="78"/>
    <n v="20"/>
    <n v="14"/>
    <n v="61"/>
    <n v="61"/>
    <n v="61"/>
    <n v="2"/>
    <n v="58"/>
    <n v="60"/>
    <n v="53"/>
    <n v="58"/>
    <n v="63"/>
    <n v="50"/>
    <n v="28"/>
    <n v="7"/>
    <n v="53"/>
    <n v="0"/>
    <n v="9"/>
    <n v="55"/>
    <x v="35"/>
  </r>
  <r>
    <n v="4453"/>
    <x v="133"/>
    <n v="0"/>
    <n v="0"/>
    <m/>
    <n v="0"/>
    <n v="0"/>
    <n v="0"/>
    <n v="0"/>
    <n v="0"/>
    <n v="0"/>
    <n v="0"/>
    <n v="0"/>
    <n v="0"/>
    <n v="2"/>
    <n v="2"/>
    <n v="1"/>
    <n v="1"/>
    <n v="0"/>
    <n v="1"/>
    <n v="1"/>
    <n v="0"/>
    <n v="5"/>
    <n v="1"/>
    <n v="1"/>
    <n v="1"/>
    <n v="2"/>
    <n v="1"/>
    <n v="5"/>
    <n v="13"/>
    <n v="6"/>
    <n v="0"/>
    <n v="0"/>
    <n v="1"/>
    <x v="35"/>
  </r>
  <r>
    <n v="4454"/>
    <x v="134"/>
    <n v="0"/>
    <n v="0"/>
    <m/>
    <n v="0"/>
    <n v="4"/>
    <n v="4"/>
    <n v="4"/>
    <n v="4"/>
    <n v="4"/>
    <n v="3"/>
    <n v="5"/>
    <n v="5"/>
    <n v="0"/>
    <n v="0"/>
    <n v="0"/>
    <n v="0"/>
    <n v="3"/>
    <n v="3"/>
    <n v="2"/>
    <n v="2"/>
    <n v="4"/>
    <n v="0"/>
    <n v="1"/>
    <n v="0"/>
    <n v="1"/>
    <n v="5"/>
    <n v="1"/>
    <n v="16"/>
    <n v="4"/>
    <n v="0"/>
    <n v="0"/>
    <n v="1"/>
    <x v="32"/>
  </r>
  <r>
    <n v="4455"/>
    <x v="135"/>
    <n v="8"/>
    <n v="0"/>
    <m/>
    <n v="8"/>
    <n v="8"/>
    <n v="8"/>
    <n v="10"/>
    <n v="10"/>
    <n v="4"/>
    <n v="4"/>
    <n v="7"/>
    <n v="7"/>
    <n v="7"/>
    <n v="7"/>
    <n v="6"/>
    <n v="8"/>
    <n v="12"/>
    <n v="13"/>
    <n v="12"/>
    <n v="8"/>
    <n v="10"/>
    <n v="14"/>
    <n v="16"/>
    <n v="14"/>
    <n v="5"/>
    <n v="0"/>
    <n v="12"/>
    <n v="4"/>
    <n v="2"/>
    <n v="0"/>
    <n v="0"/>
    <n v="5"/>
    <x v="32"/>
  </r>
  <r>
    <n v="4456"/>
    <x v="136"/>
    <n v="0"/>
    <n v="0"/>
    <m/>
    <n v="0"/>
    <n v="0"/>
    <n v="0"/>
    <n v="0"/>
    <n v="0"/>
    <n v="1"/>
    <n v="1"/>
    <n v="1"/>
    <n v="1"/>
    <n v="0"/>
    <n v="0"/>
    <n v="0"/>
    <n v="0"/>
    <n v="0"/>
    <n v="0"/>
    <n v="0"/>
    <n v="0"/>
    <n v="0"/>
    <n v="0"/>
    <n v="0"/>
    <n v="0"/>
    <n v="0"/>
    <n v="0"/>
    <n v="2"/>
    <n v="32"/>
    <n v="0"/>
    <n v="0"/>
    <n v="0"/>
    <n v="0"/>
    <x v="32"/>
  </r>
  <r>
    <n v="4457"/>
    <x v="137"/>
    <n v="5"/>
    <n v="0"/>
    <m/>
    <n v="5"/>
    <n v="2"/>
    <n v="3"/>
    <n v="2"/>
    <n v="4"/>
    <n v="2"/>
    <n v="2"/>
    <n v="4"/>
    <n v="3"/>
    <n v="2"/>
    <n v="2"/>
    <n v="1"/>
    <n v="0"/>
    <n v="4"/>
    <n v="7"/>
    <n v="6"/>
    <n v="3"/>
    <n v="4"/>
    <n v="2"/>
    <n v="4"/>
    <n v="3"/>
    <n v="6"/>
    <n v="5"/>
    <n v="2"/>
    <n v="29"/>
    <n v="2"/>
    <n v="0"/>
    <n v="0"/>
    <n v="3"/>
    <x v="32"/>
  </r>
  <r>
    <n v="4458"/>
    <x v="138"/>
    <n v="1"/>
    <n v="0"/>
    <m/>
    <n v="1"/>
    <n v="3"/>
    <n v="3"/>
    <n v="3"/>
    <n v="3"/>
    <n v="1"/>
    <n v="1"/>
    <n v="1"/>
    <n v="1"/>
    <n v="0"/>
    <n v="0"/>
    <n v="0"/>
    <n v="0"/>
    <n v="1"/>
    <n v="1"/>
    <n v="1"/>
    <n v="0"/>
    <n v="1"/>
    <n v="0"/>
    <n v="1"/>
    <n v="1"/>
    <n v="0"/>
    <n v="1"/>
    <n v="3"/>
    <n v="35"/>
    <n v="2"/>
    <n v="0"/>
    <n v="0"/>
    <n v="2"/>
    <x v="32"/>
  </r>
  <r>
    <n v="4459"/>
    <x v="139"/>
    <n v="0"/>
    <n v="0"/>
    <m/>
    <n v="0"/>
    <n v="1"/>
    <n v="1"/>
    <n v="1"/>
    <n v="1"/>
    <n v="1"/>
    <n v="1"/>
    <n v="1"/>
    <n v="1"/>
    <n v="1"/>
    <n v="1"/>
    <n v="0"/>
    <n v="0"/>
    <n v="0"/>
    <n v="0"/>
    <n v="0"/>
    <n v="0"/>
    <n v="3"/>
    <n v="1"/>
    <n v="1"/>
    <n v="1"/>
    <n v="3"/>
    <n v="3"/>
    <n v="0"/>
    <n v="45"/>
    <n v="0"/>
    <n v="0"/>
    <n v="0"/>
    <n v="2"/>
    <x v="32"/>
  </r>
  <r>
    <n v="4460"/>
    <x v="140"/>
    <n v="1"/>
    <n v="0"/>
    <m/>
    <n v="1"/>
    <n v="2"/>
    <n v="2"/>
    <n v="2"/>
    <n v="0"/>
    <n v="1"/>
    <n v="1"/>
    <n v="1"/>
    <n v="1"/>
    <n v="0"/>
    <n v="0"/>
    <n v="0"/>
    <n v="0"/>
    <n v="0"/>
    <n v="2"/>
    <n v="2"/>
    <n v="0"/>
    <n v="0"/>
    <n v="1"/>
    <n v="0"/>
    <n v="0"/>
    <n v="2"/>
    <n v="1"/>
    <n v="1"/>
    <n v="0"/>
    <n v="0"/>
    <n v="0"/>
    <n v="0"/>
    <n v="0"/>
    <x v="32"/>
  </r>
  <r>
    <n v="4461"/>
    <x v="141"/>
    <n v="2"/>
    <n v="0"/>
    <m/>
    <n v="2"/>
    <n v="1"/>
    <n v="1"/>
    <n v="1"/>
    <n v="1"/>
    <n v="3"/>
    <n v="3"/>
    <n v="3"/>
    <n v="3"/>
    <n v="3"/>
    <n v="4"/>
    <n v="0"/>
    <n v="0"/>
    <n v="2"/>
    <n v="0"/>
    <n v="0"/>
    <n v="0"/>
    <n v="1"/>
    <n v="2"/>
    <n v="2"/>
    <n v="2"/>
    <n v="5"/>
    <n v="4"/>
    <n v="0"/>
    <n v="17"/>
    <n v="1"/>
    <n v="0"/>
    <n v="0"/>
    <n v="1"/>
    <x v="32"/>
  </r>
  <r>
    <n v="4462"/>
    <x v="142"/>
    <n v="0"/>
    <n v="0"/>
    <m/>
    <n v="0"/>
    <n v="0"/>
    <n v="0"/>
    <n v="0"/>
    <n v="0"/>
    <n v="3"/>
    <n v="3"/>
    <n v="3"/>
    <n v="3"/>
    <n v="0"/>
    <n v="0"/>
    <n v="0"/>
    <n v="0"/>
    <n v="2"/>
    <n v="3"/>
    <n v="3"/>
    <n v="0"/>
    <n v="2"/>
    <n v="2"/>
    <n v="2"/>
    <n v="2"/>
    <n v="1"/>
    <n v="0"/>
    <n v="0"/>
    <n v="1"/>
    <n v="0"/>
    <n v="0"/>
    <n v="0"/>
    <n v="0"/>
    <x v="32"/>
  </r>
  <r>
    <n v="4463"/>
    <x v="143"/>
    <n v="0"/>
    <n v="0"/>
    <m/>
    <n v="1"/>
    <n v="2"/>
    <n v="2"/>
    <n v="2"/>
    <n v="2"/>
    <n v="0"/>
    <n v="1"/>
    <n v="0"/>
    <n v="0"/>
    <n v="3"/>
    <n v="3"/>
    <n v="2"/>
    <n v="0"/>
    <n v="2"/>
    <n v="2"/>
    <n v="2"/>
    <n v="0"/>
    <n v="4"/>
    <n v="1"/>
    <n v="1"/>
    <n v="1"/>
    <n v="0"/>
    <n v="0"/>
    <n v="0"/>
    <n v="19"/>
    <n v="1"/>
    <n v="0"/>
    <n v="0"/>
    <n v="0"/>
    <x v="32"/>
  </r>
  <r>
    <n v="4464"/>
    <x v="144"/>
    <n v="2"/>
    <n v="0"/>
    <m/>
    <n v="2"/>
    <n v="2"/>
    <n v="2"/>
    <n v="2"/>
    <n v="2"/>
    <n v="3"/>
    <n v="2"/>
    <n v="2"/>
    <n v="3"/>
    <n v="3"/>
    <n v="3"/>
    <n v="0"/>
    <n v="0"/>
    <n v="1"/>
    <n v="1"/>
    <n v="2"/>
    <n v="0"/>
    <n v="5"/>
    <n v="6"/>
    <n v="7"/>
    <n v="3"/>
    <n v="2"/>
    <n v="0"/>
    <n v="0"/>
    <n v="14"/>
    <n v="0"/>
    <n v="0"/>
    <n v="0"/>
    <n v="0"/>
    <x v="32"/>
  </r>
  <r>
    <n v="4465"/>
    <x v="145"/>
    <n v="0"/>
    <n v="0"/>
    <m/>
    <n v="1"/>
    <n v="1"/>
    <n v="1"/>
    <n v="1"/>
    <n v="1"/>
    <n v="1"/>
    <n v="1"/>
    <n v="1"/>
    <n v="1"/>
    <n v="2"/>
    <n v="2"/>
    <n v="0"/>
    <n v="0"/>
    <n v="0"/>
    <n v="3"/>
    <n v="3"/>
    <n v="2"/>
    <n v="3"/>
    <n v="2"/>
    <n v="2"/>
    <n v="0"/>
    <n v="4"/>
    <n v="3"/>
    <n v="0"/>
    <n v="7"/>
    <n v="1"/>
    <n v="0"/>
    <n v="0"/>
    <n v="0"/>
    <x v="32"/>
  </r>
  <r>
    <n v="6681"/>
    <x v="146"/>
    <n v="1"/>
    <n v="0"/>
    <m/>
    <n v="1"/>
    <n v="0"/>
    <n v="2"/>
    <n v="0"/>
    <n v="0"/>
    <n v="2"/>
    <n v="2"/>
    <n v="2"/>
    <n v="2"/>
    <n v="3"/>
    <n v="3"/>
    <n v="1"/>
    <n v="1"/>
    <n v="2"/>
    <n v="2"/>
    <n v="3"/>
    <n v="0"/>
    <n v="5"/>
    <n v="5"/>
    <n v="5"/>
    <n v="5"/>
    <n v="0"/>
    <n v="2"/>
    <n v="3"/>
    <n v="2"/>
    <n v="4"/>
    <n v="0"/>
    <n v="0"/>
    <n v="3"/>
    <x v="23"/>
  </r>
  <r>
    <n v="6682"/>
    <x v="147"/>
    <n v="0"/>
    <n v="0"/>
    <m/>
    <n v="1"/>
    <n v="3"/>
    <n v="3"/>
    <n v="3"/>
    <n v="3"/>
    <n v="0"/>
    <n v="0"/>
    <n v="0"/>
    <n v="0"/>
    <n v="1"/>
    <n v="1"/>
    <n v="1"/>
    <n v="0"/>
    <n v="1"/>
    <n v="1"/>
    <n v="1"/>
    <n v="0"/>
    <n v="4"/>
    <n v="3"/>
    <n v="3"/>
    <n v="3"/>
    <n v="5"/>
    <n v="5"/>
    <n v="3"/>
    <n v="7"/>
    <n v="11"/>
    <n v="0"/>
    <n v="0"/>
    <n v="5"/>
    <x v="23"/>
  </r>
  <r>
    <n v="6683"/>
    <x v="148"/>
    <n v="0"/>
    <n v="0"/>
    <m/>
    <n v="0"/>
    <n v="7"/>
    <n v="7"/>
    <n v="7"/>
    <n v="7"/>
    <n v="11"/>
    <n v="11"/>
    <n v="10"/>
    <n v="10"/>
    <n v="9"/>
    <n v="9"/>
    <n v="3"/>
    <n v="7"/>
    <n v="7"/>
    <n v="6"/>
    <n v="6"/>
    <n v="4"/>
    <n v="8"/>
    <n v="12"/>
    <n v="10"/>
    <n v="11"/>
    <n v="13"/>
    <n v="7"/>
    <n v="4"/>
    <n v="3"/>
    <n v="0"/>
    <n v="0"/>
    <n v="0"/>
    <n v="12"/>
    <x v="28"/>
  </r>
  <r>
    <n v="6722"/>
    <x v="149"/>
    <n v="4"/>
    <n v="0"/>
    <m/>
    <n v="9"/>
    <n v="18"/>
    <n v="18"/>
    <n v="18"/>
    <n v="18"/>
    <n v="20"/>
    <n v="20"/>
    <n v="21"/>
    <n v="21"/>
    <n v="23"/>
    <n v="24"/>
    <n v="8"/>
    <n v="15"/>
    <n v="22"/>
    <n v="22"/>
    <n v="21"/>
    <n v="1"/>
    <n v="23"/>
    <n v="15"/>
    <n v="12"/>
    <n v="13"/>
    <n v="17"/>
    <n v="12"/>
    <n v="25"/>
    <n v="0"/>
    <n v="11"/>
    <n v="0"/>
    <n v="2"/>
    <n v="20"/>
    <x v="14"/>
  </r>
  <r>
    <n v="6953"/>
    <x v="150"/>
    <n v="0"/>
    <n v="0"/>
    <m/>
    <n v="0"/>
    <n v="0"/>
    <n v="0"/>
    <n v="1"/>
    <n v="1"/>
    <n v="2"/>
    <n v="2"/>
    <n v="2"/>
    <n v="2"/>
    <n v="1"/>
    <n v="1"/>
    <n v="1"/>
    <n v="1"/>
    <n v="0"/>
    <n v="0"/>
    <n v="0"/>
    <n v="1"/>
    <n v="5"/>
    <n v="4"/>
    <n v="4"/>
    <n v="4"/>
    <n v="4"/>
    <n v="3"/>
    <n v="4"/>
    <n v="10"/>
    <n v="2"/>
    <n v="0"/>
    <n v="0"/>
    <n v="1"/>
    <x v="25"/>
  </r>
  <r>
    <n v="6954"/>
    <x v="151"/>
    <n v="0"/>
    <n v="0"/>
    <m/>
    <n v="0"/>
    <n v="3"/>
    <n v="3"/>
    <n v="3"/>
    <n v="3"/>
    <n v="7"/>
    <n v="7"/>
    <n v="7"/>
    <n v="7"/>
    <n v="4"/>
    <n v="4"/>
    <n v="1"/>
    <n v="1"/>
    <n v="6"/>
    <n v="6"/>
    <n v="6"/>
    <n v="3"/>
    <n v="6"/>
    <n v="8"/>
    <n v="8"/>
    <n v="7"/>
    <n v="9"/>
    <n v="8"/>
    <n v="2"/>
    <n v="4"/>
    <n v="8"/>
    <n v="0"/>
    <n v="1"/>
    <n v="4"/>
    <x v="30"/>
  </r>
  <r>
    <n v="6997"/>
    <x v="152"/>
    <n v="0"/>
    <n v="0"/>
    <m/>
    <n v="0"/>
    <n v="4"/>
    <n v="4"/>
    <n v="4"/>
    <n v="4"/>
    <n v="8"/>
    <n v="8"/>
    <n v="7"/>
    <n v="8"/>
    <n v="9"/>
    <n v="9"/>
    <n v="5"/>
    <n v="3"/>
    <n v="7"/>
    <n v="8"/>
    <n v="9"/>
    <n v="4"/>
    <n v="12"/>
    <n v="10"/>
    <n v="11"/>
    <n v="11"/>
    <n v="13"/>
    <n v="12"/>
    <n v="5"/>
    <n v="11"/>
    <n v="9"/>
    <n v="0"/>
    <n v="2"/>
    <n v="6"/>
    <x v="36"/>
  </r>
  <r>
    <n v="7020"/>
    <x v="153"/>
    <n v="0"/>
    <n v="0"/>
    <m/>
    <n v="0"/>
    <n v="0"/>
    <n v="0"/>
    <n v="0"/>
    <n v="0"/>
    <n v="3"/>
    <n v="2"/>
    <n v="3"/>
    <n v="3"/>
    <n v="1"/>
    <n v="1"/>
    <n v="1"/>
    <n v="0"/>
    <n v="2"/>
    <n v="2"/>
    <n v="2"/>
    <n v="0"/>
    <n v="1"/>
    <n v="3"/>
    <n v="3"/>
    <n v="2"/>
    <n v="4"/>
    <n v="4"/>
    <n v="2"/>
    <n v="0"/>
    <n v="0"/>
    <n v="0"/>
    <n v="0"/>
    <n v="1"/>
    <x v="27"/>
  </r>
  <r>
    <n v="7021"/>
    <x v="154"/>
    <n v="2"/>
    <n v="0"/>
    <m/>
    <n v="0"/>
    <n v="4"/>
    <n v="4"/>
    <n v="2"/>
    <n v="3"/>
    <n v="2"/>
    <n v="2"/>
    <n v="2"/>
    <n v="3"/>
    <n v="1"/>
    <n v="3"/>
    <n v="1"/>
    <n v="3"/>
    <n v="3"/>
    <n v="4"/>
    <n v="4"/>
    <n v="2"/>
    <n v="0"/>
    <n v="2"/>
    <n v="4"/>
    <n v="3"/>
    <n v="8"/>
    <n v="0"/>
    <n v="0"/>
    <n v="0"/>
    <n v="0"/>
    <n v="0"/>
    <n v="0"/>
    <n v="6"/>
    <x v="27"/>
  </r>
  <r>
    <n v="7022"/>
    <x v="155"/>
    <n v="0"/>
    <n v="0"/>
    <m/>
    <n v="0"/>
    <n v="7"/>
    <n v="8"/>
    <n v="8"/>
    <n v="8"/>
    <n v="7"/>
    <n v="7"/>
    <n v="7"/>
    <n v="7"/>
    <n v="4"/>
    <n v="4"/>
    <n v="2"/>
    <n v="4"/>
    <n v="8"/>
    <n v="9"/>
    <n v="9"/>
    <n v="3"/>
    <n v="8"/>
    <n v="5"/>
    <n v="6"/>
    <n v="6"/>
    <n v="12"/>
    <n v="10"/>
    <n v="0"/>
    <n v="0"/>
    <n v="1"/>
    <n v="0"/>
    <n v="0"/>
    <n v="3"/>
    <x v="34"/>
  </r>
  <r>
    <n v="7023"/>
    <x v="156"/>
    <n v="0"/>
    <n v="1"/>
    <m/>
    <n v="0"/>
    <n v="3"/>
    <n v="3"/>
    <n v="3"/>
    <n v="3"/>
    <n v="2"/>
    <n v="2"/>
    <n v="2"/>
    <n v="2"/>
    <n v="4"/>
    <n v="4"/>
    <n v="1"/>
    <n v="1"/>
    <n v="3"/>
    <n v="4"/>
    <n v="4"/>
    <n v="3"/>
    <n v="0"/>
    <n v="0"/>
    <n v="0"/>
    <n v="0"/>
    <n v="1"/>
    <n v="1"/>
    <n v="1"/>
    <n v="3"/>
    <n v="0"/>
    <n v="0"/>
    <n v="0"/>
    <n v="4"/>
    <x v="1"/>
  </r>
  <r>
    <n v="7107"/>
    <x v="157"/>
    <n v="0"/>
    <n v="0"/>
    <m/>
    <n v="0"/>
    <n v="29"/>
    <n v="28"/>
    <n v="29"/>
    <n v="29"/>
    <n v="32"/>
    <n v="33"/>
    <n v="32"/>
    <n v="33"/>
    <n v="32"/>
    <n v="31"/>
    <n v="11"/>
    <n v="7"/>
    <n v="41"/>
    <n v="43"/>
    <n v="42"/>
    <n v="18"/>
    <n v="39"/>
    <n v="32"/>
    <n v="31"/>
    <n v="34"/>
    <n v="38"/>
    <n v="31"/>
    <n v="4"/>
    <n v="26"/>
    <n v="19"/>
    <n v="0"/>
    <n v="10"/>
    <n v="22"/>
    <x v="6"/>
  </r>
  <r>
    <n v="7183"/>
    <x v="158"/>
    <n v="0"/>
    <n v="1"/>
    <m/>
    <n v="1"/>
    <n v="48"/>
    <n v="48"/>
    <n v="48"/>
    <n v="48"/>
    <n v="57"/>
    <n v="55"/>
    <n v="57"/>
    <n v="57"/>
    <n v="54"/>
    <n v="54"/>
    <n v="21"/>
    <n v="23"/>
    <n v="60"/>
    <n v="60"/>
    <n v="60"/>
    <n v="13"/>
    <n v="43"/>
    <n v="52"/>
    <n v="51"/>
    <n v="52"/>
    <n v="28"/>
    <n v="24"/>
    <n v="7"/>
    <n v="15"/>
    <n v="22"/>
    <n v="0"/>
    <n v="33"/>
    <n v="32"/>
    <x v="3"/>
  </r>
  <r>
    <n v="7222"/>
    <x v="159"/>
    <n v="0"/>
    <n v="0"/>
    <m/>
    <n v="0"/>
    <n v="2"/>
    <n v="2"/>
    <n v="2"/>
    <n v="2"/>
    <n v="2"/>
    <n v="2"/>
    <n v="1"/>
    <n v="2"/>
    <n v="2"/>
    <n v="2"/>
    <n v="0"/>
    <n v="1"/>
    <n v="2"/>
    <n v="2"/>
    <n v="2"/>
    <n v="0"/>
    <n v="3"/>
    <n v="2"/>
    <n v="1"/>
    <n v="2"/>
    <n v="7"/>
    <n v="7"/>
    <n v="0"/>
    <n v="0"/>
    <n v="0"/>
    <n v="0"/>
    <n v="0"/>
    <n v="0"/>
    <x v="29"/>
  </r>
  <r>
    <n v="7223"/>
    <x v="160"/>
    <n v="0"/>
    <n v="0"/>
    <m/>
    <n v="0"/>
    <n v="5"/>
    <n v="5"/>
    <n v="5"/>
    <n v="5"/>
    <n v="2"/>
    <n v="2"/>
    <n v="2"/>
    <n v="2"/>
    <n v="0"/>
    <n v="0"/>
    <n v="0"/>
    <n v="3"/>
    <n v="2"/>
    <n v="2"/>
    <n v="2"/>
    <n v="2"/>
    <n v="1"/>
    <n v="0"/>
    <n v="0"/>
    <n v="0"/>
    <n v="2"/>
    <n v="2"/>
    <n v="2"/>
    <n v="0"/>
    <n v="5"/>
    <n v="0"/>
    <n v="0"/>
    <n v="1"/>
    <x v="29"/>
  </r>
  <r>
    <n v="7306"/>
    <x v="161"/>
    <n v="3"/>
    <n v="0"/>
    <m/>
    <n v="3"/>
    <n v="21"/>
    <n v="21"/>
    <n v="21"/>
    <n v="21"/>
    <n v="22"/>
    <n v="21"/>
    <n v="22"/>
    <n v="22"/>
    <n v="16"/>
    <n v="16"/>
    <n v="8"/>
    <n v="7"/>
    <n v="17"/>
    <n v="17"/>
    <n v="19"/>
    <n v="7"/>
    <n v="19"/>
    <n v="15"/>
    <n v="16"/>
    <n v="15"/>
    <n v="26"/>
    <n v="27"/>
    <n v="7"/>
    <n v="31"/>
    <n v="4"/>
    <n v="0"/>
    <n v="2"/>
    <n v="15"/>
    <x v="5"/>
  </r>
  <r>
    <n v="7315"/>
    <x v="162"/>
    <n v="0"/>
    <n v="0"/>
    <m/>
    <n v="0"/>
    <n v="3"/>
    <n v="3"/>
    <n v="3"/>
    <n v="3"/>
    <n v="4"/>
    <n v="4"/>
    <n v="4"/>
    <n v="4"/>
    <n v="2"/>
    <n v="2"/>
    <n v="0"/>
    <n v="1"/>
    <n v="1"/>
    <n v="1"/>
    <n v="1"/>
    <n v="0"/>
    <n v="2"/>
    <n v="2"/>
    <n v="2"/>
    <n v="2"/>
    <n v="4"/>
    <n v="5"/>
    <n v="0"/>
    <n v="2"/>
    <n v="3"/>
    <n v="0"/>
    <n v="0"/>
    <n v="3"/>
    <x v="28"/>
  </r>
  <r>
    <n v="7316"/>
    <x v="163"/>
    <n v="0"/>
    <n v="0"/>
    <m/>
    <n v="0"/>
    <n v="8"/>
    <n v="8"/>
    <n v="8"/>
    <n v="8"/>
    <n v="9"/>
    <n v="9"/>
    <n v="8"/>
    <n v="9"/>
    <n v="6"/>
    <n v="6"/>
    <n v="3"/>
    <n v="3"/>
    <n v="5"/>
    <n v="7"/>
    <n v="5"/>
    <n v="1"/>
    <n v="5"/>
    <n v="5"/>
    <n v="7"/>
    <n v="5"/>
    <n v="7"/>
    <n v="6"/>
    <n v="1"/>
    <n v="1"/>
    <n v="7"/>
    <n v="0"/>
    <n v="0"/>
    <n v="8"/>
    <x v="28"/>
  </r>
  <r>
    <n v="7317"/>
    <x v="164"/>
    <n v="0"/>
    <n v="0"/>
    <m/>
    <n v="0"/>
    <n v="7"/>
    <n v="7"/>
    <n v="7"/>
    <n v="6"/>
    <n v="4"/>
    <n v="4"/>
    <n v="4"/>
    <n v="5"/>
    <n v="6"/>
    <n v="6"/>
    <n v="2"/>
    <n v="0"/>
    <n v="3"/>
    <n v="4"/>
    <n v="4"/>
    <n v="1"/>
    <n v="4"/>
    <n v="9"/>
    <n v="9"/>
    <n v="8"/>
    <n v="6"/>
    <n v="6"/>
    <n v="0"/>
    <n v="11"/>
    <n v="2"/>
    <n v="0"/>
    <n v="0"/>
    <n v="0"/>
    <x v="34"/>
  </r>
  <r>
    <n v="7318"/>
    <x v="165"/>
    <n v="1"/>
    <n v="0"/>
    <m/>
    <n v="0"/>
    <n v="4"/>
    <n v="4"/>
    <n v="2"/>
    <n v="2"/>
    <n v="2"/>
    <n v="2"/>
    <n v="2"/>
    <n v="2"/>
    <n v="1"/>
    <n v="3"/>
    <n v="0"/>
    <n v="2"/>
    <n v="3"/>
    <n v="7"/>
    <n v="6"/>
    <n v="3"/>
    <n v="7"/>
    <n v="1"/>
    <n v="6"/>
    <n v="0"/>
    <n v="2"/>
    <n v="2"/>
    <n v="0"/>
    <n v="4"/>
    <n v="0"/>
    <n v="0"/>
    <n v="0"/>
    <n v="4"/>
    <x v="27"/>
  </r>
  <r>
    <n v="7410"/>
    <x v="166"/>
    <n v="1"/>
    <n v="0"/>
    <m/>
    <n v="0"/>
    <n v="17"/>
    <n v="17"/>
    <n v="17"/>
    <n v="17"/>
    <n v="15"/>
    <n v="15"/>
    <n v="15"/>
    <n v="15"/>
    <n v="25"/>
    <n v="25"/>
    <n v="10"/>
    <n v="12"/>
    <n v="25"/>
    <n v="28"/>
    <n v="27"/>
    <n v="9"/>
    <n v="18"/>
    <n v="19"/>
    <n v="21"/>
    <n v="19"/>
    <n v="21"/>
    <n v="20"/>
    <n v="5"/>
    <n v="9"/>
    <n v="11"/>
    <n v="0"/>
    <n v="12"/>
    <n v="12"/>
    <x v="2"/>
  </r>
  <r>
    <n v="9468"/>
    <x v="167"/>
    <n v="2"/>
    <n v="0"/>
    <m/>
    <n v="2"/>
    <n v="2"/>
    <n v="2"/>
    <n v="2"/>
    <n v="2"/>
    <n v="4"/>
    <n v="4"/>
    <n v="4"/>
    <n v="4"/>
    <n v="1"/>
    <n v="1"/>
    <n v="0"/>
    <n v="1"/>
    <n v="4"/>
    <n v="4"/>
    <n v="4"/>
    <n v="4"/>
    <n v="1"/>
    <n v="2"/>
    <n v="2"/>
    <n v="2"/>
    <n v="1"/>
    <n v="1"/>
    <n v="0"/>
    <n v="0"/>
    <n v="2"/>
    <n v="0"/>
    <n v="1"/>
    <n v="0"/>
    <x v="23"/>
  </r>
  <r>
    <n v="10095"/>
    <x v="168"/>
    <n v="0"/>
    <n v="0"/>
    <m/>
    <n v="0"/>
    <n v="8"/>
    <n v="8"/>
    <n v="8"/>
    <n v="8"/>
    <n v="4"/>
    <n v="4"/>
    <n v="4"/>
    <n v="4"/>
    <n v="2"/>
    <n v="2"/>
    <n v="1"/>
    <n v="0"/>
    <n v="0"/>
    <n v="0"/>
    <n v="0"/>
    <n v="0"/>
    <n v="3"/>
    <n v="4"/>
    <n v="4"/>
    <n v="4"/>
    <n v="2"/>
    <n v="3"/>
    <n v="3"/>
    <n v="0"/>
    <n v="1"/>
    <n v="0"/>
    <n v="0"/>
    <n v="6"/>
    <x v="28"/>
  </r>
  <r>
    <n v="10096"/>
    <x v="169"/>
    <n v="0"/>
    <n v="0"/>
    <m/>
    <n v="0"/>
    <n v="3"/>
    <n v="3"/>
    <n v="3"/>
    <n v="3"/>
    <n v="1"/>
    <n v="1"/>
    <n v="1"/>
    <n v="1"/>
    <n v="0"/>
    <n v="0"/>
    <n v="0"/>
    <n v="1"/>
    <n v="3"/>
    <n v="3"/>
    <n v="4"/>
    <n v="3"/>
    <n v="3"/>
    <n v="4"/>
    <n v="4"/>
    <n v="3"/>
    <n v="2"/>
    <n v="1"/>
    <n v="1"/>
    <n v="0"/>
    <n v="7"/>
    <n v="0"/>
    <n v="0"/>
    <n v="1"/>
    <x v="28"/>
  </r>
  <r>
    <n v="11452"/>
    <x v="170"/>
    <n v="0"/>
    <n v="0"/>
    <m/>
    <n v="0"/>
    <n v="3"/>
    <n v="3"/>
    <n v="3"/>
    <n v="3"/>
    <n v="5"/>
    <n v="5"/>
    <n v="5"/>
    <n v="5"/>
    <n v="3"/>
    <n v="3"/>
    <n v="2"/>
    <n v="1"/>
    <n v="1"/>
    <n v="1"/>
    <n v="1"/>
    <n v="0"/>
    <n v="3"/>
    <n v="2"/>
    <n v="2"/>
    <n v="1"/>
    <n v="6"/>
    <n v="5"/>
    <n v="5"/>
    <n v="3"/>
    <n v="2"/>
    <n v="0"/>
    <n v="0"/>
    <n v="5"/>
    <x v="23"/>
  </r>
  <r>
    <n v="11470"/>
    <x v="171"/>
    <n v="268"/>
    <n v="11"/>
    <m/>
    <n v="282"/>
    <n v="34"/>
    <n v="31"/>
    <n v="32"/>
    <n v="27"/>
    <n v="28"/>
    <n v="26"/>
    <n v="28"/>
    <n v="18"/>
    <n v="16"/>
    <n v="21"/>
    <n v="11"/>
    <n v="6"/>
    <n v="11"/>
    <n v="10"/>
    <n v="9"/>
    <n v="1"/>
    <n v="0"/>
    <n v="0"/>
    <n v="2"/>
    <n v="1"/>
    <n v="3"/>
    <n v="2"/>
    <n v="4"/>
    <n v="19"/>
    <n v="14"/>
    <n v="0"/>
    <n v="15"/>
    <n v="35"/>
    <x v="0"/>
  </r>
  <r>
    <n v="11688"/>
    <x v="172"/>
    <n v="0"/>
    <n v="0"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"/>
    <n v="2"/>
    <n v="2"/>
    <n v="0"/>
    <n v="0"/>
    <n v="0"/>
    <n v="0"/>
    <n v="0"/>
    <n v="0"/>
    <n v="0"/>
    <n v="0"/>
    <x v="28"/>
  </r>
  <r>
    <n v="17605"/>
    <x v="173"/>
    <n v="0"/>
    <n v="0"/>
    <m/>
    <n v="0"/>
    <n v="5"/>
    <n v="5"/>
    <n v="5"/>
    <n v="5"/>
    <n v="3"/>
    <n v="3"/>
    <n v="3"/>
    <n v="3"/>
    <n v="9"/>
    <n v="9"/>
    <n v="4"/>
    <n v="1"/>
    <n v="4"/>
    <n v="4"/>
    <n v="4"/>
    <n v="1"/>
    <n v="2"/>
    <n v="6"/>
    <n v="6"/>
    <n v="6"/>
    <n v="3"/>
    <n v="3"/>
    <n v="4"/>
    <n v="3"/>
    <n v="0"/>
    <n v="0"/>
    <n v="1"/>
    <n v="6"/>
    <x v="28"/>
  </r>
  <r>
    <n v="17874"/>
    <x v="174"/>
    <n v="0"/>
    <n v="0"/>
    <m/>
    <n v="0"/>
    <n v="10"/>
    <n v="10"/>
    <n v="10"/>
    <n v="10"/>
    <n v="7"/>
    <n v="7"/>
    <n v="6"/>
    <n v="8"/>
    <n v="9"/>
    <n v="8"/>
    <n v="3"/>
    <n v="3"/>
    <n v="6"/>
    <n v="6"/>
    <n v="6"/>
    <n v="2"/>
    <n v="4"/>
    <n v="8"/>
    <n v="7"/>
    <n v="8"/>
    <n v="8"/>
    <n v="7"/>
    <n v="12"/>
    <n v="0"/>
    <n v="14"/>
    <n v="0"/>
    <n v="3"/>
    <n v="5"/>
    <x v="7"/>
  </r>
  <r>
    <n v="17875"/>
    <x v="175"/>
    <n v="0"/>
    <n v="0"/>
    <m/>
    <n v="0"/>
    <n v="0"/>
    <n v="0"/>
    <n v="0"/>
    <n v="0"/>
    <n v="0"/>
    <n v="1"/>
    <n v="0"/>
    <n v="0"/>
    <n v="1"/>
    <n v="1"/>
    <n v="1"/>
    <n v="0"/>
    <n v="1"/>
    <n v="1"/>
    <n v="1"/>
    <n v="1"/>
    <n v="0"/>
    <n v="1"/>
    <n v="1"/>
    <n v="1"/>
    <n v="1"/>
    <n v="0"/>
    <n v="0"/>
    <n v="0"/>
    <n v="0"/>
    <n v="0"/>
    <n v="0"/>
    <n v="1"/>
    <x v="17"/>
  </r>
  <r>
    <n v="18872"/>
    <x v="176"/>
    <n v="0"/>
    <n v="0"/>
    <m/>
    <n v="0"/>
    <n v="0"/>
    <n v="0"/>
    <n v="0"/>
    <n v="0"/>
    <n v="0"/>
    <n v="0"/>
    <n v="0"/>
    <n v="0"/>
    <n v="1"/>
    <n v="1"/>
    <n v="0"/>
    <n v="1"/>
    <n v="2"/>
    <n v="2"/>
    <n v="2"/>
    <n v="0"/>
    <n v="2"/>
    <n v="3"/>
    <n v="2"/>
    <n v="3"/>
    <n v="1"/>
    <n v="0"/>
    <n v="0"/>
    <n v="0"/>
    <n v="0"/>
    <n v="0"/>
    <n v="0"/>
    <n v="0"/>
    <x v="28"/>
  </r>
  <r>
    <n v="18916"/>
    <x v="177"/>
    <n v="0"/>
    <n v="0"/>
    <m/>
    <n v="0"/>
    <n v="1"/>
    <n v="1"/>
    <n v="1"/>
    <n v="1"/>
    <n v="1"/>
    <n v="1"/>
    <n v="1"/>
    <n v="1"/>
    <n v="4"/>
    <n v="4"/>
    <n v="2"/>
    <n v="3"/>
    <n v="9"/>
    <n v="9"/>
    <n v="9"/>
    <n v="3"/>
    <n v="5"/>
    <n v="3"/>
    <n v="3"/>
    <n v="3"/>
    <n v="4"/>
    <n v="5"/>
    <n v="2"/>
    <n v="5"/>
    <n v="3"/>
    <n v="0"/>
    <n v="1"/>
    <n v="4"/>
    <x v="28"/>
  </r>
  <r>
    <n v="26094"/>
    <x v="178"/>
    <n v="0"/>
    <n v="0"/>
    <m/>
    <n v="2"/>
    <n v="9"/>
    <n v="9"/>
    <n v="9"/>
    <n v="9"/>
    <n v="16"/>
    <n v="16"/>
    <n v="16"/>
    <n v="16"/>
    <n v="18"/>
    <n v="18"/>
    <n v="7"/>
    <n v="9"/>
    <n v="19"/>
    <n v="19"/>
    <n v="19"/>
    <n v="6"/>
    <n v="9"/>
    <n v="22"/>
    <n v="22"/>
    <n v="22"/>
    <n v="14"/>
    <n v="14"/>
    <n v="4"/>
    <n v="0"/>
    <n v="2"/>
    <n v="0"/>
    <n v="0"/>
    <n v="9"/>
    <x v="18"/>
  </r>
  <r>
    <n v="26269"/>
    <x v="179"/>
    <n v="0"/>
    <n v="0"/>
    <m/>
    <n v="0"/>
    <n v="0"/>
    <n v="0"/>
    <n v="0"/>
    <n v="0"/>
    <n v="1"/>
    <n v="1"/>
    <n v="1"/>
    <n v="1"/>
    <n v="1"/>
    <n v="1"/>
    <n v="0"/>
    <n v="0"/>
    <n v="0"/>
    <n v="0"/>
    <n v="0"/>
    <n v="0"/>
    <n v="2"/>
    <n v="0"/>
    <n v="0"/>
    <n v="0"/>
    <n v="0"/>
    <n v="0"/>
    <n v="6"/>
    <n v="12"/>
    <n v="3"/>
    <n v="0"/>
    <n v="0"/>
    <n v="0"/>
    <x v="1"/>
  </r>
  <r>
    <s v="(en blanco)"/>
    <x v="18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7"/>
  </r>
  <r>
    <n v="8832"/>
    <x v="181"/>
    <n v="0"/>
    <n v="0"/>
    <m/>
    <n v="0"/>
    <n v="4"/>
    <n v="4"/>
    <n v="4"/>
    <n v="4"/>
    <n v="2"/>
    <n v="4"/>
    <n v="4"/>
    <n v="2"/>
    <n v="2"/>
    <n v="2"/>
    <n v="0"/>
    <n v="0"/>
    <n v="5"/>
    <n v="5"/>
    <n v="2"/>
    <n v="0"/>
    <n v="2"/>
    <n v="1"/>
    <n v="2"/>
    <n v="1"/>
    <n v="2"/>
    <n v="3"/>
    <n v="1"/>
    <n v="8"/>
    <n v="0"/>
    <n v="0"/>
    <n v="0"/>
    <n v="1"/>
    <x v="15"/>
  </r>
  <r>
    <n v="8835"/>
    <x v="182"/>
    <n v="0"/>
    <n v="0"/>
    <m/>
    <n v="0"/>
    <n v="129"/>
    <n v="124"/>
    <n v="124"/>
    <n v="126"/>
    <n v="131"/>
    <n v="136"/>
    <n v="132"/>
    <n v="126"/>
    <n v="137"/>
    <n v="138"/>
    <n v="0"/>
    <n v="0"/>
    <n v="133"/>
    <n v="138"/>
    <n v="55"/>
    <n v="0"/>
    <n v="58"/>
    <n v="85"/>
    <n v="42"/>
    <n v="91"/>
    <n v="61"/>
    <n v="105"/>
    <n v="83"/>
    <n v="139"/>
    <n v="78"/>
    <n v="0"/>
    <n v="0"/>
    <n v="44"/>
    <x v="0"/>
  </r>
  <r>
    <n v="8833"/>
    <x v="183"/>
    <n v="0"/>
    <n v="0"/>
    <m/>
    <n v="0"/>
    <n v="62"/>
    <n v="61"/>
    <n v="62"/>
    <n v="62"/>
    <n v="68"/>
    <n v="72"/>
    <n v="73"/>
    <n v="76"/>
    <n v="65"/>
    <n v="61"/>
    <n v="0"/>
    <n v="0"/>
    <n v="57"/>
    <n v="64"/>
    <n v="30"/>
    <n v="0"/>
    <n v="31"/>
    <n v="41"/>
    <n v="17"/>
    <n v="50"/>
    <n v="28"/>
    <n v="53"/>
    <n v="25"/>
    <n v="57"/>
    <n v="41"/>
    <n v="0"/>
    <n v="0"/>
    <n v="24"/>
    <x v="2"/>
  </r>
  <r>
    <n v="8839"/>
    <x v="184"/>
    <n v="0"/>
    <n v="0"/>
    <m/>
    <n v="0"/>
    <n v="15"/>
    <n v="14"/>
    <n v="13"/>
    <n v="15"/>
    <n v="18"/>
    <n v="17"/>
    <n v="18"/>
    <n v="18"/>
    <n v="11"/>
    <n v="12"/>
    <n v="0"/>
    <n v="0"/>
    <n v="8"/>
    <n v="10"/>
    <n v="2"/>
    <n v="0"/>
    <n v="11"/>
    <n v="22"/>
    <n v="16"/>
    <n v="18"/>
    <n v="12"/>
    <n v="18"/>
    <n v="3"/>
    <n v="1"/>
    <n v="2"/>
    <n v="0"/>
    <n v="0"/>
    <n v="12"/>
    <x v="25"/>
  </r>
  <r>
    <n v="8838"/>
    <x v="185"/>
    <n v="0"/>
    <n v="0"/>
    <m/>
    <n v="0"/>
    <n v="25"/>
    <n v="26"/>
    <n v="26"/>
    <n v="26"/>
    <n v="26"/>
    <n v="26"/>
    <n v="26"/>
    <n v="26"/>
    <n v="30"/>
    <n v="30"/>
    <n v="0"/>
    <n v="0"/>
    <n v="40"/>
    <n v="41"/>
    <n v="20"/>
    <n v="0"/>
    <n v="8"/>
    <n v="23"/>
    <n v="15"/>
    <n v="26"/>
    <n v="19"/>
    <n v="27"/>
    <n v="13"/>
    <n v="9"/>
    <n v="40"/>
    <n v="0"/>
    <n v="0"/>
    <n v="14"/>
    <x v="11"/>
  </r>
  <r>
    <n v="8892"/>
    <x v="186"/>
    <n v="0"/>
    <n v="0"/>
    <m/>
    <n v="0"/>
    <n v="2"/>
    <n v="2"/>
    <n v="2"/>
    <n v="2"/>
    <n v="1"/>
    <n v="1"/>
    <n v="1"/>
    <n v="1"/>
    <n v="2"/>
    <n v="2"/>
    <n v="0"/>
    <n v="0"/>
    <n v="1"/>
    <n v="1"/>
    <n v="2"/>
    <n v="0"/>
    <n v="2"/>
    <n v="2"/>
    <n v="1"/>
    <n v="3"/>
    <n v="1"/>
    <n v="3"/>
    <n v="4"/>
    <n v="16"/>
    <n v="3"/>
    <n v="0"/>
    <n v="0"/>
    <n v="3"/>
    <x v="17"/>
  </r>
  <r>
    <n v="8891"/>
    <x v="187"/>
    <n v="0"/>
    <n v="0"/>
    <m/>
    <n v="0"/>
    <n v="21"/>
    <n v="21"/>
    <n v="22"/>
    <n v="21"/>
    <n v="14"/>
    <n v="14"/>
    <n v="12"/>
    <n v="14"/>
    <n v="16"/>
    <n v="16"/>
    <n v="0"/>
    <n v="0"/>
    <n v="24"/>
    <n v="24"/>
    <n v="9"/>
    <n v="0"/>
    <n v="8"/>
    <n v="14"/>
    <n v="6"/>
    <n v="13"/>
    <n v="15"/>
    <n v="20"/>
    <n v="3"/>
    <n v="0"/>
    <n v="3"/>
    <n v="0"/>
    <n v="0"/>
    <n v="5"/>
    <x v="19"/>
  </r>
  <r>
    <n v="8831"/>
    <x v="188"/>
    <n v="0"/>
    <n v="0"/>
    <m/>
    <n v="0"/>
    <n v="70"/>
    <n v="70"/>
    <n v="72"/>
    <n v="73"/>
    <n v="91"/>
    <n v="91"/>
    <n v="90"/>
    <n v="90"/>
    <n v="66"/>
    <n v="66"/>
    <n v="0"/>
    <n v="0"/>
    <n v="85"/>
    <n v="87"/>
    <n v="41"/>
    <n v="0"/>
    <n v="53"/>
    <n v="64"/>
    <n v="26"/>
    <n v="64"/>
    <n v="35"/>
    <n v="71"/>
    <n v="23"/>
    <n v="25"/>
    <n v="31"/>
    <n v="0"/>
    <n v="0"/>
    <n v="36"/>
    <x v="3"/>
  </r>
  <r>
    <n v="8349"/>
    <x v="189"/>
    <n v="0"/>
    <n v="0"/>
    <m/>
    <n v="0"/>
    <n v="5"/>
    <n v="5"/>
    <n v="5"/>
    <n v="5"/>
    <n v="4"/>
    <n v="4"/>
    <n v="4"/>
    <n v="4"/>
    <n v="7"/>
    <n v="7"/>
    <n v="0"/>
    <n v="0"/>
    <n v="2"/>
    <n v="2"/>
    <n v="2"/>
    <n v="0"/>
    <n v="5"/>
    <n v="9"/>
    <n v="4"/>
    <n v="10"/>
    <n v="1"/>
    <n v="2"/>
    <n v="1"/>
    <n v="5"/>
    <n v="0"/>
    <n v="0"/>
    <n v="0"/>
    <n v="1"/>
    <x v="1"/>
  </r>
  <r>
    <n v="8608"/>
    <x v="190"/>
    <n v="0"/>
    <n v="0"/>
    <m/>
    <n v="0"/>
    <n v="4"/>
    <n v="4"/>
    <n v="4"/>
    <n v="4"/>
    <n v="11"/>
    <n v="11"/>
    <n v="11"/>
    <n v="11"/>
    <n v="13"/>
    <n v="13"/>
    <n v="0"/>
    <n v="0"/>
    <n v="7"/>
    <n v="8"/>
    <n v="2"/>
    <n v="0"/>
    <n v="4"/>
    <n v="7"/>
    <n v="4"/>
    <n v="8"/>
    <n v="1"/>
    <n v="12"/>
    <n v="16"/>
    <n v="13"/>
    <n v="7"/>
    <n v="0"/>
    <n v="0"/>
    <n v="2"/>
    <x v="24"/>
  </r>
  <r>
    <n v="8836"/>
    <x v="191"/>
    <n v="0"/>
    <n v="0"/>
    <m/>
    <n v="0"/>
    <n v="96"/>
    <n v="96"/>
    <n v="96"/>
    <n v="95"/>
    <n v="97"/>
    <n v="98"/>
    <n v="95"/>
    <n v="96"/>
    <n v="93"/>
    <n v="93"/>
    <n v="0"/>
    <n v="0"/>
    <n v="102"/>
    <n v="104"/>
    <n v="42"/>
    <n v="0"/>
    <n v="46"/>
    <n v="55"/>
    <n v="28"/>
    <n v="62"/>
    <n v="40"/>
    <n v="73"/>
    <n v="33"/>
    <n v="3"/>
    <n v="39"/>
    <n v="0"/>
    <n v="0"/>
    <n v="22"/>
    <x v="0"/>
  </r>
  <r>
    <n v="12241"/>
    <x v="192"/>
    <n v="0"/>
    <n v="0"/>
    <m/>
    <n v="0"/>
    <n v="54"/>
    <n v="53"/>
    <n v="54"/>
    <n v="53"/>
    <n v="58"/>
    <n v="57"/>
    <n v="58"/>
    <n v="58"/>
    <n v="47"/>
    <n v="46"/>
    <n v="0"/>
    <n v="0"/>
    <n v="61"/>
    <n v="61"/>
    <n v="32"/>
    <n v="0"/>
    <n v="15"/>
    <n v="45"/>
    <n v="24"/>
    <n v="47"/>
    <n v="22"/>
    <n v="44"/>
    <n v="4"/>
    <n v="22"/>
    <n v="23"/>
    <n v="0"/>
    <n v="0"/>
    <n v="20"/>
    <x v="18"/>
  </r>
  <r>
    <n v="8901"/>
    <x v="193"/>
    <n v="0"/>
    <n v="0"/>
    <m/>
    <n v="0"/>
    <n v="21"/>
    <n v="21"/>
    <n v="21"/>
    <n v="21"/>
    <n v="39"/>
    <n v="38"/>
    <n v="40"/>
    <n v="39"/>
    <n v="42"/>
    <n v="42"/>
    <n v="0"/>
    <n v="0"/>
    <n v="22"/>
    <n v="22"/>
    <n v="12"/>
    <n v="0"/>
    <n v="10"/>
    <n v="25"/>
    <n v="15"/>
    <n v="22"/>
    <n v="30"/>
    <n v="46"/>
    <n v="4"/>
    <n v="20"/>
    <n v="24"/>
    <n v="0"/>
    <n v="0"/>
    <n v="8"/>
    <x v="31"/>
  </r>
  <r>
    <n v="8577"/>
    <x v="194"/>
    <n v="4"/>
    <n v="0"/>
    <m/>
    <n v="4"/>
    <n v="17"/>
    <n v="13"/>
    <n v="10"/>
    <n v="9"/>
    <n v="3"/>
    <n v="3"/>
    <n v="1"/>
    <n v="1"/>
    <n v="5"/>
    <n v="5"/>
    <n v="0"/>
    <n v="0"/>
    <n v="6"/>
    <n v="7"/>
    <n v="2"/>
    <n v="0"/>
    <n v="2"/>
    <n v="1"/>
    <n v="1"/>
    <n v="1"/>
    <n v="3"/>
    <n v="10"/>
    <n v="15"/>
    <n v="40"/>
    <n v="1"/>
    <n v="0"/>
    <n v="0"/>
    <n v="1"/>
    <x v="0"/>
  </r>
  <r>
    <n v="8830"/>
    <x v="195"/>
    <n v="0"/>
    <n v="0"/>
    <m/>
    <n v="0"/>
    <n v="13"/>
    <n v="12"/>
    <n v="14"/>
    <n v="12"/>
    <n v="11"/>
    <n v="11"/>
    <n v="12"/>
    <n v="11"/>
    <n v="11"/>
    <n v="9"/>
    <n v="0"/>
    <n v="0"/>
    <n v="5"/>
    <n v="5"/>
    <n v="6"/>
    <n v="0"/>
    <n v="9"/>
    <n v="1"/>
    <n v="2"/>
    <n v="4"/>
    <n v="3"/>
    <n v="10"/>
    <n v="45"/>
    <n v="19"/>
    <n v="2"/>
    <n v="0"/>
    <n v="0"/>
    <n v="18"/>
    <x v="28"/>
  </r>
  <r>
    <n v="11020"/>
    <x v="196"/>
    <n v="5"/>
    <n v="0"/>
    <m/>
    <n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9"/>
    <n v="45"/>
    <n v="0"/>
    <n v="0"/>
    <n v="0"/>
    <n v="2"/>
    <x v="5"/>
  </r>
  <r>
    <n v="11841"/>
    <x v="197"/>
    <n v="0"/>
    <n v="0"/>
    <m/>
    <n v="0"/>
    <n v="14"/>
    <n v="14"/>
    <n v="14"/>
    <n v="14"/>
    <n v="14"/>
    <n v="13"/>
    <n v="13"/>
    <n v="13"/>
    <n v="12"/>
    <n v="13"/>
    <n v="0"/>
    <n v="0"/>
    <n v="15"/>
    <n v="16"/>
    <n v="11"/>
    <n v="0"/>
    <n v="6"/>
    <n v="15"/>
    <n v="12"/>
    <n v="16"/>
    <n v="9"/>
    <n v="12"/>
    <n v="1"/>
    <n v="7"/>
    <n v="7"/>
    <n v="0"/>
    <n v="0"/>
    <n v="4"/>
    <x v="14"/>
  </r>
  <r>
    <n v="16699"/>
    <x v="198"/>
    <n v="0"/>
    <n v="0"/>
    <m/>
    <n v="0"/>
    <n v="12"/>
    <n v="12"/>
    <n v="12"/>
    <n v="12"/>
    <n v="13"/>
    <n v="11"/>
    <n v="11"/>
    <n v="11"/>
    <n v="11"/>
    <n v="11"/>
    <n v="0"/>
    <n v="0"/>
    <n v="10"/>
    <n v="11"/>
    <n v="3"/>
    <n v="0"/>
    <n v="9"/>
    <n v="10"/>
    <n v="3"/>
    <n v="10"/>
    <n v="7"/>
    <n v="12"/>
    <n v="4"/>
    <n v="7"/>
    <n v="14"/>
    <n v="0"/>
    <n v="0"/>
    <n v="4"/>
    <x v="4"/>
  </r>
  <r>
    <n v="31449"/>
    <x v="199"/>
    <n v="1"/>
    <n v="0"/>
    <m/>
    <n v="1"/>
    <n v="34"/>
    <n v="34"/>
    <n v="34"/>
    <n v="34"/>
    <n v="33"/>
    <n v="32"/>
    <n v="33"/>
    <n v="35"/>
    <n v="45"/>
    <n v="46"/>
    <n v="14"/>
    <n v="7"/>
    <n v="27"/>
    <n v="28"/>
    <n v="30"/>
    <n v="9"/>
    <n v="32"/>
    <n v="31"/>
    <n v="25"/>
    <n v="30"/>
    <n v="23"/>
    <n v="11"/>
    <n v="59"/>
    <n v="68"/>
    <n v="21"/>
    <n v="0"/>
    <n v="4"/>
    <n v="25"/>
    <x v="38"/>
  </r>
  <r>
    <n v="11833"/>
    <x v="200"/>
    <n v="0"/>
    <n v="0"/>
    <m/>
    <n v="0"/>
    <n v="8"/>
    <n v="8"/>
    <n v="9"/>
    <n v="11"/>
    <n v="15"/>
    <n v="14"/>
    <n v="15"/>
    <n v="15"/>
    <n v="13"/>
    <n v="13"/>
    <n v="4"/>
    <n v="6"/>
    <n v="17"/>
    <n v="15"/>
    <n v="20"/>
    <n v="0"/>
    <n v="13"/>
    <n v="8"/>
    <n v="11"/>
    <n v="12"/>
    <n v="23"/>
    <n v="21"/>
    <n v="2"/>
    <n v="4"/>
    <n v="9"/>
    <n v="0"/>
    <n v="0"/>
    <n v="17"/>
    <x v="0"/>
  </r>
  <r>
    <n v="32743"/>
    <x v="201"/>
    <n v="30"/>
    <n v="0"/>
    <m/>
    <n v="25"/>
    <n v="36"/>
    <n v="36"/>
    <n v="36"/>
    <n v="36"/>
    <n v="35"/>
    <n v="35"/>
    <n v="35"/>
    <n v="35"/>
    <n v="25"/>
    <n v="26"/>
    <n v="3"/>
    <n v="13"/>
    <n v="31"/>
    <n v="30"/>
    <n v="30"/>
    <n v="4"/>
    <n v="27"/>
    <n v="29"/>
    <n v="26"/>
    <n v="33"/>
    <n v="20"/>
    <n v="16"/>
    <n v="20"/>
    <n v="25"/>
    <n v="22"/>
    <n v="0"/>
    <n v="5"/>
    <n v="31"/>
    <x v="4"/>
  </r>
  <r>
    <n v="31139"/>
    <x v="202"/>
    <n v="0"/>
    <n v="0"/>
    <m/>
    <n v="0"/>
    <n v="1"/>
    <n v="1"/>
    <n v="1"/>
    <n v="1"/>
    <n v="0"/>
    <n v="0"/>
    <n v="0"/>
    <n v="0"/>
    <n v="2"/>
    <n v="2"/>
    <n v="0"/>
    <n v="0"/>
    <n v="0"/>
    <n v="0"/>
    <n v="0"/>
    <n v="0"/>
    <n v="2"/>
    <n v="3"/>
    <n v="3"/>
    <n v="3"/>
    <n v="2"/>
    <n v="0"/>
    <n v="0"/>
    <n v="4"/>
    <n v="4"/>
    <n v="0"/>
    <n v="0"/>
    <n v="0"/>
    <x v="32"/>
  </r>
  <r>
    <n v="34132"/>
    <x v="203"/>
    <n v="1"/>
    <n v="0"/>
    <m/>
    <n v="1"/>
    <n v="0"/>
    <n v="0"/>
    <n v="0"/>
    <n v="0"/>
    <n v="2"/>
    <n v="2"/>
    <n v="2"/>
    <n v="2"/>
    <n v="0"/>
    <n v="0"/>
    <n v="0"/>
    <n v="0"/>
    <n v="0"/>
    <n v="0"/>
    <n v="0"/>
    <n v="2"/>
    <n v="0"/>
    <n v="1"/>
    <n v="1"/>
    <n v="1"/>
    <n v="1"/>
    <n v="1"/>
    <n v="0"/>
    <n v="0"/>
    <n v="2"/>
    <n v="0"/>
    <n v="0"/>
    <n v="1"/>
    <x v="27"/>
  </r>
  <r>
    <n v="11129"/>
    <x v="204"/>
    <n v="24"/>
    <n v="0"/>
    <m/>
    <n v="0"/>
    <n v="1"/>
    <n v="1"/>
    <n v="2"/>
    <n v="1"/>
    <n v="2"/>
    <n v="2"/>
    <n v="2"/>
    <n v="2"/>
    <n v="0"/>
    <n v="1"/>
    <n v="0"/>
    <n v="0"/>
    <n v="1"/>
    <n v="1"/>
    <n v="2"/>
    <n v="0"/>
    <n v="0"/>
    <n v="1"/>
    <n v="1"/>
    <n v="0"/>
    <n v="1"/>
    <n v="1"/>
    <n v="0"/>
    <n v="0"/>
    <n v="0"/>
    <n v="0"/>
    <n v="0"/>
    <n v="1"/>
    <x v="0"/>
  </r>
  <r>
    <n v="30057"/>
    <x v="205"/>
    <n v="42"/>
    <n v="0"/>
    <m/>
    <n v="4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7"/>
  </r>
  <r>
    <n v="26706"/>
    <x v="206"/>
    <n v="194"/>
    <n v="0"/>
    <m/>
    <n v="184"/>
    <n v="0"/>
    <n v="0"/>
    <n v="0"/>
    <n v="0"/>
    <n v="0"/>
    <n v="0"/>
    <n v="0"/>
    <n v="0"/>
    <n v="0"/>
    <n v="0"/>
    <n v="1"/>
    <n v="0"/>
    <n v="0"/>
    <n v="0"/>
    <n v="1"/>
    <n v="1"/>
    <n v="2"/>
    <n v="0"/>
    <n v="0"/>
    <n v="0"/>
    <n v="0"/>
    <n v="0"/>
    <n v="0"/>
    <n v="0"/>
    <n v="0"/>
    <n v="0"/>
    <n v="0"/>
    <n v="0"/>
    <x v="3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EF1D6AB-D58A-43A5-A49D-E78E59AFB1D4}" name="TablaDinámica2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compact="0" compactData="0" multipleFieldFilters="0">
  <location ref="H5:K250" firstHeaderRow="0" firstDataRow="1" firstDataCol="2"/>
  <pivotFields count="35">
    <pivotField compact="0" outline="0" subtotalTop="0" multipleItemSelectionAllowed="1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>
      <items count="213">
        <item x="86"/>
        <item x="116"/>
        <item x="166"/>
        <item x="107"/>
        <item x="131"/>
        <item x="29"/>
        <item x="132"/>
        <item x="128"/>
        <item x="162"/>
        <item x="32"/>
        <item x="142"/>
        <item x="178"/>
        <item x="151"/>
        <item x="117"/>
        <item x="149"/>
        <item x="7"/>
        <item x="81"/>
        <item x="84"/>
        <item x="77"/>
        <item x="13"/>
        <item x="30"/>
        <item x="35"/>
        <item x="120"/>
        <item x="98"/>
        <item x="39"/>
        <item x="173"/>
        <item x="167"/>
        <item x="6"/>
        <item x="108"/>
        <item x="110"/>
        <item x="138"/>
        <item x="17"/>
        <item x="150"/>
        <item x="12"/>
        <item x="48"/>
        <item x="169"/>
        <item x="148"/>
        <item x="103"/>
        <item x="146"/>
        <item x="95"/>
        <item x="96"/>
        <item x="72"/>
        <item x="40"/>
        <item x="154"/>
        <item x="51"/>
        <item m="1" x="207"/>
        <item x="0"/>
        <item x="171"/>
        <item x="179"/>
        <item x="118"/>
        <item x="66"/>
        <item x="160"/>
        <item x="80"/>
        <item x="153"/>
        <item x="139"/>
        <item x="147"/>
        <item x="57"/>
        <item x="135"/>
        <item x="52"/>
        <item x="3"/>
        <item x="14"/>
        <item x="1"/>
        <item x="5"/>
        <item x="78"/>
        <item x="69"/>
        <item x="144"/>
        <item x="109"/>
        <item x="102"/>
        <item x="175"/>
        <item x="89"/>
        <item x="99"/>
        <item x="74"/>
        <item x="82"/>
        <item x="125"/>
        <item x="10"/>
        <item x="11"/>
        <item x="60"/>
        <item x="46"/>
        <item x="155"/>
        <item x="170"/>
        <item x="43"/>
        <item x="105"/>
        <item x="143"/>
        <item x="136"/>
        <item x="156"/>
        <item x="26"/>
        <item x="161"/>
        <item x="133"/>
        <item x="172"/>
        <item x="73"/>
        <item x="75"/>
        <item x="165"/>
        <item x="62"/>
        <item x="140"/>
        <item x="87"/>
        <item x="123"/>
        <item x="177"/>
        <item x="61"/>
        <item x="126"/>
        <item x="42"/>
        <item x="41"/>
        <item x="31"/>
        <item x="159"/>
        <item x="25"/>
        <item x="101"/>
        <item x="76"/>
        <item x="127"/>
        <item x="134"/>
        <item x="56"/>
        <item x="45"/>
        <item x="88"/>
        <item x="47"/>
        <item x="65"/>
        <item x="9"/>
        <item x="19"/>
        <item x="49"/>
        <item x="79"/>
        <item x="64"/>
        <item x="129"/>
        <item x="16"/>
        <item x="15"/>
        <item x="68"/>
        <item x="20"/>
        <item x="124"/>
        <item x="157"/>
        <item x="33"/>
        <item x="119"/>
        <item x="201"/>
        <item x="152"/>
        <item x="122"/>
        <item x="44"/>
        <item x="36"/>
        <item x="63"/>
        <item x="111"/>
        <item x="91"/>
        <item x="83"/>
        <item x="24"/>
        <item x="67"/>
        <item x="174"/>
        <item x="2"/>
        <item x="22"/>
        <item x="28"/>
        <item x="27"/>
        <item x="21"/>
        <item x="53"/>
        <item x="18"/>
        <item x="113"/>
        <item x="37"/>
        <item x="97"/>
        <item x="115"/>
        <item x="121"/>
        <item x="114"/>
        <item x="55"/>
        <item x="130"/>
        <item x="23"/>
        <item x="100"/>
        <item x="54"/>
        <item x="141"/>
        <item x="104"/>
        <item x="92"/>
        <item x="70"/>
        <item x="199"/>
        <item x="137"/>
        <item x="34"/>
        <item x="8"/>
        <item x="158"/>
        <item x="50"/>
        <item x="38"/>
        <item x="58"/>
        <item x="59"/>
        <item x="71"/>
        <item x="85"/>
        <item x="106"/>
        <item x="163"/>
        <item x="164"/>
        <item x="176"/>
        <item x="112"/>
        <item x="90"/>
        <item x="93"/>
        <item x="168"/>
        <item x="94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4"/>
        <item m="1" x="208"/>
        <item x="200"/>
        <item x="180"/>
        <item x="204"/>
        <item x="202"/>
        <item x="205"/>
        <item m="1" x="210"/>
        <item m="1" x="211"/>
        <item m="1" x="209"/>
        <item x="145"/>
        <item x="203"/>
        <item x="20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>
      <items count="40">
        <item x="27"/>
        <item x="14"/>
        <item x="0"/>
        <item x="26"/>
        <item x="1"/>
        <item x="11"/>
        <item x="12"/>
        <item x="31"/>
        <item x="20"/>
        <item x="32"/>
        <item x="19"/>
        <item x="3"/>
        <item x="2"/>
        <item x="15"/>
        <item x="18"/>
        <item x="33"/>
        <item x="21"/>
        <item x="10"/>
        <item x="29"/>
        <item x="25"/>
        <item x="16"/>
        <item x="28"/>
        <item x="17"/>
        <item x="22"/>
        <item x="4"/>
        <item x="30"/>
        <item x="5"/>
        <item x="34"/>
        <item x="6"/>
        <item x="36"/>
        <item x="35"/>
        <item x="8"/>
        <item x="23"/>
        <item x="9"/>
        <item x="13"/>
        <item x="7"/>
        <item x="24"/>
        <item x="38"/>
        <item h="1" x="37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34"/>
    <field x="1"/>
  </rowFields>
  <rowItems count="245">
    <i>
      <x/>
      <x v="16"/>
    </i>
    <i r="1">
      <x v="17"/>
    </i>
    <i r="1">
      <x v="43"/>
    </i>
    <i r="1">
      <x v="52"/>
    </i>
    <i r="1">
      <x v="53"/>
    </i>
    <i r="1">
      <x v="63"/>
    </i>
    <i r="1">
      <x v="72"/>
    </i>
    <i r="1">
      <x v="91"/>
    </i>
    <i r="1">
      <x v="116"/>
    </i>
    <i r="1">
      <x v="135"/>
    </i>
    <i r="1">
      <x v="205"/>
    </i>
    <i r="1">
      <x v="210"/>
    </i>
    <i t="default">
      <x/>
    </i>
    <i>
      <x v="1"/>
      <x v="14"/>
    </i>
    <i r="1">
      <x v="42"/>
    </i>
    <i r="1">
      <x v="197"/>
    </i>
    <i t="default">
      <x v="1"/>
    </i>
    <i>
      <x v="2"/>
      <x v="15"/>
    </i>
    <i r="1">
      <x v="27"/>
    </i>
    <i r="1">
      <x v="46"/>
    </i>
    <i r="1">
      <x v="47"/>
    </i>
    <i r="1">
      <x v="59"/>
    </i>
    <i r="1">
      <x v="61"/>
    </i>
    <i r="1">
      <x v="62"/>
    </i>
    <i r="1">
      <x v="139"/>
    </i>
    <i r="1">
      <x v="182"/>
    </i>
    <i r="1">
      <x v="191"/>
    </i>
    <i r="1">
      <x v="194"/>
    </i>
    <i r="1">
      <x v="199"/>
    </i>
    <i r="1">
      <x v="201"/>
    </i>
    <i r="1">
      <x v="203"/>
    </i>
    <i t="default">
      <x v="2"/>
    </i>
    <i>
      <x v="3"/>
      <x v="18"/>
    </i>
    <i t="default">
      <x v="3"/>
    </i>
    <i>
      <x v="4"/>
      <x v="48"/>
    </i>
    <i r="1">
      <x v="84"/>
    </i>
    <i r="1">
      <x v="113"/>
    </i>
    <i r="1">
      <x v="164"/>
    </i>
    <i r="1">
      <x v="189"/>
    </i>
    <i t="default">
      <x v="4"/>
    </i>
    <i>
      <x v="5"/>
      <x v="21"/>
    </i>
    <i r="1">
      <x v="185"/>
    </i>
    <i t="default">
      <x v="5"/>
    </i>
    <i>
      <x v="6"/>
      <x v="131"/>
    </i>
    <i t="default">
      <x v="6"/>
    </i>
    <i>
      <x v="7"/>
      <x v="150"/>
    </i>
    <i r="1">
      <x v="193"/>
    </i>
    <i t="default">
      <x v="7"/>
    </i>
    <i>
      <x v="8"/>
      <x v="56"/>
    </i>
    <i r="1">
      <x v="168"/>
    </i>
    <i r="1">
      <x v="169"/>
    </i>
    <i t="default">
      <x v="8"/>
    </i>
    <i>
      <x v="9"/>
      <x v="10"/>
    </i>
    <i r="1">
      <x v="30"/>
    </i>
    <i r="1">
      <x v="54"/>
    </i>
    <i r="1">
      <x v="57"/>
    </i>
    <i r="1">
      <x v="65"/>
    </i>
    <i r="1">
      <x v="82"/>
    </i>
    <i r="1">
      <x v="83"/>
    </i>
    <i r="1">
      <x v="93"/>
    </i>
    <i r="1">
      <x v="107"/>
    </i>
    <i r="1">
      <x v="129"/>
    </i>
    <i r="1">
      <x v="157"/>
    </i>
    <i r="1">
      <x v="162"/>
    </i>
    <i r="1">
      <x v="204"/>
    </i>
    <i r="1">
      <x v="209"/>
    </i>
    <i t="default">
      <x v="9"/>
    </i>
    <i>
      <x v="10"/>
      <x v="58"/>
    </i>
    <i r="1">
      <x v="76"/>
    </i>
    <i r="1">
      <x v="187"/>
    </i>
    <i t="default">
      <x v="10"/>
    </i>
    <i>
      <x v="11"/>
      <x v="31"/>
    </i>
    <i r="1">
      <x v="60"/>
    </i>
    <i r="1">
      <x v="119"/>
    </i>
    <i r="1">
      <x v="120"/>
    </i>
    <i r="1">
      <x v="145"/>
    </i>
    <i r="1">
      <x v="165"/>
    </i>
    <i r="1">
      <x v="188"/>
    </i>
    <i t="default">
      <x v="11"/>
    </i>
    <i>
      <x v="12"/>
      <x v="2"/>
    </i>
    <i r="1">
      <x v="19"/>
    </i>
    <i r="1">
      <x v="33"/>
    </i>
    <i r="1">
      <x v="74"/>
    </i>
    <i r="1">
      <x v="75"/>
    </i>
    <i r="1">
      <x v="183"/>
    </i>
    <i t="default">
      <x v="12"/>
    </i>
    <i>
      <x v="13"/>
      <x v="80"/>
    </i>
    <i r="1">
      <x v="99"/>
    </i>
    <i r="1">
      <x v="100"/>
    </i>
    <i r="1">
      <x v="130"/>
    </i>
    <i r="1">
      <x v="181"/>
    </i>
    <i r="1">
      <x v="199"/>
    </i>
    <i t="default">
      <x v="13"/>
    </i>
    <i>
      <x v="14"/>
      <x v="11"/>
    </i>
    <i r="1">
      <x v="44"/>
    </i>
    <i r="1">
      <x v="108"/>
    </i>
    <i r="1">
      <x v="144"/>
    </i>
    <i r="1">
      <x v="152"/>
    </i>
    <i r="1">
      <x v="156"/>
    </i>
    <i r="1">
      <x v="192"/>
    </i>
    <i t="default">
      <x v="14"/>
    </i>
    <i>
      <x v="15"/>
      <x v="95"/>
    </i>
    <i t="default">
      <x v="15"/>
    </i>
    <i>
      <x v="16"/>
      <x v="92"/>
    </i>
    <i r="1">
      <x v="97"/>
    </i>
    <i r="1">
      <x v="117"/>
    </i>
    <i r="1">
      <x v="132"/>
    </i>
    <i t="default">
      <x v="16"/>
    </i>
    <i>
      <x v="17"/>
      <x v="9"/>
    </i>
    <i r="1">
      <x v="101"/>
    </i>
    <i r="1">
      <x v="125"/>
    </i>
    <i r="1">
      <x v="163"/>
    </i>
    <i t="default">
      <x v="17"/>
    </i>
    <i>
      <x v="18"/>
      <x v="1"/>
    </i>
    <i r="1">
      <x v="3"/>
    </i>
    <i r="1">
      <x v="13"/>
    </i>
    <i r="1">
      <x v="28"/>
    </i>
    <i r="1">
      <x v="29"/>
    </i>
    <i r="1">
      <x v="37"/>
    </i>
    <i r="1">
      <x v="49"/>
    </i>
    <i r="1">
      <x v="51"/>
    </i>
    <i r="1">
      <x v="66"/>
    </i>
    <i r="1">
      <x v="67"/>
    </i>
    <i r="1">
      <x v="81"/>
    </i>
    <i r="1">
      <x v="102"/>
    </i>
    <i r="1">
      <x v="104"/>
    </i>
    <i r="1">
      <x v="126"/>
    </i>
    <i r="1">
      <x v="133"/>
    </i>
    <i r="1">
      <x v="146"/>
    </i>
    <i r="1">
      <x v="149"/>
    </i>
    <i r="1">
      <x v="151"/>
    </i>
    <i r="1">
      <x v="158"/>
    </i>
    <i r="1">
      <x v="172"/>
    </i>
    <i r="1">
      <x v="176"/>
    </i>
    <i t="default">
      <x v="18"/>
    </i>
    <i>
      <x v="19"/>
      <x/>
    </i>
    <i r="1">
      <x v="32"/>
    </i>
    <i r="1">
      <x v="94"/>
    </i>
    <i r="1">
      <x v="105"/>
    </i>
    <i r="1">
      <x v="171"/>
    </i>
    <i r="1">
      <x v="184"/>
    </i>
    <i t="default">
      <x v="19"/>
    </i>
    <i>
      <x v="20"/>
      <x v="77"/>
    </i>
    <i r="1">
      <x v="109"/>
    </i>
    <i t="default">
      <x v="20"/>
    </i>
    <i>
      <x v="21"/>
      <x v="8"/>
    </i>
    <i r="1">
      <x v="25"/>
    </i>
    <i r="1">
      <x v="35"/>
    </i>
    <i r="1">
      <x v="36"/>
    </i>
    <i r="1">
      <x v="39"/>
    </i>
    <i r="1">
      <x v="40"/>
    </i>
    <i r="1">
      <x v="69"/>
    </i>
    <i r="1">
      <x v="88"/>
    </i>
    <i r="1">
      <x v="96"/>
    </i>
    <i r="1">
      <x v="110"/>
    </i>
    <i r="1">
      <x v="134"/>
    </i>
    <i r="1">
      <x v="148"/>
    </i>
    <i r="1">
      <x v="159"/>
    </i>
    <i r="1">
      <x v="173"/>
    </i>
    <i r="1">
      <x v="175"/>
    </i>
    <i r="1">
      <x v="177"/>
    </i>
    <i r="1">
      <x v="178"/>
    </i>
    <i r="1">
      <x v="179"/>
    </i>
    <i r="1">
      <x v="180"/>
    </i>
    <i r="1">
      <x v="195"/>
    </i>
    <i t="default">
      <x v="21"/>
    </i>
    <i>
      <x v="22"/>
      <x v="34"/>
    </i>
    <i r="1">
      <x v="68"/>
    </i>
    <i r="1">
      <x v="111"/>
    </i>
    <i r="1">
      <x v="115"/>
    </i>
    <i r="1">
      <x v="186"/>
    </i>
    <i t="default">
      <x v="22"/>
    </i>
    <i>
      <x v="23"/>
      <x v="50"/>
    </i>
    <i r="1">
      <x v="112"/>
    </i>
    <i t="default">
      <x v="23"/>
    </i>
    <i>
      <x v="24"/>
      <x v="114"/>
    </i>
    <i r="1">
      <x v="127"/>
    </i>
    <i r="1">
      <x v="198"/>
    </i>
    <i t="default">
      <x v="24"/>
    </i>
    <i>
      <x v="25"/>
      <x v="12"/>
    </i>
    <i r="1">
      <x v="22"/>
    </i>
    <i t="default">
      <x v="25"/>
    </i>
    <i>
      <x v="26"/>
      <x v="86"/>
    </i>
    <i r="1">
      <x v="122"/>
    </i>
    <i r="1">
      <x v="196"/>
    </i>
    <i t="default">
      <x v="26"/>
    </i>
    <i>
      <x v="27"/>
      <x v="4"/>
    </i>
    <i r="1">
      <x v="7"/>
    </i>
    <i r="1">
      <x v="73"/>
    </i>
    <i r="1">
      <x v="78"/>
    </i>
    <i r="1">
      <x v="98"/>
    </i>
    <i r="1">
      <x v="106"/>
    </i>
    <i r="1">
      <x v="118"/>
    </i>
    <i r="1">
      <x v="123"/>
    </i>
    <i r="1">
      <x v="153"/>
    </i>
    <i r="1">
      <x v="174"/>
    </i>
    <i t="default">
      <x v="27"/>
    </i>
    <i>
      <x v="28"/>
      <x v="124"/>
    </i>
    <i r="1">
      <x v="140"/>
    </i>
    <i r="1">
      <x v="143"/>
    </i>
    <i t="default">
      <x v="28"/>
    </i>
    <i>
      <x v="29"/>
      <x v="128"/>
    </i>
    <i t="default">
      <x v="29"/>
    </i>
    <i>
      <x v="30"/>
      <x v="6"/>
    </i>
    <i r="1">
      <x v="87"/>
    </i>
    <i t="default">
      <x v="30"/>
    </i>
    <i>
      <x v="31"/>
      <x v="85"/>
    </i>
    <i r="1">
      <x v="103"/>
    </i>
    <i r="1">
      <x v="136"/>
    </i>
    <i t="default">
      <x v="31"/>
    </i>
    <i>
      <x v="32"/>
      <x v="23"/>
    </i>
    <i r="1">
      <x v="26"/>
    </i>
    <i r="1">
      <x v="38"/>
    </i>
    <i r="1">
      <x v="55"/>
    </i>
    <i r="1">
      <x v="64"/>
    </i>
    <i r="1">
      <x v="70"/>
    </i>
    <i r="1">
      <x v="79"/>
    </i>
    <i r="1">
      <x v="121"/>
    </i>
    <i r="1">
      <x v="137"/>
    </i>
    <i r="1">
      <x v="155"/>
    </i>
    <i t="default">
      <x v="32"/>
    </i>
    <i>
      <x v="33"/>
      <x v="5"/>
    </i>
    <i r="1">
      <x v="20"/>
    </i>
    <i r="1">
      <x v="141"/>
    </i>
    <i r="1">
      <x v="142"/>
    </i>
    <i t="default">
      <x v="33"/>
    </i>
    <i>
      <x v="34"/>
      <x v="147"/>
    </i>
    <i t="default">
      <x v="34"/>
    </i>
    <i>
      <x v="35"/>
      <x v="24"/>
    </i>
    <i r="1">
      <x v="138"/>
    </i>
    <i r="1">
      <x v="154"/>
    </i>
    <i r="1">
      <x v="166"/>
    </i>
    <i r="1">
      <x v="167"/>
    </i>
    <i t="default">
      <x v="35"/>
    </i>
    <i>
      <x v="36"/>
      <x v="41"/>
    </i>
    <i r="1">
      <x v="71"/>
    </i>
    <i r="1">
      <x v="89"/>
    </i>
    <i r="1">
      <x v="90"/>
    </i>
    <i r="1">
      <x v="160"/>
    </i>
    <i r="1">
      <x v="170"/>
    </i>
    <i r="1">
      <x v="190"/>
    </i>
    <i t="default">
      <x v="36"/>
    </i>
    <i>
      <x v="37"/>
      <x v="161"/>
    </i>
    <i t="default">
      <x v="37"/>
    </i>
    <i t="grand">
      <x/>
    </i>
  </rowItems>
  <colFields count="1">
    <field x="-2"/>
  </colFields>
  <colItems count="2">
    <i>
      <x/>
    </i>
    <i i="1">
      <x v="1"/>
    </i>
  </colItems>
  <dataFields count="2">
    <dataField name="VPH 1°" fld="30" baseField="0" baseItem="0"/>
    <dataField name="VPH 2°" fld="31" baseField="0" baseItem="0"/>
  </dataFields>
  <formats count="98">
    <format dxfId="98">
      <pivotArea field="1" type="button" dataOnly="0" labelOnly="1" outline="0" axis="axisRow" fieldPosition="1"/>
    </format>
    <format dxfId="97">
      <pivotArea field="1" type="button" dataOnly="0" labelOnly="1" outline="0" axis="axisRow" fieldPosition="1"/>
    </format>
    <format dxfId="96">
      <pivotArea field="1" type="button" dataOnly="0" labelOnly="1" outline="0" axis="axisRow" fieldPosition="1"/>
    </format>
    <format dxfId="95">
      <pivotArea field="1" type="button" dataOnly="0" labelOnly="1" outline="0" axis="axisRow" fieldPosition="1"/>
    </format>
    <format dxfId="94">
      <pivotArea outline="0" collapsedLevelsAreSubtotals="1" fieldPosition="0"/>
    </format>
    <format dxfId="93">
      <pivotArea dataOnly="0" labelOnly="1" grandRow="1" outline="0" fieldPosition="0"/>
    </format>
    <format dxfId="92">
      <pivotArea outline="0" collapsedLevelsAreSubtotals="1" fieldPosition="0"/>
    </format>
    <format dxfId="91">
      <pivotArea outline="0" collapsedLevelsAreSubtotals="1" fieldPosition="0"/>
    </format>
    <format dxfId="90">
      <pivotArea field="34" type="button" dataOnly="0" labelOnly="1" outline="0" axis="axisRow" fieldPosition="0"/>
    </format>
    <format dxfId="89">
      <pivotArea field="34" type="button" dataOnly="0" labelOnly="1" outline="0" axis="axisRow" fieldPosition="0"/>
    </format>
    <format dxfId="88">
      <pivotArea field="34" type="button" dataOnly="0" labelOnly="1" outline="0" axis="axisRow" fieldPosition="0"/>
    </format>
    <format dxfId="87">
      <pivotArea field="34" type="button" dataOnly="0" labelOnly="1" outline="0" axis="axisRow" fieldPosition="0"/>
    </format>
    <format dxfId="8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2">
      <pivotArea dataOnly="0" labelOnly="1" outline="0" fieldPosition="0">
        <references count="1">
          <reference field="34" count="0"/>
        </references>
      </pivotArea>
    </format>
    <format dxfId="81">
      <pivotArea dataOnly="0" labelOnly="1" outline="0" fieldPosition="0">
        <references count="1">
          <reference field="34" count="1" defaultSubtotal="1">
            <x v="0"/>
          </reference>
        </references>
      </pivotArea>
    </format>
    <format dxfId="80">
      <pivotArea dataOnly="0" labelOnly="1" outline="0" fieldPosition="0">
        <references count="1">
          <reference field="34" count="1" defaultSubtotal="1">
            <x v="1"/>
          </reference>
        </references>
      </pivotArea>
    </format>
    <format dxfId="79">
      <pivotArea dataOnly="0" labelOnly="1" outline="0" fieldPosition="0">
        <references count="1">
          <reference field="34" count="1" defaultSubtotal="1">
            <x v="2"/>
          </reference>
        </references>
      </pivotArea>
    </format>
    <format dxfId="78">
      <pivotArea dataOnly="0" labelOnly="1" outline="0" fieldPosition="0">
        <references count="1">
          <reference field="34" count="1" defaultSubtotal="1">
            <x v="3"/>
          </reference>
        </references>
      </pivotArea>
    </format>
    <format dxfId="77">
      <pivotArea dataOnly="0" labelOnly="1" outline="0" fieldPosition="0">
        <references count="1">
          <reference field="34" count="1" defaultSubtotal="1">
            <x v="4"/>
          </reference>
        </references>
      </pivotArea>
    </format>
    <format dxfId="76">
      <pivotArea dataOnly="0" labelOnly="1" outline="0" fieldPosition="0">
        <references count="1">
          <reference field="34" count="1" defaultSubtotal="1">
            <x v="5"/>
          </reference>
        </references>
      </pivotArea>
    </format>
    <format dxfId="75">
      <pivotArea dataOnly="0" labelOnly="1" outline="0" fieldPosition="0">
        <references count="1">
          <reference field="34" count="1" defaultSubtotal="1">
            <x v="6"/>
          </reference>
        </references>
      </pivotArea>
    </format>
    <format dxfId="74">
      <pivotArea dataOnly="0" labelOnly="1" outline="0" fieldPosition="0">
        <references count="1">
          <reference field="34" count="1" defaultSubtotal="1">
            <x v="7"/>
          </reference>
        </references>
      </pivotArea>
    </format>
    <format dxfId="73">
      <pivotArea dataOnly="0" labelOnly="1" outline="0" fieldPosition="0">
        <references count="1">
          <reference field="34" count="1" defaultSubtotal="1">
            <x v="8"/>
          </reference>
        </references>
      </pivotArea>
    </format>
    <format dxfId="72">
      <pivotArea dataOnly="0" labelOnly="1" outline="0" fieldPosition="0">
        <references count="1">
          <reference field="34" count="1" defaultSubtotal="1">
            <x v="9"/>
          </reference>
        </references>
      </pivotArea>
    </format>
    <format dxfId="71">
      <pivotArea dataOnly="0" labelOnly="1" outline="0" fieldPosition="0">
        <references count="1">
          <reference field="34" count="1" defaultSubtotal="1">
            <x v="10"/>
          </reference>
        </references>
      </pivotArea>
    </format>
    <format dxfId="70">
      <pivotArea dataOnly="0" labelOnly="1" outline="0" fieldPosition="0">
        <references count="1">
          <reference field="34" count="1" defaultSubtotal="1">
            <x v="11"/>
          </reference>
        </references>
      </pivotArea>
    </format>
    <format dxfId="69">
      <pivotArea dataOnly="0" labelOnly="1" outline="0" fieldPosition="0">
        <references count="1">
          <reference field="34" count="1" defaultSubtotal="1">
            <x v="12"/>
          </reference>
        </references>
      </pivotArea>
    </format>
    <format dxfId="68">
      <pivotArea dataOnly="0" labelOnly="1" outline="0" fieldPosition="0">
        <references count="1">
          <reference field="34" count="1" defaultSubtotal="1">
            <x v="13"/>
          </reference>
        </references>
      </pivotArea>
    </format>
    <format dxfId="67">
      <pivotArea dataOnly="0" labelOnly="1" outline="0" fieldPosition="0">
        <references count="1">
          <reference field="34" count="1" defaultSubtotal="1">
            <x v="14"/>
          </reference>
        </references>
      </pivotArea>
    </format>
    <format dxfId="66">
      <pivotArea dataOnly="0" labelOnly="1" outline="0" fieldPosition="0">
        <references count="1">
          <reference field="34" count="1" defaultSubtotal="1">
            <x v="15"/>
          </reference>
        </references>
      </pivotArea>
    </format>
    <format dxfId="65">
      <pivotArea dataOnly="0" labelOnly="1" outline="0" fieldPosition="0">
        <references count="1">
          <reference field="34" count="1" defaultSubtotal="1">
            <x v="16"/>
          </reference>
        </references>
      </pivotArea>
    </format>
    <format dxfId="64">
      <pivotArea dataOnly="0" labelOnly="1" outline="0" fieldPosition="0">
        <references count="1">
          <reference field="34" count="1" defaultSubtotal="1">
            <x v="17"/>
          </reference>
        </references>
      </pivotArea>
    </format>
    <format dxfId="63">
      <pivotArea dataOnly="0" labelOnly="1" outline="0" fieldPosition="0">
        <references count="1">
          <reference field="34" count="1" defaultSubtotal="1">
            <x v="18"/>
          </reference>
        </references>
      </pivotArea>
    </format>
    <format dxfId="62">
      <pivotArea dataOnly="0" labelOnly="1" outline="0" fieldPosition="0">
        <references count="1">
          <reference field="34" count="1" defaultSubtotal="1">
            <x v="19"/>
          </reference>
        </references>
      </pivotArea>
    </format>
    <format dxfId="61">
      <pivotArea dataOnly="0" labelOnly="1" outline="0" fieldPosition="0">
        <references count="1">
          <reference field="34" count="1" defaultSubtotal="1">
            <x v="20"/>
          </reference>
        </references>
      </pivotArea>
    </format>
    <format dxfId="60">
      <pivotArea dataOnly="0" labelOnly="1" outline="0" fieldPosition="0">
        <references count="1">
          <reference field="34" count="1" defaultSubtotal="1">
            <x v="21"/>
          </reference>
        </references>
      </pivotArea>
    </format>
    <format dxfId="59">
      <pivotArea dataOnly="0" labelOnly="1" outline="0" fieldPosition="0">
        <references count="1">
          <reference field="34" count="1" defaultSubtotal="1">
            <x v="22"/>
          </reference>
        </references>
      </pivotArea>
    </format>
    <format dxfId="58">
      <pivotArea dataOnly="0" labelOnly="1" outline="0" fieldPosition="0">
        <references count="1">
          <reference field="34" count="1" defaultSubtotal="1">
            <x v="23"/>
          </reference>
        </references>
      </pivotArea>
    </format>
    <format dxfId="57">
      <pivotArea dataOnly="0" labelOnly="1" outline="0" fieldPosition="0">
        <references count="1">
          <reference field="34" count="1" defaultSubtotal="1">
            <x v="24"/>
          </reference>
        </references>
      </pivotArea>
    </format>
    <format dxfId="56">
      <pivotArea dataOnly="0" labelOnly="1" outline="0" fieldPosition="0">
        <references count="1">
          <reference field="34" count="1" defaultSubtotal="1">
            <x v="25"/>
          </reference>
        </references>
      </pivotArea>
    </format>
    <format dxfId="55">
      <pivotArea dataOnly="0" labelOnly="1" outline="0" fieldPosition="0">
        <references count="1">
          <reference field="34" count="1" defaultSubtotal="1">
            <x v="26"/>
          </reference>
        </references>
      </pivotArea>
    </format>
    <format dxfId="54">
      <pivotArea dataOnly="0" labelOnly="1" outline="0" fieldPosition="0">
        <references count="1">
          <reference field="34" count="1" defaultSubtotal="1">
            <x v="27"/>
          </reference>
        </references>
      </pivotArea>
    </format>
    <format dxfId="53">
      <pivotArea dataOnly="0" labelOnly="1" outline="0" fieldPosition="0">
        <references count="1">
          <reference field="34" count="1" defaultSubtotal="1">
            <x v="28"/>
          </reference>
        </references>
      </pivotArea>
    </format>
    <format dxfId="52">
      <pivotArea dataOnly="0" labelOnly="1" outline="0" fieldPosition="0">
        <references count="1">
          <reference field="34" count="1" defaultSubtotal="1">
            <x v="29"/>
          </reference>
        </references>
      </pivotArea>
    </format>
    <format dxfId="51">
      <pivotArea dataOnly="0" labelOnly="1" outline="0" fieldPosition="0">
        <references count="1">
          <reference field="34" count="1" defaultSubtotal="1">
            <x v="30"/>
          </reference>
        </references>
      </pivotArea>
    </format>
    <format dxfId="50">
      <pivotArea dataOnly="0" labelOnly="1" outline="0" fieldPosition="0">
        <references count="1">
          <reference field="34" count="1" defaultSubtotal="1">
            <x v="31"/>
          </reference>
        </references>
      </pivotArea>
    </format>
    <format dxfId="49">
      <pivotArea dataOnly="0" labelOnly="1" outline="0" fieldPosition="0">
        <references count="1">
          <reference field="34" count="1" defaultSubtotal="1">
            <x v="32"/>
          </reference>
        </references>
      </pivotArea>
    </format>
    <format dxfId="48">
      <pivotArea dataOnly="0" labelOnly="1" outline="0" fieldPosition="0">
        <references count="1">
          <reference field="34" count="1" defaultSubtotal="1">
            <x v="33"/>
          </reference>
        </references>
      </pivotArea>
    </format>
    <format dxfId="47">
      <pivotArea dataOnly="0" labelOnly="1" outline="0" fieldPosition="0">
        <references count="1">
          <reference field="34" count="1" defaultSubtotal="1">
            <x v="34"/>
          </reference>
        </references>
      </pivotArea>
    </format>
    <format dxfId="46">
      <pivotArea dataOnly="0" labelOnly="1" outline="0" fieldPosition="0">
        <references count="1">
          <reference field="34" count="1" defaultSubtotal="1">
            <x v="35"/>
          </reference>
        </references>
      </pivotArea>
    </format>
    <format dxfId="45">
      <pivotArea dataOnly="0" labelOnly="1" outline="0" fieldPosition="0">
        <references count="1">
          <reference field="34" count="1" defaultSubtotal="1">
            <x v="36"/>
          </reference>
        </references>
      </pivotArea>
    </format>
    <format dxfId="44">
      <pivotArea dataOnly="0" labelOnly="1" outline="0" fieldPosition="0">
        <references count="2">
          <reference field="1" count="10">
            <x v="16"/>
            <x v="17"/>
            <x v="43"/>
            <x v="52"/>
            <x v="53"/>
            <x v="63"/>
            <x v="72"/>
            <x v="91"/>
            <x v="116"/>
            <x v="135"/>
          </reference>
          <reference field="34" count="1" selected="0">
            <x v="0"/>
          </reference>
        </references>
      </pivotArea>
    </format>
    <format dxfId="43">
      <pivotArea dataOnly="0" labelOnly="1" outline="0" fieldPosition="0">
        <references count="2">
          <reference field="1" count="3">
            <x v="14"/>
            <x v="42"/>
            <x v="197"/>
          </reference>
          <reference field="34" count="1" selected="0">
            <x v="1"/>
          </reference>
        </references>
      </pivotArea>
    </format>
    <format dxfId="42">
      <pivotArea dataOnly="0" labelOnly="1" outline="0" fieldPosition="0">
        <references count="2">
          <reference field="1" count="11">
            <x v="15"/>
            <x v="27"/>
            <x v="46"/>
            <x v="47"/>
            <x v="59"/>
            <x v="61"/>
            <x v="62"/>
            <x v="139"/>
            <x v="182"/>
            <x v="191"/>
            <x v="194"/>
          </reference>
          <reference field="34" count="1" selected="0">
            <x v="2"/>
          </reference>
        </references>
      </pivotArea>
    </format>
    <format dxfId="41">
      <pivotArea dataOnly="0" labelOnly="1" outline="0" fieldPosition="0">
        <references count="2">
          <reference field="1" count="1">
            <x v="18"/>
          </reference>
          <reference field="34" count="1" selected="0">
            <x v="3"/>
          </reference>
        </references>
      </pivotArea>
    </format>
    <format dxfId="40">
      <pivotArea dataOnly="0" labelOnly="1" outline="0" fieldPosition="0">
        <references count="2">
          <reference field="1" count="5">
            <x v="48"/>
            <x v="84"/>
            <x v="113"/>
            <x v="164"/>
            <x v="189"/>
          </reference>
          <reference field="34" count="1" selected="0">
            <x v="4"/>
          </reference>
        </references>
      </pivotArea>
    </format>
    <format dxfId="39">
      <pivotArea dataOnly="0" labelOnly="1" outline="0" fieldPosition="0">
        <references count="2">
          <reference field="1" count="2">
            <x v="21"/>
            <x v="185"/>
          </reference>
          <reference field="34" count="1" selected="0">
            <x v="5"/>
          </reference>
        </references>
      </pivotArea>
    </format>
    <format dxfId="38">
      <pivotArea dataOnly="0" labelOnly="1" outline="0" fieldPosition="0">
        <references count="2">
          <reference field="1" count="1">
            <x v="131"/>
          </reference>
          <reference field="34" count="1" selected="0">
            <x v="6"/>
          </reference>
        </references>
      </pivotArea>
    </format>
    <format dxfId="37">
      <pivotArea dataOnly="0" labelOnly="1" outline="0" fieldPosition="0">
        <references count="2">
          <reference field="1" count="3">
            <x v="45"/>
            <x v="150"/>
            <x v="193"/>
          </reference>
          <reference field="34" count="1" selected="0">
            <x v="7"/>
          </reference>
        </references>
      </pivotArea>
    </format>
    <format dxfId="36">
      <pivotArea dataOnly="0" labelOnly="1" outline="0" fieldPosition="0">
        <references count="2">
          <reference field="1" count="3">
            <x v="56"/>
            <x v="168"/>
            <x v="169"/>
          </reference>
          <reference field="34" count="1" selected="0">
            <x v="8"/>
          </reference>
        </references>
      </pivotArea>
    </format>
    <format dxfId="35">
      <pivotArea dataOnly="0" labelOnly="1" outline="0" fieldPosition="0">
        <references count="2">
          <reference field="1" count="12">
            <x v="10"/>
            <x v="30"/>
            <x v="54"/>
            <x v="57"/>
            <x v="65"/>
            <x v="82"/>
            <x v="83"/>
            <x v="93"/>
            <x v="107"/>
            <x v="129"/>
            <x v="157"/>
            <x v="162"/>
          </reference>
          <reference field="34" count="1" selected="0">
            <x v="9"/>
          </reference>
        </references>
      </pivotArea>
    </format>
    <format dxfId="34">
      <pivotArea dataOnly="0" labelOnly="1" outline="0" fieldPosition="0">
        <references count="2">
          <reference field="1" count="3">
            <x v="58"/>
            <x v="76"/>
            <x v="187"/>
          </reference>
          <reference field="34" count="1" selected="0">
            <x v="10"/>
          </reference>
        </references>
      </pivotArea>
    </format>
    <format dxfId="33">
      <pivotArea dataOnly="0" labelOnly="1" outline="0" fieldPosition="0">
        <references count="2">
          <reference field="1" count="7">
            <x v="31"/>
            <x v="60"/>
            <x v="119"/>
            <x v="120"/>
            <x v="145"/>
            <x v="165"/>
            <x v="188"/>
          </reference>
          <reference field="34" count="1" selected="0">
            <x v="11"/>
          </reference>
        </references>
      </pivotArea>
    </format>
    <format dxfId="32">
      <pivotArea dataOnly="0" labelOnly="1" outline="0" fieldPosition="0">
        <references count="2">
          <reference field="1" count="6">
            <x v="2"/>
            <x v="19"/>
            <x v="33"/>
            <x v="74"/>
            <x v="75"/>
            <x v="183"/>
          </reference>
          <reference field="34" count="1" selected="0">
            <x v="12"/>
          </reference>
        </references>
      </pivotArea>
    </format>
    <format dxfId="31">
      <pivotArea dataOnly="0" labelOnly="1" outline="0" fieldPosition="0">
        <references count="2">
          <reference field="1" count="5">
            <x v="80"/>
            <x v="99"/>
            <x v="100"/>
            <x v="130"/>
            <x v="181"/>
          </reference>
          <reference field="34" count="1" selected="0">
            <x v="13"/>
          </reference>
        </references>
      </pivotArea>
    </format>
    <format dxfId="30">
      <pivotArea dataOnly="0" labelOnly="1" outline="0" fieldPosition="0">
        <references count="2">
          <reference field="1" count="7">
            <x v="11"/>
            <x v="44"/>
            <x v="108"/>
            <x v="144"/>
            <x v="152"/>
            <x v="156"/>
            <x v="192"/>
          </reference>
          <reference field="34" count="1" selected="0">
            <x v="14"/>
          </reference>
        </references>
      </pivotArea>
    </format>
    <format dxfId="29">
      <pivotArea dataOnly="0" labelOnly="1" outline="0" fieldPosition="0">
        <references count="2">
          <reference field="1" count="1">
            <x v="95"/>
          </reference>
          <reference field="34" count="1" selected="0">
            <x v="15"/>
          </reference>
        </references>
      </pivotArea>
    </format>
    <format dxfId="28">
      <pivotArea dataOnly="0" labelOnly="1" outline="0" fieldPosition="0">
        <references count="2">
          <reference field="1" count="4">
            <x v="92"/>
            <x v="97"/>
            <x v="117"/>
            <x v="132"/>
          </reference>
          <reference field="34" count="1" selected="0">
            <x v="16"/>
          </reference>
        </references>
      </pivotArea>
    </format>
    <format dxfId="27">
      <pivotArea dataOnly="0" labelOnly="1" outline="0" fieldPosition="0">
        <references count="2">
          <reference field="1" count="4">
            <x v="9"/>
            <x v="101"/>
            <x v="125"/>
            <x v="163"/>
          </reference>
          <reference field="34" count="1" selected="0">
            <x v="17"/>
          </reference>
        </references>
      </pivotArea>
    </format>
    <format dxfId="26">
      <pivotArea dataOnly="0" labelOnly="1" outline="0" fieldPosition="0">
        <references count="2">
          <reference field="1" count="21">
            <x v="1"/>
            <x v="3"/>
            <x v="13"/>
            <x v="28"/>
            <x v="29"/>
            <x v="37"/>
            <x v="49"/>
            <x v="51"/>
            <x v="66"/>
            <x v="67"/>
            <x v="81"/>
            <x v="102"/>
            <x v="104"/>
            <x v="126"/>
            <x v="133"/>
            <x v="146"/>
            <x v="149"/>
            <x v="151"/>
            <x v="158"/>
            <x v="172"/>
            <x v="176"/>
          </reference>
          <reference field="34" count="1" selected="0">
            <x v="18"/>
          </reference>
        </references>
      </pivotArea>
    </format>
    <format dxfId="25">
      <pivotArea dataOnly="0" labelOnly="1" outline="0" fieldPosition="0">
        <references count="2">
          <reference field="1" count="6">
            <x v="0"/>
            <x v="32"/>
            <x v="94"/>
            <x v="105"/>
            <x v="171"/>
            <x v="184"/>
          </reference>
          <reference field="34" count="1" selected="0">
            <x v="19"/>
          </reference>
        </references>
      </pivotArea>
    </format>
    <format dxfId="24">
      <pivotArea dataOnly="0" labelOnly="1" outline="0" fieldPosition="0">
        <references count="2">
          <reference field="1" count="2">
            <x v="77"/>
            <x v="109"/>
          </reference>
          <reference field="34" count="1" selected="0">
            <x v="20"/>
          </reference>
        </references>
      </pivotArea>
    </format>
    <format dxfId="23">
      <pivotArea dataOnly="0" labelOnly="1" outline="0" fieldPosition="0">
        <references count="2">
          <reference field="1" count="20">
            <x v="8"/>
            <x v="25"/>
            <x v="35"/>
            <x v="36"/>
            <x v="39"/>
            <x v="40"/>
            <x v="69"/>
            <x v="88"/>
            <x v="96"/>
            <x v="110"/>
            <x v="134"/>
            <x v="148"/>
            <x v="159"/>
            <x v="173"/>
            <x v="175"/>
            <x v="177"/>
            <x v="178"/>
            <x v="179"/>
            <x v="180"/>
            <x v="195"/>
          </reference>
          <reference field="34" count="1" selected="0">
            <x v="21"/>
          </reference>
        </references>
      </pivotArea>
    </format>
    <format dxfId="22">
      <pivotArea dataOnly="0" labelOnly="1" outline="0" fieldPosition="0">
        <references count="2">
          <reference field="1" count="5">
            <x v="34"/>
            <x v="68"/>
            <x v="111"/>
            <x v="115"/>
            <x v="186"/>
          </reference>
          <reference field="34" count="1" selected="0">
            <x v="22"/>
          </reference>
        </references>
      </pivotArea>
    </format>
    <format dxfId="21">
      <pivotArea dataOnly="0" labelOnly="1" outline="0" fieldPosition="0">
        <references count="2">
          <reference field="1" count="2">
            <x v="50"/>
            <x v="112"/>
          </reference>
          <reference field="34" count="1" selected="0">
            <x v="23"/>
          </reference>
        </references>
      </pivotArea>
    </format>
    <format dxfId="20">
      <pivotArea dataOnly="0" labelOnly="1" outline="0" fieldPosition="0">
        <references count="2">
          <reference field="1" count="3">
            <x v="114"/>
            <x v="127"/>
            <x v="198"/>
          </reference>
          <reference field="34" count="1" selected="0">
            <x v="24"/>
          </reference>
        </references>
      </pivotArea>
    </format>
    <format dxfId="19">
      <pivotArea dataOnly="0" labelOnly="1" outline="0" fieldPosition="0">
        <references count="2">
          <reference field="1" count="2">
            <x v="12"/>
            <x v="22"/>
          </reference>
          <reference field="34" count="1" selected="0">
            <x v="25"/>
          </reference>
        </references>
      </pivotArea>
    </format>
    <format dxfId="18">
      <pivotArea dataOnly="0" labelOnly="1" outline="0" fieldPosition="0">
        <references count="2">
          <reference field="1" count="3">
            <x v="86"/>
            <x v="122"/>
            <x v="196"/>
          </reference>
          <reference field="34" count="1" selected="0">
            <x v="26"/>
          </reference>
        </references>
      </pivotArea>
    </format>
    <format dxfId="17">
      <pivotArea dataOnly="0" labelOnly="1" outline="0" fieldPosition="0">
        <references count="2">
          <reference field="1" count="10">
            <x v="4"/>
            <x v="7"/>
            <x v="73"/>
            <x v="78"/>
            <x v="98"/>
            <x v="106"/>
            <x v="118"/>
            <x v="123"/>
            <x v="153"/>
            <x v="174"/>
          </reference>
          <reference field="34" count="1" selected="0">
            <x v="27"/>
          </reference>
        </references>
      </pivotArea>
    </format>
    <format dxfId="16">
      <pivotArea dataOnly="0" labelOnly="1" outline="0" fieldPosition="0">
        <references count="2">
          <reference field="1" count="3">
            <x v="124"/>
            <x v="140"/>
            <x v="143"/>
          </reference>
          <reference field="34" count="1" selected="0">
            <x v="28"/>
          </reference>
        </references>
      </pivotArea>
    </format>
    <format dxfId="15">
      <pivotArea dataOnly="0" labelOnly="1" outline="0" fieldPosition="0">
        <references count="2">
          <reference field="1" count="1">
            <x v="128"/>
          </reference>
          <reference field="34" count="1" selected="0">
            <x v="29"/>
          </reference>
        </references>
      </pivotArea>
    </format>
    <format dxfId="14">
      <pivotArea dataOnly="0" labelOnly="1" outline="0" fieldPosition="0">
        <references count="2">
          <reference field="1" count="2">
            <x v="6"/>
            <x v="87"/>
          </reference>
          <reference field="34" count="1" selected="0">
            <x v="30"/>
          </reference>
        </references>
      </pivotArea>
    </format>
    <format dxfId="13">
      <pivotArea dataOnly="0" labelOnly="1" outline="0" fieldPosition="0">
        <references count="2">
          <reference field="1" count="3">
            <x v="85"/>
            <x v="103"/>
            <x v="136"/>
          </reference>
          <reference field="34" count="1" selected="0">
            <x v="31"/>
          </reference>
        </references>
      </pivotArea>
    </format>
    <format dxfId="12">
      <pivotArea dataOnly="0" labelOnly="1" outline="0" fieldPosition="0">
        <references count="2">
          <reference field="1" count="10">
            <x v="23"/>
            <x v="26"/>
            <x v="38"/>
            <x v="55"/>
            <x v="64"/>
            <x v="70"/>
            <x v="79"/>
            <x v="121"/>
            <x v="137"/>
            <x v="155"/>
          </reference>
          <reference field="34" count="1" selected="0">
            <x v="32"/>
          </reference>
        </references>
      </pivotArea>
    </format>
    <format dxfId="11">
      <pivotArea dataOnly="0" labelOnly="1" outline="0" fieldPosition="0">
        <references count="2">
          <reference field="1" count="4">
            <x v="5"/>
            <x v="20"/>
            <x v="141"/>
            <x v="142"/>
          </reference>
          <reference field="34" count="1" selected="0">
            <x v="33"/>
          </reference>
        </references>
      </pivotArea>
    </format>
    <format dxfId="10">
      <pivotArea dataOnly="0" labelOnly="1" outline="0" fieldPosition="0">
        <references count="2">
          <reference field="1" count="1">
            <x v="147"/>
          </reference>
          <reference field="34" count="1" selected="0">
            <x v="34"/>
          </reference>
        </references>
      </pivotArea>
    </format>
    <format dxfId="9">
      <pivotArea dataOnly="0" labelOnly="1" outline="0" fieldPosition="0">
        <references count="2">
          <reference field="1" count="5">
            <x v="24"/>
            <x v="138"/>
            <x v="154"/>
            <x v="166"/>
            <x v="167"/>
          </reference>
          <reference field="34" count="1" selected="0">
            <x v="35"/>
          </reference>
        </references>
      </pivotArea>
    </format>
    <format dxfId="8">
      <pivotArea dataOnly="0" labelOnly="1" outline="0" fieldPosition="0">
        <references count="2">
          <reference field="1" count="7">
            <x v="41"/>
            <x v="71"/>
            <x v="89"/>
            <x v="90"/>
            <x v="160"/>
            <x v="170"/>
            <x v="190"/>
          </reference>
          <reference field="34" count="1" selected="0">
            <x v="36"/>
          </reference>
        </references>
      </pivotArea>
    </format>
    <format dxfId="7">
      <pivotArea dataOnly="0" labelOnly="1" outline="0" fieldPosition="0">
        <references count="2">
          <reference field="1" count="1">
            <x v="161"/>
          </reference>
          <reference field="34" count="1" selected="0">
            <x v="37"/>
          </reference>
        </references>
      </pivotArea>
    </format>
    <format dxfId="6">
      <pivotArea field="34" type="button" dataOnly="0" labelOnly="1" outline="0" axis="axisRow" fieldPosition="0"/>
    </format>
    <format dxfId="5">
      <pivotArea field="1" type="button" dataOnly="0" labelOnly="1" outline="0" axis="axisRow" fieldPosition="1"/>
    </format>
    <format dxfId="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">
      <pivotArea field="34" type="button" dataOnly="0" labelOnly="1" outline="0" axis="axisRow" fieldPosition="0"/>
    </format>
    <format dxfId="2">
      <pivotArea field="1" type="button" dataOnly="0" labelOnly="1" outline="0" axis="axisRow" fieldPosition="1"/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Medium2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F9459C-C542-4F1A-A753-152A665CAF9B}" name="TablaDinámica1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compact="0" compactData="0" multipleFieldFilters="0">
  <location ref="A5:D250" firstHeaderRow="0" firstDataRow="1" firstDataCol="2"/>
  <pivotFields count="35">
    <pivotField compact="0" outline="0" subtotalTop="0" multipleItemSelectionAllowed="1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>
      <items count="213">
        <item x="86"/>
        <item x="116"/>
        <item x="166"/>
        <item x="107"/>
        <item x="131"/>
        <item x="29"/>
        <item x="132"/>
        <item x="128"/>
        <item x="162"/>
        <item x="32"/>
        <item x="142"/>
        <item x="178"/>
        <item x="151"/>
        <item x="117"/>
        <item x="149"/>
        <item x="7"/>
        <item x="81"/>
        <item x="84"/>
        <item x="77"/>
        <item x="13"/>
        <item x="30"/>
        <item x="35"/>
        <item x="120"/>
        <item x="98"/>
        <item x="39"/>
        <item x="173"/>
        <item x="167"/>
        <item x="6"/>
        <item x="108"/>
        <item x="110"/>
        <item x="138"/>
        <item x="17"/>
        <item x="150"/>
        <item x="12"/>
        <item x="48"/>
        <item x="169"/>
        <item x="148"/>
        <item x="103"/>
        <item x="146"/>
        <item x="95"/>
        <item x="96"/>
        <item x="72"/>
        <item x="40"/>
        <item x="154"/>
        <item x="51"/>
        <item m="1" x="207"/>
        <item x="0"/>
        <item x="171"/>
        <item x="179"/>
        <item x="118"/>
        <item x="66"/>
        <item x="160"/>
        <item x="80"/>
        <item x="153"/>
        <item x="139"/>
        <item x="147"/>
        <item x="57"/>
        <item x="135"/>
        <item x="52"/>
        <item x="3"/>
        <item x="14"/>
        <item x="1"/>
        <item x="5"/>
        <item x="78"/>
        <item x="69"/>
        <item x="144"/>
        <item x="109"/>
        <item x="102"/>
        <item x="175"/>
        <item x="89"/>
        <item x="99"/>
        <item x="74"/>
        <item x="82"/>
        <item x="125"/>
        <item x="10"/>
        <item x="11"/>
        <item x="60"/>
        <item x="46"/>
        <item x="155"/>
        <item x="170"/>
        <item x="43"/>
        <item x="105"/>
        <item x="143"/>
        <item x="136"/>
        <item x="156"/>
        <item x="26"/>
        <item x="161"/>
        <item x="133"/>
        <item x="172"/>
        <item x="73"/>
        <item x="75"/>
        <item x="165"/>
        <item x="62"/>
        <item x="140"/>
        <item x="87"/>
        <item x="123"/>
        <item x="177"/>
        <item x="61"/>
        <item x="126"/>
        <item x="42"/>
        <item x="41"/>
        <item x="31"/>
        <item x="159"/>
        <item x="25"/>
        <item x="101"/>
        <item x="76"/>
        <item x="127"/>
        <item x="134"/>
        <item x="56"/>
        <item x="45"/>
        <item x="88"/>
        <item x="47"/>
        <item x="65"/>
        <item x="9"/>
        <item x="19"/>
        <item x="49"/>
        <item x="79"/>
        <item x="64"/>
        <item x="129"/>
        <item x="16"/>
        <item x="15"/>
        <item x="68"/>
        <item x="20"/>
        <item x="124"/>
        <item x="157"/>
        <item x="33"/>
        <item x="119"/>
        <item x="201"/>
        <item x="152"/>
        <item x="122"/>
        <item x="44"/>
        <item x="36"/>
        <item x="63"/>
        <item x="111"/>
        <item x="91"/>
        <item x="83"/>
        <item x="24"/>
        <item x="67"/>
        <item x="174"/>
        <item x="2"/>
        <item x="22"/>
        <item x="28"/>
        <item x="27"/>
        <item x="21"/>
        <item x="53"/>
        <item x="18"/>
        <item x="113"/>
        <item x="37"/>
        <item x="97"/>
        <item x="115"/>
        <item x="121"/>
        <item x="114"/>
        <item x="55"/>
        <item x="130"/>
        <item x="23"/>
        <item x="100"/>
        <item x="54"/>
        <item x="141"/>
        <item x="104"/>
        <item x="92"/>
        <item x="70"/>
        <item x="199"/>
        <item x="137"/>
        <item x="34"/>
        <item x="8"/>
        <item x="158"/>
        <item x="50"/>
        <item x="38"/>
        <item x="58"/>
        <item x="59"/>
        <item x="71"/>
        <item x="85"/>
        <item x="106"/>
        <item x="163"/>
        <item x="164"/>
        <item x="176"/>
        <item x="112"/>
        <item x="90"/>
        <item x="93"/>
        <item x="168"/>
        <item x="94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4"/>
        <item m="1" x="208"/>
        <item x="200"/>
        <item x="180"/>
        <item x="204"/>
        <item x="202"/>
        <item x="205"/>
        <item m="1" x="210"/>
        <item m="1" x="211"/>
        <item m="1" x="209"/>
        <item x="145"/>
        <item x="203"/>
        <item x="20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>
      <items count="40">
        <item x="27"/>
        <item x="14"/>
        <item x="0"/>
        <item x="26"/>
        <item x="1"/>
        <item x="11"/>
        <item x="12"/>
        <item x="31"/>
        <item x="20"/>
        <item x="32"/>
        <item x="19"/>
        <item x="3"/>
        <item x="2"/>
        <item x="15"/>
        <item x="18"/>
        <item x="33"/>
        <item x="21"/>
        <item x="10"/>
        <item x="29"/>
        <item x="25"/>
        <item x="16"/>
        <item x="28"/>
        <item x="17"/>
        <item x="22"/>
        <item x="4"/>
        <item x="30"/>
        <item x="5"/>
        <item x="34"/>
        <item x="6"/>
        <item x="36"/>
        <item x="35"/>
        <item x="8"/>
        <item x="23"/>
        <item x="9"/>
        <item x="13"/>
        <item x="7"/>
        <item x="24"/>
        <item x="38"/>
        <item h="1" x="37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34"/>
    <field x="1"/>
  </rowFields>
  <rowItems count="245">
    <i>
      <x/>
      <x v="16"/>
    </i>
    <i r="1">
      <x v="17"/>
    </i>
    <i r="1">
      <x v="43"/>
    </i>
    <i r="1">
      <x v="52"/>
    </i>
    <i r="1">
      <x v="53"/>
    </i>
    <i r="1">
      <x v="63"/>
    </i>
    <i r="1">
      <x v="72"/>
    </i>
    <i r="1">
      <x v="91"/>
    </i>
    <i r="1">
      <x v="116"/>
    </i>
    <i r="1">
      <x v="135"/>
    </i>
    <i r="1">
      <x v="205"/>
    </i>
    <i r="1">
      <x v="210"/>
    </i>
    <i t="default">
      <x/>
    </i>
    <i>
      <x v="1"/>
      <x v="14"/>
    </i>
    <i r="1">
      <x v="42"/>
    </i>
    <i r="1">
      <x v="197"/>
    </i>
    <i t="default">
      <x v="1"/>
    </i>
    <i>
      <x v="2"/>
      <x v="15"/>
    </i>
    <i r="1">
      <x v="27"/>
    </i>
    <i r="1">
      <x v="46"/>
    </i>
    <i r="1">
      <x v="47"/>
    </i>
    <i r="1">
      <x v="59"/>
    </i>
    <i r="1">
      <x v="61"/>
    </i>
    <i r="1">
      <x v="62"/>
    </i>
    <i r="1">
      <x v="139"/>
    </i>
    <i r="1">
      <x v="182"/>
    </i>
    <i r="1">
      <x v="191"/>
    </i>
    <i r="1">
      <x v="194"/>
    </i>
    <i r="1">
      <x v="199"/>
    </i>
    <i r="1">
      <x v="201"/>
    </i>
    <i r="1">
      <x v="203"/>
    </i>
    <i t="default">
      <x v="2"/>
    </i>
    <i>
      <x v="3"/>
      <x v="18"/>
    </i>
    <i t="default">
      <x v="3"/>
    </i>
    <i>
      <x v="4"/>
      <x v="48"/>
    </i>
    <i r="1">
      <x v="84"/>
    </i>
    <i r="1">
      <x v="113"/>
    </i>
    <i r="1">
      <x v="164"/>
    </i>
    <i r="1">
      <x v="189"/>
    </i>
    <i t="default">
      <x v="4"/>
    </i>
    <i>
      <x v="5"/>
      <x v="21"/>
    </i>
    <i r="1">
      <x v="185"/>
    </i>
    <i t="default">
      <x v="5"/>
    </i>
    <i>
      <x v="6"/>
      <x v="131"/>
    </i>
    <i t="default">
      <x v="6"/>
    </i>
    <i>
      <x v="7"/>
      <x v="150"/>
    </i>
    <i r="1">
      <x v="193"/>
    </i>
    <i t="default">
      <x v="7"/>
    </i>
    <i>
      <x v="8"/>
      <x v="56"/>
    </i>
    <i r="1">
      <x v="168"/>
    </i>
    <i r="1">
      <x v="169"/>
    </i>
    <i t="default">
      <x v="8"/>
    </i>
    <i>
      <x v="9"/>
      <x v="10"/>
    </i>
    <i r="1">
      <x v="30"/>
    </i>
    <i r="1">
      <x v="54"/>
    </i>
    <i r="1">
      <x v="57"/>
    </i>
    <i r="1">
      <x v="65"/>
    </i>
    <i r="1">
      <x v="82"/>
    </i>
    <i r="1">
      <x v="83"/>
    </i>
    <i r="1">
      <x v="93"/>
    </i>
    <i r="1">
      <x v="107"/>
    </i>
    <i r="1">
      <x v="129"/>
    </i>
    <i r="1">
      <x v="157"/>
    </i>
    <i r="1">
      <x v="162"/>
    </i>
    <i r="1">
      <x v="204"/>
    </i>
    <i r="1">
      <x v="209"/>
    </i>
    <i t="default">
      <x v="9"/>
    </i>
    <i>
      <x v="10"/>
      <x v="58"/>
    </i>
    <i r="1">
      <x v="76"/>
    </i>
    <i r="1">
      <x v="187"/>
    </i>
    <i t="default">
      <x v="10"/>
    </i>
    <i>
      <x v="11"/>
      <x v="31"/>
    </i>
    <i r="1">
      <x v="60"/>
    </i>
    <i r="1">
      <x v="119"/>
    </i>
    <i r="1">
      <x v="120"/>
    </i>
    <i r="1">
      <x v="145"/>
    </i>
    <i r="1">
      <x v="165"/>
    </i>
    <i r="1">
      <x v="188"/>
    </i>
    <i t="default">
      <x v="11"/>
    </i>
    <i>
      <x v="12"/>
      <x v="2"/>
    </i>
    <i r="1">
      <x v="19"/>
    </i>
    <i r="1">
      <x v="33"/>
    </i>
    <i r="1">
      <x v="74"/>
    </i>
    <i r="1">
      <x v="75"/>
    </i>
    <i r="1">
      <x v="183"/>
    </i>
    <i t="default">
      <x v="12"/>
    </i>
    <i>
      <x v="13"/>
      <x v="80"/>
    </i>
    <i r="1">
      <x v="99"/>
    </i>
    <i r="1">
      <x v="100"/>
    </i>
    <i r="1">
      <x v="130"/>
    </i>
    <i r="1">
      <x v="181"/>
    </i>
    <i r="1">
      <x v="199"/>
    </i>
    <i t="default">
      <x v="13"/>
    </i>
    <i>
      <x v="14"/>
      <x v="11"/>
    </i>
    <i r="1">
      <x v="44"/>
    </i>
    <i r="1">
      <x v="108"/>
    </i>
    <i r="1">
      <x v="144"/>
    </i>
    <i r="1">
      <x v="152"/>
    </i>
    <i r="1">
      <x v="156"/>
    </i>
    <i r="1">
      <x v="192"/>
    </i>
    <i t="default">
      <x v="14"/>
    </i>
    <i>
      <x v="15"/>
      <x v="95"/>
    </i>
    <i t="default">
      <x v="15"/>
    </i>
    <i>
      <x v="16"/>
      <x v="92"/>
    </i>
    <i r="1">
      <x v="97"/>
    </i>
    <i r="1">
      <x v="117"/>
    </i>
    <i r="1">
      <x v="132"/>
    </i>
    <i t="default">
      <x v="16"/>
    </i>
    <i>
      <x v="17"/>
      <x v="9"/>
    </i>
    <i r="1">
      <x v="101"/>
    </i>
    <i r="1">
      <x v="125"/>
    </i>
    <i r="1">
      <x v="163"/>
    </i>
    <i t="default">
      <x v="17"/>
    </i>
    <i>
      <x v="18"/>
      <x v="1"/>
    </i>
    <i r="1">
      <x v="3"/>
    </i>
    <i r="1">
      <x v="13"/>
    </i>
    <i r="1">
      <x v="28"/>
    </i>
    <i r="1">
      <x v="29"/>
    </i>
    <i r="1">
      <x v="37"/>
    </i>
    <i r="1">
      <x v="49"/>
    </i>
    <i r="1">
      <x v="51"/>
    </i>
    <i r="1">
      <x v="66"/>
    </i>
    <i r="1">
      <x v="67"/>
    </i>
    <i r="1">
      <x v="81"/>
    </i>
    <i r="1">
      <x v="102"/>
    </i>
    <i r="1">
      <x v="104"/>
    </i>
    <i r="1">
      <x v="126"/>
    </i>
    <i r="1">
      <x v="133"/>
    </i>
    <i r="1">
      <x v="146"/>
    </i>
    <i r="1">
      <x v="149"/>
    </i>
    <i r="1">
      <x v="151"/>
    </i>
    <i r="1">
      <x v="158"/>
    </i>
    <i r="1">
      <x v="172"/>
    </i>
    <i r="1">
      <x v="176"/>
    </i>
    <i t="default">
      <x v="18"/>
    </i>
    <i>
      <x v="19"/>
      <x/>
    </i>
    <i r="1">
      <x v="32"/>
    </i>
    <i r="1">
      <x v="94"/>
    </i>
    <i r="1">
      <x v="105"/>
    </i>
    <i r="1">
      <x v="171"/>
    </i>
    <i r="1">
      <x v="184"/>
    </i>
    <i t="default">
      <x v="19"/>
    </i>
    <i>
      <x v="20"/>
      <x v="77"/>
    </i>
    <i r="1">
      <x v="109"/>
    </i>
    <i t="default">
      <x v="20"/>
    </i>
    <i>
      <x v="21"/>
      <x v="8"/>
    </i>
    <i r="1">
      <x v="25"/>
    </i>
    <i r="1">
      <x v="35"/>
    </i>
    <i r="1">
      <x v="36"/>
    </i>
    <i r="1">
      <x v="39"/>
    </i>
    <i r="1">
      <x v="40"/>
    </i>
    <i r="1">
      <x v="69"/>
    </i>
    <i r="1">
      <x v="88"/>
    </i>
    <i r="1">
      <x v="96"/>
    </i>
    <i r="1">
      <x v="110"/>
    </i>
    <i r="1">
      <x v="134"/>
    </i>
    <i r="1">
      <x v="148"/>
    </i>
    <i r="1">
      <x v="159"/>
    </i>
    <i r="1">
      <x v="173"/>
    </i>
    <i r="1">
      <x v="175"/>
    </i>
    <i r="1">
      <x v="177"/>
    </i>
    <i r="1">
      <x v="178"/>
    </i>
    <i r="1">
      <x v="179"/>
    </i>
    <i r="1">
      <x v="180"/>
    </i>
    <i r="1">
      <x v="195"/>
    </i>
    <i t="default">
      <x v="21"/>
    </i>
    <i>
      <x v="22"/>
      <x v="34"/>
    </i>
    <i r="1">
      <x v="68"/>
    </i>
    <i r="1">
      <x v="111"/>
    </i>
    <i r="1">
      <x v="115"/>
    </i>
    <i r="1">
      <x v="186"/>
    </i>
    <i t="default">
      <x v="22"/>
    </i>
    <i>
      <x v="23"/>
      <x v="50"/>
    </i>
    <i r="1">
      <x v="112"/>
    </i>
    <i t="default">
      <x v="23"/>
    </i>
    <i>
      <x v="24"/>
      <x v="114"/>
    </i>
    <i r="1">
      <x v="127"/>
    </i>
    <i r="1">
      <x v="198"/>
    </i>
    <i t="default">
      <x v="24"/>
    </i>
    <i>
      <x v="25"/>
      <x v="12"/>
    </i>
    <i r="1">
      <x v="22"/>
    </i>
    <i t="default">
      <x v="25"/>
    </i>
    <i>
      <x v="26"/>
      <x v="86"/>
    </i>
    <i r="1">
      <x v="122"/>
    </i>
    <i r="1">
      <x v="196"/>
    </i>
    <i t="default">
      <x v="26"/>
    </i>
    <i>
      <x v="27"/>
      <x v="4"/>
    </i>
    <i r="1">
      <x v="7"/>
    </i>
    <i r="1">
      <x v="73"/>
    </i>
    <i r="1">
      <x v="78"/>
    </i>
    <i r="1">
      <x v="98"/>
    </i>
    <i r="1">
      <x v="106"/>
    </i>
    <i r="1">
      <x v="118"/>
    </i>
    <i r="1">
      <x v="123"/>
    </i>
    <i r="1">
      <x v="153"/>
    </i>
    <i r="1">
      <x v="174"/>
    </i>
    <i t="default">
      <x v="27"/>
    </i>
    <i>
      <x v="28"/>
      <x v="124"/>
    </i>
    <i r="1">
      <x v="140"/>
    </i>
    <i r="1">
      <x v="143"/>
    </i>
    <i t="default">
      <x v="28"/>
    </i>
    <i>
      <x v="29"/>
      <x v="128"/>
    </i>
    <i t="default">
      <x v="29"/>
    </i>
    <i>
      <x v="30"/>
      <x v="6"/>
    </i>
    <i r="1">
      <x v="87"/>
    </i>
    <i t="default">
      <x v="30"/>
    </i>
    <i>
      <x v="31"/>
      <x v="85"/>
    </i>
    <i r="1">
      <x v="103"/>
    </i>
    <i r="1">
      <x v="136"/>
    </i>
    <i t="default">
      <x v="31"/>
    </i>
    <i>
      <x v="32"/>
      <x v="23"/>
    </i>
    <i r="1">
      <x v="26"/>
    </i>
    <i r="1">
      <x v="38"/>
    </i>
    <i r="1">
      <x v="55"/>
    </i>
    <i r="1">
      <x v="64"/>
    </i>
    <i r="1">
      <x v="70"/>
    </i>
    <i r="1">
      <x v="79"/>
    </i>
    <i r="1">
      <x v="121"/>
    </i>
    <i r="1">
      <x v="137"/>
    </i>
    <i r="1">
      <x v="155"/>
    </i>
    <i t="default">
      <x v="32"/>
    </i>
    <i>
      <x v="33"/>
      <x v="5"/>
    </i>
    <i r="1">
      <x v="20"/>
    </i>
    <i r="1">
      <x v="141"/>
    </i>
    <i r="1">
      <x v="142"/>
    </i>
    <i t="default">
      <x v="33"/>
    </i>
    <i>
      <x v="34"/>
      <x v="147"/>
    </i>
    <i t="default">
      <x v="34"/>
    </i>
    <i>
      <x v="35"/>
      <x v="24"/>
    </i>
    <i r="1">
      <x v="138"/>
    </i>
    <i r="1">
      <x v="154"/>
    </i>
    <i r="1">
      <x v="166"/>
    </i>
    <i r="1">
      <x v="167"/>
    </i>
    <i t="default">
      <x v="35"/>
    </i>
    <i>
      <x v="36"/>
      <x v="41"/>
    </i>
    <i r="1">
      <x v="71"/>
    </i>
    <i r="1">
      <x v="89"/>
    </i>
    <i r="1">
      <x v="90"/>
    </i>
    <i r="1">
      <x v="160"/>
    </i>
    <i r="1">
      <x v="170"/>
    </i>
    <i r="1">
      <x v="190"/>
    </i>
    <i t="default">
      <x v="36"/>
    </i>
    <i>
      <x v="37"/>
      <x v="161"/>
    </i>
    <i t="default">
      <x v="37"/>
    </i>
    <i t="grand">
      <x/>
    </i>
  </rowItems>
  <colFields count="1">
    <field x="-2"/>
  </colFields>
  <colItems count="2">
    <i>
      <x/>
    </i>
    <i i="1">
      <x v="1"/>
    </i>
  </colItems>
  <dataFields count="2">
    <dataField name=" NEUMO ADUL" fld="28" baseField="0" baseItem="0"/>
    <dataField name=" INFLU ADUL" fld="29" baseField="0" baseItem="0"/>
  </dataFields>
  <formats count="89">
    <format dxfId="187">
      <pivotArea field="1" type="button" dataOnly="0" labelOnly="1" outline="0" axis="axisRow" fieldPosition="1"/>
    </format>
    <format dxfId="186">
      <pivotArea field="1" type="button" dataOnly="0" labelOnly="1" outline="0" axis="axisRow" fieldPosition="1"/>
    </format>
    <format dxfId="185">
      <pivotArea field="1" type="button" dataOnly="0" labelOnly="1" outline="0" axis="axisRow" fieldPosition="1"/>
    </format>
    <format dxfId="184">
      <pivotArea field="1" type="button" dataOnly="0" labelOnly="1" outline="0" axis="axisRow" fieldPosition="1"/>
    </format>
    <format dxfId="183">
      <pivotArea outline="0" collapsedLevelsAreSubtotals="1" fieldPosition="0"/>
    </format>
    <format dxfId="182">
      <pivotArea dataOnly="0" labelOnly="1" grandRow="1" outline="0" fieldPosition="0"/>
    </format>
    <format dxfId="181">
      <pivotArea outline="0" collapsedLevelsAreSubtotals="1" fieldPosition="0"/>
    </format>
    <format dxfId="180">
      <pivotArea field="34" type="button" dataOnly="0" labelOnly="1" outline="0" axis="axisRow" fieldPosition="0"/>
    </format>
    <format dxfId="179">
      <pivotArea field="34" type="button" dataOnly="0" labelOnly="1" outline="0" axis="axisRow" fieldPosition="0"/>
    </format>
    <format dxfId="178">
      <pivotArea field="34" type="button" dataOnly="0" labelOnly="1" outline="0" axis="axisRow" fieldPosition="0"/>
    </format>
    <format dxfId="177">
      <pivotArea field="34" type="button" dataOnly="0" labelOnly="1" outline="0" axis="axisRow" fieldPosition="0"/>
    </format>
    <format dxfId="176">
      <pivotArea dataOnly="0" labelOnly="1" outline="0" fieldPosition="0">
        <references count="1">
          <reference field="34" count="0"/>
        </references>
      </pivotArea>
    </format>
    <format dxfId="175">
      <pivotArea dataOnly="0" labelOnly="1" outline="0" fieldPosition="0">
        <references count="1">
          <reference field="34" count="1" defaultSubtotal="1">
            <x v="0"/>
          </reference>
        </references>
      </pivotArea>
    </format>
    <format dxfId="174">
      <pivotArea dataOnly="0" labelOnly="1" outline="0" fieldPosition="0">
        <references count="1">
          <reference field="34" count="1" defaultSubtotal="1">
            <x v="1"/>
          </reference>
        </references>
      </pivotArea>
    </format>
    <format dxfId="173">
      <pivotArea dataOnly="0" labelOnly="1" outline="0" fieldPosition="0">
        <references count="1">
          <reference field="34" count="1" defaultSubtotal="1">
            <x v="2"/>
          </reference>
        </references>
      </pivotArea>
    </format>
    <format dxfId="172">
      <pivotArea dataOnly="0" labelOnly="1" outline="0" fieldPosition="0">
        <references count="1">
          <reference field="34" count="1" defaultSubtotal="1">
            <x v="3"/>
          </reference>
        </references>
      </pivotArea>
    </format>
    <format dxfId="171">
      <pivotArea dataOnly="0" labelOnly="1" outline="0" fieldPosition="0">
        <references count="1">
          <reference field="34" count="1" defaultSubtotal="1">
            <x v="4"/>
          </reference>
        </references>
      </pivotArea>
    </format>
    <format dxfId="170">
      <pivotArea dataOnly="0" labelOnly="1" outline="0" fieldPosition="0">
        <references count="1">
          <reference field="34" count="1" defaultSubtotal="1">
            <x v="5"/>
          </reference>
        </references>
      </pivotArea>
    </format>
    <format dxfId="169">
      <pivotArea dataOnly="0" labelOnly="1" outline="0" fieldPosition="0">
        <references count="1">
          <reference field="34" count="1" defaultSubtotal="1">
            <x v="6"/>
          </reference>
        </references>
      </pivotArea>
    </format>
    <format dxfId="168">
      <pivotArea dataOnly="0" labelOnly="1" outline="0" fieldPosition="0">
        <references count="1">
          <reference field="34" count="1" defaultSubtotal="1">
            <x v="7"/>
          </reference>
        </references>
      </pivotArea>
    </format>
    <format dxfId="167">
      <pivotArea dataOnly="0" labelOnly="1" outline="0" fieldPosition="0">
        <references count="1">
          <reference field="34" count="1" defaultSubtotal="1">
            <x v="8"/>
          </reference>
        </references>
      </pivotArea>
    </format>
    <format dxfId="166">
      <pivotArea dataOnly="0" labelOnly="1" outline="0" fieldPosition="0">
        <references count="1">
          <reference field="34" count="1" defaultSubtotal="1">
            <x v="9"/>
          </reference>
        </references>
      </pivotArea>
    </format>
    <format dxfId="165">
      <pivotArea dataOnly="0" labelOnly="1" outline="0" fieldPosition="0">
        <references count="1">
          <reference field="34" count="1" defaultSubtotal="1">
            <x v="10"/>
          </reference>
        </references>
      </pivotArea>
    </format>
    <format dxfId="164">
      <pivotArea dataOnly="0" labelOnly="1" outline="0" fieldPosition="0">
        <references count="1">
          <reference field="34" count="1" defaultSubtotal="1">
            <x v="11"/>
          </reference>
        </references>
      </pivotArea>
    </format>
    <format dxfId="163">
      <pivotArea dataOnly="0" labelOnly="1" outline="0" fieldPosition="0">
        <references count="1">
          <reference field="34" count="1" defaultSubtotal="1">
            <x v="12"/>
          </reference>
        </references>
      </pivotArea>
    </format>
    <format dxfId="162">
      <pivotArea dataOnly="0" labelOnly="1" outline="0" fieldPosition="0">
        <references count="1">
          <reference field="34" count="1" defaultSubtotal="1">
            <x v="13"/>
          </reference>
        </references>
      </pivotArea>
    </format>
    <format dxfId="161">
      <pivotArea dataOnly="0" labelOnly="1" outline="0" fieldPosition="0">
        <references count="1">
          <reference field="34" count="1" defaultSubtotal="1">
            <x v="14"/>
          </reference>
        </references>
      </pivotArea>
    </format>
    <format dxfId="160">
      <pivotArea dataOnly="0" labelOnly="1" outline="0" fieldPosition="0">
        <references count="1">
          <reference field="34" count="1" defaultSubtotal="1">
            <x v="15"/>
          </reference>
        </references>
      </pivotArea>
    </format>
    <format dxfId="159">
      <pivotArea dataOnly="0" labelOnly="1" outline="0" fieldPosition="0">
        <references count="1">
          <reference field="34" count="1" defaultSubtotal="1">
            <x v="16"/>
          </reference>
        </references>
      </pivotArea>
    </format>
    <format dxfId="158">
      <pivotArea dataOnly="0" labelOnly="1" outline="0" fieldPosition="0">
        <references count="1">
          <reference field="34" count="1" defaultSubtotal="1">
            <x v="17"/>
          </reference>
        </references>
      </pivotArea>
    </format>
    <format dxfId="157">
      <pivotArea dataOnly="0" labelOnly="1" outline="0" fieldPosition="0">
        <references count="1">
          <reference field="34" count="1" defaultSubtotal="1">
            <x v="18"/>
          </reference>
        </references>
      </pivotArea>
    </format>
    <format dxfId="156">
      <pivotArea dataOnly="0" labelOnly="1" outline="0" fieldPosition="0">
        <references count="1">
          <reference field="34" count="1" defaultSubtotal="1">
            <x v="19"/>
          </reference>
        </references>
      </pivotArea>
    </format>
    <format dxfId="155">
      <pivotArea dataOnly="0" labelOnly="1" outline="0" fieldPosition="0">
        <references count="1">
          <reference field="34" count="1" defaultSubtotal="1">
            <x v="20"/>
          </reference>
        </references>
      </pivotArea>
    </format>
    <format dxfId="154">
      <pivotArea dataOnly="0" labelOnly="1" outline="0" fieldPosition="0">
        <references count="1">
          <reference field="34" count="1" defaultSubtotal="1">
            <x v="21"/>
          </reference>
        </references>
      </pivotArea>
    </format>
    <format dxfId="153">
      <pivotArea dataOnly="0" labelOnly="1" outline="0" fieldPosition="0">
        <references count="1">
          <reference field="34" count="1" defaultSubtotal="1">
            <x v="22"/>
          </reference>
        </references>
      </pivotArea>
    </format>
    <format dxfId="152">
      <pivotArea dataOnly="0" labelOnly="1" outline="0" fieldPosition="0">
        <references count="1">
          <reference field="34" count="1" defaultSubtotal="1">
            <x v="23"/>
          </reference>
        </references>
      </pivotArea>
    </format>
    <format dxfId="151">
      <pivotArea dataOnly="0" labelOnly="1" outline="0" fieldPosition="0">
        <references count="1">
          <reference field="34" count="1" defaultSubtotal="1">
            <x v="24"/>
          </reference>
        </references>
      </pivotArea>
    </format>
    <format dxfId="150">
      <pivotArea dataOnly="0" labelOnly="1" outline="0" fieldPosition="0">
        <references count="1">
          <reference field="34" count="1" defaultSubtotal="1">
            <x v="25"/>
          </reference>
        </references>
      </pivotArea>
    </format>
    <format dxfId="149">
      <pivotArea dataOnly="0" labelOnly="1" outline="0" fieldPosition="0">
        <references count="1">
          <reference field="34" count="1" defaultSubtotal="1">
            <x v="26"/>
          </reference>
        </references>
      </pivotArea>
    </format>
    <format dxfId="148">
      <pivotArea dataOnly="0" labelOnly="1" outline="0" fieldPosition="0">
        <references count="1">
          <reference field="34" count="1" defaultSubtotal="1">
            <x v="27"/>
          </reference>
        </references>
      </pivotArea>
    </format>
    <format dxfId="147">
      <pivotArea dataOnly="0" labelOnly="1" outline="0" fieldPosition="0">
        <references count="1">
          <reference field="34" count="1" defaultSubtotal="1">
            <x v="28"/>
          </reference>
        </references>
      </pivotArea>
    </format>
    <format dxfId="146">
      <pivotArea dataOnly="0" labelOnly="1" outline="0" fieldPosition="0">
        <references count="1">
          <reference field="34" count="1" defaultSubtotal="1">
            <x v="29"/>
          </reference>
        </references>
      </pivotArea>
    </format>
    <format dxfId="145">
      <pivotArea dataOnly="0" labelOnly="1" outline="0" fieldPosition="0">
        <references count="1">
          <reference field="34" count="1" defaultSubtotal="1">
            <x v="30"/>
          </reference>
        </references>
      </pivotArea>
    </format>
    <format dxfId="144">
      <pivotArea dataOnly="0" labelOnly="1" outline="0" fieldPosition="0">
        <references count="1">
          <reference field="34" count="1" defaultSubtotal="1">
            <x v="31"/>
          </reference>
        </references>
      </pivotArea>
    </format>
    <format dxfId="143">
      <pivotArea dataOnly="0" labelOnly="1" outline="0" fieldPosition="0">
        <references count="1">
          <reference field="34" count="1" defaultSubtotal="1">
            <x v="32"/>
          </reference>
        </references>
      </pivotArea>
    </format>
    <format dxfId="142">
      <pivotArea dataOnly="0" labelOnly="1" outline="0" fieldPosition="0">
        <references count="1">
          <reference field="34" count="1" defaultSubtotal="1">
            <x v="33"/>
          </reference>
        </references>
      </pivotArea>
    </format>
    <format dxfId="141">
      <pivotArea dataOnly="0" labelOnly="1" outline="0" fieldPosition="0">
        <references count="1">
          <reference field="34" count="1" defaultSubtotal="1">
            <x v="34"/>
          </reference>
        </references>
      </pivotArea>
    </format>
    <format dxfId="140">
      <pivotArea dataOnly="0" labelOnly="1" outline="0" fieldPosition="0">
        <references count="1">
          <reference field="34" count="1" defaultSubtotal="1">
            <x v="35"/>
          </reference>
        </references>
      </pivotArea>
    </format>
    <format dxfId="139">
      <pivotArea dataOnly="0" labelOnly="1" outline="0" fieldPosition="0">
        <references count="1">
          <reference field="34" count="1" defaultSubtotal="1">
            <x v="36"/>
          </reference>
        </references>
      </pivotArea>
    </format>
    <format dxfId="138">
      <pivotArea dataOnly="0" labelOnly="1" outline="0" fieldPosition="0">
        <references count="2">
          <reference field="1" count="10">
            <x v="16"/>
            <x v="17"/>
            <x v="43"/>
            <x v="52"/>
            <x v="53"/>
            <x v="63"/>
            <x v="72"/>
            <x v="91"/>
            <x v="116"/>
            <x v="135"/>
          </reference>
          <reference field="34" count="1" selected="0">
            <x v="0"/>
          </reference>
        </references>
      </pivotArea>
    </format>
    <format dxfId="137">
      <pivotArea dataOnly="0" labelOnly="1" outline="0" fieldPosition="0">
        <references count="2">
          <reference field="1" count="3">
            <x v="14"/>
            <x v="42"/>
            <x v="197"/>
          </reference>
          <reference field="34" count="1" selected="0">
            <x v="1"/>
          </reference>
        </references>
      </pivotArea>
    </format>
    <format dxfId="136">
      <pivotArea dataOnly="0" labelOnly="1" outline="0" fieldPosition="0">
        <references count="2">
          <reference field="1" count="11">
            <x v="15"/>
            <x v="27"/>
            <x v="46"/>
            <x v="47"/>
            <x v="59"/>
            <x v="61"/>
            <x v="62"/>
            <x v="139"/>
            <x v="182"/>
            <x v="191"/>
            <x v="194"/>
          </reference>
          <reference field="34" count="1" selected="0">
            <x v="2"/>
          </reference>
        </references>
      </pivotArea>
    </format>
    <format dxfId="135">
      <pivotArea dataOnly="0" labelOnly="1" outline="0" fieldPosition="0">
        <references count="2">
          <reference field="1" count="1">
            <x v="18"/>
          </reference>
          <reference field="34" count="1" selected="0">
            <x v="3"/>
          </reference>
        </references>
      </pivotArea>
    </format>
    <format dxfId="134">
      <pivotArea dataOnly="0" labelOnly="1" outline="0" fieldPosition="0">
        <references count="2">
          <reference field="1" count="5">
            <x v="48"/>
            <x v="84"/>
            <x v="113"/>
            <x v="164"/>
            <x v="189"/>
          </reference>
          <reference field="34" count="1" selected="0">
            <x v="4"/>
          </reference>
        </references>
      </pivotArea>
    </format>
    <format dxfId="133">
      <pivotArea dataOnly="0" labelOnly="1" outline="0" fieldPosition="0">
        <references count="2">
          <reference field="1" count="2">
            <x v="21"/>
            <x v="185"/>
          </reference>
          <reference field="34" count="1" selected="0">
            <x v="5"/>
          </reference>
        </references>
      </pivotArea>
    </format>
    <format dxfId="132">
      <pivotArea dataOnly="0" labelOnly="1" outline="0" fieldPosition="0">
        <references count="2">
          <reference field="1" count="1">
            <x v="131"/>
          </reference>
          <reference field="34" count="1" selected="0">
            <x v="6"/>
          </reference>
        </references>
      </pivotArea>
    </format>
    <format dxfId="131">
      <pivotArea dataOnly="0" labelOnly="1" outline="0" fieldPosition="0">
        <references count="2">
          <reference field="1" count="3">
            <x v="45"/>
            <x v="150"/>
            <x v="193"/>
          </reference>
          <reference field="34" count="1" selected="0">
            <x v="7"/>
          </reference>
        </references>
      </pivotArea>
    </format>
    <format dxfId="130">
      <pivotArea dataOnly="0" labelOnly="1" outline="0" fieldPosition="0">
        <references count="2">
          <reference field="1" count="3">
            <x v="56"/>
            <x v="168"/>
            <x v="169"/>
          </reference>
          <reference field="34" count="1" selected="0">
            <x v="8"/>
          </reference>
        </references>
      </pivotArea>
    </format>
    <format dxfId="129">
      <pivotArea dataOnly="0" labelOnly="1" outline="0" fieldPosition="0">
        <references count="2">
          <reference field="1" count="12">
            <x v="10"/>
            <x v="30"/>
            <x v="54"/>
            <x v="57"/>
            <x v="65"/>
            <x v="82"/>
            <x v="83"/>
            <x v="93"/>
            <x v="107"/>
            <x v="129"/>
            <x v="157"/>
            <x v="162"/>
          </reference>
          <reference field="34" count="1" selected="0">
            <x v="9"/>
          </reference>
        </references>
      </pivotArea>
    </format>
    <format dxfId="128">
      <pivotArea dataOnly="0" labelOnly="1" outline="0" fieldPosition="0">
        <references count="2">
          <reference field="1" count="3">
            <x v="58"/>
            <x v="76"/>
            <x v="187"/>
          </reference>
          <reference field="34" count="1" selected="0">
            <x v="10"/>
          </reference>
        </references>
      </pivotArea>
    </format>
    <format dxfId="127">
      <pivotArea dataOnly="0" labelOnly="1" outline="0" fieldPosition="0">
        <references count="2">
          <reference field="1" count="7">
            <x v="31"/>
            <x v="60"/>
            <x v="119"/>
            <x v="120"/>
            <x v="145"/>
            <x v="165"/>
            <x v="188"/>
          </reference>
          <reference field="34" count="1" selected="0">
            <x v="11"/>
          </reference>
        </references>
      </pivotArea>
    </format>
    <format dxfId="126">
      <pivotArea dataOnly="0" labelOnly="1" outline="0" fieldPosition="0">
        <references count="2">
          <reference field="1" count="6">
            <x v="2"/>
            <x v="19"/>
            <x v="33"/>
            <x v="74"/>
            <x v="75"/>
            <x v="183"/>
          </reference>
          <reference field="34" count="1" selected="0">
            <x v="12"/>
          </reference>
        </references>
      </pivotArea>
    </format>
    <format dxfId="125">
      <pivotArea dataOnly="0" labelOnly="1" outline="0" fieldPosition="0">
        <references count="2">
          <reference field="1" count="5">
            <x v="80"/>
            <x v="99"/>
            <x v="100"/>
            <x v="130"/>
            <x v="181"/>
          </reference>
          <reference field="34" count="1" selected="0">
            <x v="13"/>
          </reference>
        </references>
      </pivotArea>
    </format>
    <format dxfId="124">
      <pivotArea dataOnly="0" labelOnly="1" outline="0" fieldPosition="0">
        <references count="2">
          <reference field="1" count="7">
            <x v="11"/>
            <x v="44"/>
            <x v="108"/>
            <x v="144"/>
            <x v="152"/>
            <x v="156"/>
            <x v="192"/>
          </reference>
          <reference field="34" count="1" selected="0">
            <x v="14"/>
          </reference>
        </references>
      </pivotArea>
    </format>
    <format dxfId="123">
      <pivotArea dataOnly="0" labelOnly="1" outline="0" fieldPosition="0">
        <references count="2">
          <reference field="1" count="1">
            <x v="95"/>
          </reference>
          <reference field="34" count="1" selected="0">
            <x v="15"/>
          </reference>
        </references>
      </pivotArea>
    </format>
    <format dxfId="122">
      <pivotArea dataOnly="0" labelOnly="1" outline="0" fieldPosition="0">
        <references count="2">
          <reference field="1" count="4">
            <x v="92"/>
            <x v="97"/>
            <x v="117"/>
            <x v="132"/>
          </reference>
          <reference field="34" count="1" selected="0">
            <x v="16"/>
          </reference>
        </references>
      </pivotArea>
    </format>
    <format dxfId="121">
      <pivotArea dataOnly="0" labelOnly="1" outline="0" fieldPosition="0">
        <references count="2">
          <reference field="1" count="4">
            <x v="9"/>
            <x v="101"/>
            <x v="125"/>
            <x v="163"/>
          </reference>
          <reference field="34" count="1" selected="0">
            <x v="17"/>
          </reference>
        </references>
      </pivotArea>
    </format>
    <format dxfId="120">
      <pivotArea dataOnly="0" labelOnly="1" outline="0" fieldPosition="0">
        <references count="2">
          <reference field="1" count="21">
            <x v="1"/>
            <x v="3"/>
            <x v="13"/>
            <x v="28"/>
            <x v="29"/>
            <x v="37"/>
            <x v="49"/>
            <x v="51"/>
            <x v="66"/>
            <x v="67"/>
            <x v="81"/>
            <x v="102"/>
            <x v="104"/>
            <x v="126"/>
            <x v="133"/>
            <x v="146"/>
            <x v="149"/>
            <x v="151"/>
            <x v="158"/>
            <x v="172"/>
            <x v="176"/>
          </reference>
          <reference field="34" count="1" selected="0">
            <x v="18"/>
          </reference>
        </references>
      </pivotArea>
    </format>
    <format dxfId="119">
      <pivotArea dataOnly="0" labelOnly="1" outline="0" fieldPosition="0">
        <references count="2">
          <reference field="1" count="6">
            <x v="0"/>
            <x v="32"/>
            <x v="94"/>
            <x v="105"/>
            <x v="171"/>
            <x v="184"/>
          </reference>
          <reference field="34" count="1" selected="0">
            <x v="19"/>
          </reference>
        </references>
      </pivotArea>
    </format>
    <format dxfId="118">
      <pivotArea dataOnly="0" labelOnly="1" outline="0" fieldPosition="0">
        <references count="2">
          <reference field="1" count="2">
            <x v="77"/>
            <x v="109"/>
          </reference>
          <reference field="34" count="1" selected="0">
            <x v="20"/>
          </reference>
        </references>
      </pivotArea>
    </format>
    <format dxfId="117">
      <pivotArea dataOnly="0" labelOnly="1" outline="0" fieldPosition="0">
        <references count="2">
          <reference field="1" count="20">
            <x v="8"/>
            <x v="25"/>
            <x v="35"/>
            <x v="36"/>
            <x v="39"/>
            <x v="40"/>
            <x v="69"/>
            <x v="88"/>
            <x v="96"/>
            <x v="110"/>
            <x v="134"/>
            <x v="148"/>
            <x v="159"/>
            <x v="173"/>
            <x v="175"/>
            <x v="177"/>
            <x v="178"/>
            <x v="179"/>
            <x v="180"/>
            <x v="195"/>
          </reference>
          <reference field="34" count="1" selected="0">
            <x v="21"/>
          </reference>
        </references>
      </pivotArea>
    </format>
    <format dxfId="116">
      <pivotArea dataOnly="0" labelOnly="1" outline="0" fieldPosition="0">
        <references count="2">
          <reference field="1" count="5">
            <x v="34"/>
            <x v="68"/>
            <x v="111"/>
            <x v="115"/>
            <x v="186"/>
          </reference>
          <reference field="34" count="1" selected="0">
            <x v="22"/>
          </reference>
        </references>
      </pivotArea>
    </format>
    <format dxfId="115">
      <pivotArea dataOnly="0" labelOnly="1" outline="0" fieldPosition="0">
        <references count="2">
          <reference field="1" count="2">
            <x v="50"/>
            <x v="112"/>
          </reference>
          <reference field="34" count="1" selected="0">
            <x v="23"/>
          </reference>
        </references>
      </pivotArea>
    </format>
    <format dxfId="114">
      <pivotArea dataOnly="0" labelOnly="1" outline="0" fieldPosition="0">
        <references count="2">
          <reference field="1" count="3">
            <x v="114"/>
            <x v="127"/>
            <x v="198"/>
          </reference>
          <reference field="34" count="1" selected="0">
            <x v="24"/>
          </reference>
        </references>
      </pivotArea>
    </format>
    <format dxfId="113">
      <pivotArea dataOnly="0" labelOnly="1" outline="0" fieldPosition="0">
        <references count="2">
          <reference field="1" count="2">
            <x v="12"/>
            <x v="22"/>
          </reference>
          <reference field="34" count="1" selected="0">
            <x v="25"/>
          </reference>
        </references>
      </pivotArea>
    </format>
    <format dxfId="112">
      <pivotArea dataOnly="0" labelOnly="1" outline="0" fieldPosition="0">
        <references count="2">
          <reference field="1" count="3">
            <x v="86"/>
            <x v="122"/>
            <x v="196"/>
          </reference>
          <reference field="34" count="1" selected="0">
            <x v="26"/>
          </reference>
        </references>
      </pivotArea>
    </format>
    <format dxfId="111">
      <pivotArea dataOnly="0" labelOnly="1" outline="0" fieldPosition="0">
        <references count="2">
          <reference field="1" count="10">
            <x v="4"/>
            <x v="7"/>
            <x v="73"/>
            <x v="78"/>
            <x v="98"/>
            <x v="106"/>
            <x v="118"/>
            <x v="123"/>
            <x v="153"/>
            <x v="174"/>
          </reference>
          <reference field="34" count="1" selected="0">
            <x v="27"/>
          </reference>
        </references>
      </pivotArea>
    </format>
    <format dxfId="110">
      <pivotArea dataOnly="0" labelOnly="1" outline="0" fieldPosition="0">
        <references count="2">
          <reference field="1" count="3">
            <x v="124"/>
            <x v="140"/>
            <x v="143"/>
          </reference>
          <reference field="34" count="1" selected="0">
            <x v="28"/>
          </reference>
        </references>
      </pivotArea>
    </format>
    <format dxfId="109">
      <pivotArea dataOnly="0" labelOnly="1" outline="0" fieldPosition="0">
        <references count="2">
          <reference field="1" count="1">
            <x v="128"/>
          </reference>
          <reference field="34" count="1" selected="0">
            <x v="29"/>
          </reference>
        </references>
      </pivotArea>
    </format>
    <format dxfId="108">
      <pivotArea dataOnly="0" labelOnly="1" outline="0" fieldPosition="0">
        <references count="2">
          <reference field="1" count="2">
            <x v="6"/>
            <x v="87"/>
          </reference>
          <reference field="34" count="1" selected="0">
            <x v="30"/>
          </reference>
        </references>
      </pivotArea>
    </format>
    <format dxfId="107">
      <pivotArea dataOnly="0" labelOnly="1" outline="0" fieldPosition="0">
        <references count="2">
          <reference field="1" count="3">
            <x v="85"/>
            <x v="103"/>
            <x v="136"/>
          </reference>
          <reference field="34" count="1" selected="0">
            <x v="31"/>
          </reference>
        </references>
      </pivotArea>
    </format>
    <format dxfId="106">
      <pivotArea dataOnly="0" labelOnly="1" outline="0" fieldPosition="0">
        <references count="2">
          <reference field="1" count="10">
            <x v="23"/>
            <x v="26"/>
            <x v="38"/>
            <x v="55"/>
            <x v="64"/>
            <x v="70"/>
            <x v="79"/>
            <x v="121"/>
            <x v="137"/>
            <x v="155"/>
          </reference>
          <reference field="34" count="1" selected="0">
            <x v="32"/>
          </reference>
        </references>
      </pivotArea>
    </format>
    <format dxfId="105">
      <pivotArea dataOnly="0" labelOnly="1" outline="0" fieldPosition="0">
        <references count="2">
          <reference field="1" count="4">
            <x v="5"/>
            <x v="20"/>
            <x v="141"/>
            <x v="142"/>
          </reference>
          <reference field="34" count="1" selected="0">
            <x v="33"/>
          </reference>
        </references>
      </pivotArea>
    </format>
    <format dxfId="104">
      <pivotArea dataOnly="0" labelOnly="1" outline="0" fieldPosition="0">
        <references count="2">
          <reference field="1" count="1">
            <x v="147"/>
          </reference>
          <reference field="34" count="1" selected="0">
            <x v="34"/>
          </reference>
        </references>
      </pivotArea>
    </format>
    <format dxfId="103">
      <pivotArea dataOnly="0" labelOnly="1" outline="0" fieldPosition="0">
        <references count="2">
          <reference field="1" count="5">
            <x v="24"/>
            <x v="138"/>
            <x v="154"/>
            <x v="166"/>
            <x v="167"/>
          </reference>
          <reference field="34" count="1" selected="0">
            <x v="35"/>
          </reference>
        </references>
      </pivotArea>
    </format>
    <format dxfId="102">
      <pivotArea dataOnly="0" labelOnly="1" outline="0" fieldPosition="0">
        <references count="2">
          <reference field="1" count="7">
            <x v="41"/>
            <x v="71"/>
            <x v="89"/>
            <x v="90"/>
            <x v="160"/>
            <x v="170"/>
            <x v="190"/>
          </reference>
          <reference field="34" count="1" selected="0">
            <x v="36"/>
          </reference>
        </references>
      </pivotArea>
    </format>
    <format dxfId="101">
      <pivotArea dataOnly="0" labelOnly="1" outline="0" fieldPosition="0">
        <references count="2">
          <reference field="1" count="1">
            <x v="161"/>
          </reference>
          <reference field="34" count="1" selected="0">
            <x v="37"/>
          </reference>
        </references>
      </pivotArea>
    </format>
    <format dxfId="100">
      <pivotArea outline="0" collapsedLevelsAreSubtotals="1" fieldPosition="0"/>
    </format>
    <format dxfId="9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Medium13" showRowHeaders="0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62D1AD5-F9DB-44F0-A309-06F4E2CA4341}" name="MATRIZ" displayName="MATRIZ" ref="A1:AN2475" totalsRowShown="0">
  <autoFilter ref="A1:AN2475" xr:uid="{362D1AD5-F9DB-44F0-A309-06F4E2CA4341}"/>
  <tableColumns count="40">
    <tableColumn id="1" xr3:uid="{991F5189-1312-4D3E-9596-755CB38E2C1B}" name="Anio"/>
    <tableColumn id="2" xr3:uid="{5ADF1C9C-469F-4396-9CCF-C547447A3626}" name="Mes"/>
    <tableColumn id="3" xr3:uid="{99E792A2-0119-45EF-B686-BC9914E95A72}" name="Id_Establecimiento"/>
    <tableColumn id="4" xr3:uid="{66042D32-878D-41F8-8CF2-2C9811CEE526}" name="Codigo_Unico"/>
    <tableColumn id="5" xr3:uid="{6779F3E8-781C-48E1-AC1E-989128A5D156}" name="Nombre_Establecimiento"/>
    <tableColumn id="6" xr3:uid="{FB17AC89-9F4F-4702-9BAE-755665F18CCD}" name="Red"/>
    <tableColumn id="7" xr3:uid="{D3D7D294-38B3-4747-B6B7-731C80924284}" name="MicroRed"/>
    <tableColumn id="8" xr3:uid="{D6FD5A57-4D09-4EF3-B1C3-F012487BA146}" name="RN HVB"/>
    <tableColumn id="9" xr3:uid="{A767D37D-776A-428E-BBA3-C9B732E76D44}" name="RN BCG"/>
    <tableColumn id="10" xr3:uid="{1049C17B-231B-4F7D-AF60-E1F1E99DFED7}" name="1 HVB"/>
    <tableColumn id="11" xr3:uid="{DA1CA000-2410-4C87-9977-F44B4C69A528}" name="1 BCG"/>
    <tableColumn id="12" xr3:uid="{39D2CEEB-40DA-45A4-A89E-2D2F184DF176}" name="1° NEUMO"/>
    <tableColumn id="13" xr3:uid="{24948E87-753C-4E70-B0D3-F326D0ED0332}" name="1° ROTA"/>
    <tableColumn id="14" xr3:uid="{00A5E2F1-D9F0-4559-A8A4-E5C9FEC4DA17}" name="1° IPV"/>
    <tableColumn id="15" xr3:uid="{5C334F0F-1F93-4D58-985A-716DBCC9BEF1}" name="1° PENTA"/>
    <tableColumn id="16" xr3:uid="{38CB0B91-26F4-40B3-BD28-51379E9D54A5}" name="2° NEUMO"/>
    <tableColumn id="17" xr3:uid="{C2965702-DDE4-4D95-BB9E-35FA6DD15B91}" name="2° ROTA"/>
    <tableColumn id="18" xr3:uid="{D2F6B2D1-C9CA-4F19-A7B1-DE7EF6B9705D}" name="2° IPV"/>
    <tableColumn id="19" xr3:uid="{FD3B9279-32DD-4444-8E7F-58B7796B9967}" name="2° PENTA"/>
    <tableColumn id="20" xr3:uid="{DE99F7F4-7E5A-46E4-A5A2-3A2295FBED51}" name="3° APO"/>
    <tableColumn id="21" xr3:uid="{5DF4A673-D75F-4569-A544-5BAC786FD0F0}" name="3° PENTA"/>
    <tableColumn id="22" xr3:uid="{FFF3584F-8715-477A-B289-325F5CE1FF0C}" name="1° INFLUENZA"/>
    <tableColumn id="23" xr3:uid="{49A66922-F177-4664-BB97-85D1C3EFEE51}" name="2° INFLUENZA"/>
    <tableColumn id="24" xr3:uid="{D71D9CC2-C57F-436D-B18F-59461A732DC5}" name="3° NEUMO"/>
    <tableColumn id="25" xr3:uid="{4A7414D1-48CB-4F4D-B7EE-0215AFD7C90D}" name="1° SPR"/>
    <tableColumn id="26" xr3:uid="{65BB116D-82AE-47B5-9EC0-2BB3BE135BFE}" name="DU VARICELA"/>
    <tableColumn id="27" xr3:uid="{BE44A8D9-A198-4F46-A170-ADD7F97FFDFA}" name="1° INFLUENZA2"/>
    <tableColumn id="28" xr3:uid="{1789CE9A-759D-4D8D-A1CD-7B3BBD55EF5B}" name="DU AMA"/>
    <tableColumn id="29" xr3:uid="{C6A112F9-3889-42CF-898C-90AB6B86A780}" name="2° SPR"/>
    <tableColumn id="30" xr3:uid="{245D682E-43AF-4A06-91D7-4F4ACFEC40D8}" name="1° RF DPT"/>
    <tableColumn id="31" xr3:uid="{2DFAE24C-3686-4071-8892-ED2D48EEC30D}" name="1° RF APO"/>
    <tableColumn id="32" xr3:uid="{81869F31-B67D-496C-89FA-AF33AA3B6F48}" name="2° RF DPT"/>
    <tableColumn id="33" xr3:uid="{DEB986C4-6064-491E-94FD-5457F9392E59}" name="2° RF APO"/>
    <tableColumn id="34" xr3:uid="{6E12C16D-41A2-4BBC-8C2A-297627471C8E}" name="NEUMO ADUL"/>
    <tableColumn id="35" xr3:uid="{2CF0E038-7A94-4F42-89D4-5A66A28764B2}" name="INFLU ADUL"/>
    <tableColumn id="36" xr3:uid="{0F792E33-16B0-42E0-B439-E769DD6E8C8A}" name="VPH1"/>
    <tableColumn id="37" xr3:uid="{B3D0C154-BFA8-447F-A304-6C7471FDF2C5}" name="VPH2"/>
    <tableColumn id="40" xr3:uid="{15AF5F04-E9DE-470B-B901-91504B9028C5}" name="DT-GEST"/>
    <tableColumn id="39" xr3:uid="{26847C70-C685-42BA-AB4F-E256E6E8C1DC}" name="Tdap--GEST"/>
    <tableColumn id="38" xr3:uid="{188B1F99-D182-4077-8DA0-E922FAAEF182}" name="DISTRI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180E1-88DE-4277-AAFE-A996ED5AADA6}">
  <sheetPr>
    <tabColor rgb="FFFF0000"/>
  </sheetPr>
  <dimension ref="B1:L69"/>
  <sheetViews>
    <sheetView showGridLines="0" tabSelected="1" zoomScale="115" zoomScaleNormal="115" zoomScaleSheetLayoutView="100" workbookViewId="0">
      <selection activeCell="B3" sqref="B3"/>
    </sheetView>
  </sheetViews>
  <sheetFormatPr baseColWidth="10" defaultColWidth="11.44140625" defaultRowHeight="14.4" x14ac:dyDescent="0.3"/>
  <cols>
    <col min="1" max="1" width="5.33203125" style="30" customWidth="1"/>
    <col min="2" max="2" width="19.88671875" style="30" customWidth="1"/>
    <col min="3" max="3" width="20" style="31" customWidth="1"/>
    <col min="4" max="5" width="18.77734375" style="30" customWidth="1"/>
    <col min="6" max="8" width="16.44140625" style="30" customWidth="1"/>
    <col min="9" max="16384" width="11.44140625" style="30"/>
  </cols>
  <sheetData>
    <row r="1" spans="2:12" ht="15" thickBot="1" x14ac:dyDescent="0.35"/>
    <row r="2" spans="2:12" ht="23.25" customHeight="1" thickTop="1" thickBot="1" x14ac:dyDescent="0.35">
      <c r="B2" s="241" t="str">
        <f>CONCATENATE("GERESA LAMBAYEQUE ESTRATEGIA  DE INMUNIZACIONES  ACUMULADO AL MES DE ABR* 2026 EN: ",C4)</f>
        <v>GERESA LAMBAYEQUE ESTRATEGIA  DE INMUNIZACIONES  ACUMULADO AL MES DE ABR* 2026 EN: TOTAL GERESA</v>
      </c>
      <c r="C2" s="242"/>
      <c r="D2" s="242"/>
      <c r="E2" s="242"/>
      <c r="F2" s="242"/>
      <c r="G2" s="242"/>
      <c r="H2" s="243"/>
      <c r="L2" s="76" t="str">
        <f>CONCATENATE(B2," "," MENORES DE 1 AÑO")</f>
        <v>GERESA LAMBAYEQUE ESTRATEGIA  DE INMUNIZACIONES  ACUMULADO AL MES DE ABR* 2026 EN: TOTAL GERESA  MENORES DE 1 AÑO</v>
      </c>
    </row>
    <row r="3" spans="2:12" ht="15" thickTop="1" x14ac:dyDescent="0.3">
      <c r="B3" s="174" t="s">
        <v>436</v>
      </c>
      <c r="L3" s="76" t="str">
        <f>CONCATENATE(B2," ","  DE 1 AÑO")</f>
        <v>GERESA LAMBAYEQUE ESTRATEGIA  DE INMUNIZACIONES  ACUMULADO AL MES DE ABR* 2026 EN: TOTAL GERESA   DE 1 AÑO</v>
      </c>
    </row>
    <row r="4" spans="2:12" ht="15.6" x14ac:dyDescent="0.3">
      <c r="B4" s="1" t="s">
        <v>233</v>
      </c>
      <c r="C4" s="244" t="s">
        <v>292</v>
      </c>
      <c r="D4" s="244"/>
      <c r="E4" s="244"/>
    </row>
    <row r="5" spans="2:12" ht="15" thickBot="1" x14ac:dyDescent="0.35">
      <c r="B5" s="42" t="s">
        <v>375</v>
      </c>
    </row>
    <row r="6" spans="2:12" s="32" customFormat="1" ht="31.8" thickTop="1" x14ac:dyDescent="0.3">
      <c r="B6" s="239" t="s">
        <v>228</v>
      </c>
      <c r="C6" s="240"/>
      <c r="D6" s="220" t="s">
        <v>230</v>
      </c>
      <c r="E6" s="220" t="s">
        <v>229</v>
      </c>
      <c r="F6" s="220" t="s">
        <v>231</v>
      </c>
      <c r="G6" s="220" t="s">
        <v>290</v>
      </c>
      <c r="H6" s="221" t="s">
        <v>291</v>
      </c>
    </row>
    <row r="7" spans="2:12" ht="18" customHeight="1" x14ac:dyDescent="0.3">
      <c r="B7" s="245" t="s">
        <v>226</v>
      </c>
      <c r="C7" s="130" t="s">
        <v>7</v>
      </c>
      <c r="D7" s="34">
        <f>VLOOKUP(C4,Prog!$B$8:$T$246,3,FALSE)</f>
        <v>17238</v>
      </c>
      <c r="E7" s="34">
        <f>VLOOKUP(C4,'INFO-ACUM'!$B$2:$AH$249,2,FALSE)</f>
        <v>3178</v>
      </c>
      <c r="F7" s="183">
        <f>IFERROR(E7/D7,0)</f>
        <v>0.18436013458637893</v>
      </c>
      <c r="G7" s="34">
        <f>D7-E7</f>
        <v>14060</v>
      </c>
      <c r="H7" s="181">
        <f>100%-F7</f>
        <v>0.8156398654136211</v>
      </c>
      <c r="J7" s="157"/>
      <c r="K7" s="158"/>
    </row>
    <row r="8" spans="2:12" ht="18" hidden="1" customHeight="1" x14ac:dyDescent="0.3">
      <c r="B8" s="245"/>
      <c r="C8" s="130" t="s">
        <v>8</v>
      </c>
      <c r="D8" s="34">
        <f>$D$7</f>
        <v>17238</v>
      </c>
      <c r="E8" s="34">
        <f>VLOOKUP(C4,'INFO-ACUM'!$B$2:$AH$249,3,FALSE)</f>
        <v>60</v>
      </c>
      <c r="F8" s="183">
        <f>E8/D8</f>
        <v>3.4806822137138879E-3</v>
      </c>
      <c r="G8" s="34">
        <f t="shared" ref="G8:G21" si="0">D8-E8</f>
        <v>17178</v>
      </c>
      <c r="H8" s="181">
        <f t="shared" ref="H8:H21" si="1">100%-F8</f>
        <v>0.99651931778628611</v>
      </c>
      <c r="J8" s="157"/>
      <c r="K8" s="158"/>
    </row>
    <row r="9" spans="2:12" ht="18" customHeight="1" x14ac:dyDescent="0.3">
      <c r="B9" s="245"/>
      <c r="C9" s="130" t="s">
        <v>8</v>
      </c>
      <c r="D9" s="34">
        <f t="shared" ref="D9:D19" si="2">$D$7</f>
        <v>17238</v>
      </c>
      <c r="E9" s="34">
        <f>VLOOKUP(C4,'INFO-ACUM'!$B$2:$AH$249,5,FALSE)</f>
        <v>3381</v>
      </c>
      <c r="F9" s="183">
        <f t="shared" ref="F9:F21" si="3">IFERROR(E9/D9,0)</f>
        <v>0.19613644274277758</v>
      </c>
      <c r="G9" s="34">
        <f t="shared" si="0"/>
        <v>13857</v>
      </c>
      <c r="H9" s="181">
        <f t="shared" si="1"/>
        <v>0.80386355725722236</v>
      </c>
      <c r="J9" s="157"/>
      <c r="K9" s="158"/>
    </row>
    <row r="10" spans="2:12" ht="18" customHeight="1" x14ac:dyDescent="0.3">
      <c r="B10" s="245"/>
      <c r="C10" s="33" t="s">
        <v>11</v>
      </c>
      <c r="D10" s="34">
        <f t="shared" si="2"/>
        <v>17238</v>
      </c>
      <c r="E10" s="34">
        <f>VLOOKUP(C4,'INFO-ACUM'!$B$2:$AH$249,6,FALSE)</f>
        <v>3835</v>
      </c>
      <c r="F10" s="183">
        <f t="shared" si="3"/>
        <v>0.22247360482654599</v>
      </c>
      <c r="G10" s="34">
        <f t="shared" si="0"/>
        <v>13403</v>
      </c>
      <c r="H10" s="181">
        <f t="shared" si="1"/>
        <v>0.77752639517345401</v>
      </c>
      <c r="J10" s="219"/>
      <c r="K10" s="158"/>
    </row>
    <row r="11" spans="2:12" ht="18" customHeight="1" x14ac:dyDescent="0.3">
      <c r="B11" s="245"/>
      <c r="C11" s="33" t="s">
        <v>12</v>
      </c>
      <c r="D11" s="34">
        <f t="shared" si="2"/>
        <v>17238</v>
      </c>
      <c r="E11" s="34">
        <f>VLOOKUP(C4,'INFO-ACUM'!$B$2:$AH$249,7,FALSE)</f>
        <v>3801</v>
      </c>
      <c r="F11" s="183">
        <f t="shared" si="3"/>
        <v>0.2205012182387748</v>
      </c>
      <c r="G11" s="34">
        <f t="shared" si="0"/>
        <v>13437</v>
      </c>
      <c r="H11" s="181">
        <f t="shared" si="1"/>
        <v>0.77949878176122522</v>
      </c>
      <c r="J11" s="157"/>
      <c r="K11" s="158"/>
    </row>
    <row r="12" spans="2:12" ht="18" customHeight="1" x14ac:dyDescent="0.3">
      <c r="B12" s="245"/>
      <c r="C12" s="33" t="s">
        <v>13</v>
      </c>
      <c r="D12" s="34">
        <f t="shared" si="2"/>
        <v>17238</v>
      </c>
      <c r="E12" s="34">
        <f>VLOOKUP(C4,'INFO-ACUM'!$B$2:$AH$249,8,FALSE)</f>
        <v>3801</v>
      </c>
      <c r="F12" s="183">
        <f t="shared" si="3"/>
        <v>0.2205012182387748</v>
      </c>
      <c r="G12" s="34">
        <f t="shared" si="0"/>
        <v>13437</v>
      </c>
      <c r="H12" s="181">
        <f t="shared" si="1"/>
        <v>0.77949878176122522</v>
      </c>
      <c r="J12" s="157"/>
      <c r="K12" s="158"/>
    </row>
    <row r="13" spans="2:12" ht="18" customHeight="1" x14ac:dyDescent="0.3">
      <c r="B13" s="245"/>
      <c r="C13" s="33" t="s">
        <v>14</v>
      </c>
      <c r="D13" s="34">
        <f t="shared" si="2"/>
        <v>17238</v>
      </c>
      <c r="E13" s="34">
        <f>VLOOKUP(C4,'INFO-ACUM'!$B$2:$AH$249,9,FALSE)</f>
        <v>3825</v>
      </c>
      <c r="F13" s="183">
        <f t="shared" si="3"/>
        <v>0.22189349112426035</v>
      </c>
      <c r="G13" s="34">
        <f t="shared" si="0"/>
        <v>13413</v>
      </c>
      <c r="H13" s="181">
        <f t="shared" si="1"/>
        <v>0.77810650887573962</v>
      </c>
      <c r="J13" s="157"/>
      <c r="K13" s="158"/>
    </row>
    <row r="14" spans="2:12" ht="18" customHeight="1" x14ac:dyDescent="0.3">
      <c r="B14" s="245"/>
      <c r="C14" s="130" t="s">
        <v>15</v>
      </c>
      <c r="D14" s="34">
        <f t="shared" si="2"/>
        <v>17238</v>
      </c>
      <c r="E14" s="34">
        <f>VLOOKUP(C4,'INFO-ACUM'!$B$2:$AH$249,10,FALSE)</f>
        <v>3760</v>
      </c>
      <c r="F14" s="183">
        <f t="shared" si="3"/>
        <v>0.21812275205940365</v>
      </c>
      <c r="G14" s="34">
        <f t="shared" si="0"/>
        <v>13478</v>
      </c>
      <c r="H14" s="181">
        <f t="shared" si="1"/>
        <v>0.78187724794059632</v>
      </c>
      <c r="J14" s="157"/>
      <c r="K14" s="158"/>
    </row>
    <row r="15" spans="2:12" ht="18" customHeight="1" x14ac:dyDescent="0.3">
      <c r="B15" s="245"/>
      <c r="C15" s="130" t="s">
        <v>16</v>
      </c>
      <c r="D15" s="34">
        <f t="shared" si="2"/>
        <v>17238</v>
      </c>
      <c r="E15" s="34">
        <f>VLOOKUP(C4,'INFO-ACUM'!$B$2:$AH$249,11,FALSE)</f>
        <v>3723</v>
      </c>
      <c r="F15" s="183">
        <f t="shared" si="3"/>
        <v>0.21597633136094674</v>
      </c>
      <c r="G15" s="34">
        <f t="shared" si="0"/>
        <v>13515</v>
      </c>
      <c r="H15" s="181">
        <f t="shared" si="1"/>
        <v>0.78402366863905326</v>
      </c>
      <c r="J15" s="157"/>
      <c r="K15" s="158"/>
    </row>
    <row r="16" spans="2:12" ht="18" customHeight="1" x14ac:dyDescent="0.3">
      <c r="B16" s="245"/>
      <c r="C16" s="130" t="s">
        <v>17</v>
      </c>
      <c r="D16" s="34">
        <f t="shared" si="2"/>
        <v>17238</v>
      </c>
      <c r="E16" s="34">
        <f>VLOOKUP(C4,'INFO-ACUM'!$B$2:$AH$249,12,FALSE)</f>
        <v>3755</v>
      </c>
      <c r="F16" s="183">
        <f t="shared" si="3"/>
        <v>0.21783269520826082</v>
      </c>
      <c r="G16" s="34">
        <f t="shared" si="0"/>
        <v>13483</v>
      </c>
      <c r="H16" s="181">
        <f t="shared" si="1"/>
        <v>0.78216730479173924</v>
      </c>
      <c r="J16" s="157"/>
      <c r="K16" s="158"/>
    </row>
    <row r="17" spans="2:11" ht="18" customHeight="1" x14ac:dyDescent="0.3">
      <c r="B17" s="245"/>
      <c r="C17" s="33" t="s">
        <v>18</v>
      </c>
      <c r="D17" s="34">
        <f t="shared" si="2"/>
        <v>17238</v>
      </c>
      <c r="E17" s="34">
        <f>VLOOKUP(C4,'INFO-ACUM'!$B$2:$AH$249,13,FALSE)</f>
        <v>3771</v>
      </c>
      <c r="F17" s="183">
        <f t="shared" si="3"/>
        <v>0.21876087713191786</v>
      </c>
      <c r="G17" s="34">
        <f t="shared" si="0"/>
        <v>13467</v>
      </c>
      <c r="H17" s="181">
        <f t="shared" si="1"/>
        <v>0.78123912286808217</v>
      </c>
      <c r="J17" s="157"/>
      <c r="K17" s="158"/>
    </row>
    <row r="18" spans="2:11" ht="18" customHeight="1" x14ac:dyDescent="0.3">
      <c r="B18" s="245"/>
      <c r="C18" s="130" t="s">
        <v>414</v>
      </c>
      <c r="D18" s="34">
        <f t="shared" si="2"/>
        <v>17238</v>
      </c>
      <c r="E18" s="34">
        <f>VLOOKUP(C4,'INFO-ACUM'!$B$2:$AH$249,14,FALSE)</f>
        <v>3810</v>
      </c>
      <c r="F18" s="183">
        <f t="shared" si="3"/>
        <v>0.22102332057083188</v>
      </c>
      <c r="G18" s="34">
        <f t="shared" si="0"/>
        <v>13428</v>
      </c>
      <c r="H18" s="181">
        <f t="shared" si="1"/>
        <v>0.77897667942916815</v>
      </c>
      <c r="J18" s="157"/>
      <c r="K18" s="158"/>
    </row>
    <row r="19" spans="2:11" ht="18" customHeight="1" x14ac:dyDescent="0.3">
      <c r="B19" s="245"/>
      <c r="C19" s="130" t="s">
        <v>20</v>
      </c>
      <c r="D19" s="34">
        <f t="shared" si="2"/>
        <v>17238</v>
      </c>
      <c r="E19" s="34">
        <f>VLOOKUP(C4,'INFO-ACUM'!$B$2:$AH$249,15,FALSE)</f>
        <v>3821</v>
      </c>
      <c r="F19" s="183">
        <f t="shared" si="3"/>
        <v>0.22166144564334608</v>
      </c>
      <c r="G19" s="34">
        <f t="shared" si="0"/>
        <v>13417</v>
      </c>
      <c r="H19" s="181">
        <f t="shared" si="1"/>
        <v>0.77833855435665389</v>
      </c>
      <c r="J19" s="157"/>
      <c r="K19" s="158"/>
    </row>
    <row r="20" spans="2:11" ht="18" customHeight="1" x14ac:dyDescent="0.3">
      <c r="B20" s="245"/>
      <c r="C20" s="33" t="s">
        <v>21</v>
      </c>
      <c r="D20" s="64">
        <f>$D$7*50%</f>
        <v>8619</v>
      </c>
      <c r="E20" s="34">
        <f>VLOOKUP(C4,'INFO-ACUM'!$B$2:$AH$249,16,FALSE)</f>
        <v>1222</v>
      </c>
      <c r="F20" s="183">
        <f t="shared" si="3"/>
        <v>0.14177978883861236</v>
      </c>
      <c r="G20" s="34">
        <f t="shared" si="0"/>
        <v>7397</v>
      </c>
      <c r="H20" s="181">
        <f t="shared" si="1"/>
        <v>0.85822021116138769</v>
      </c>
      <c r="J20" s="157"/>
      <c r="K20" s="158"/>
    </row>
    <row r="21" spans="2:11" ht="18" customHeight="1" thickBot="1" x14ac:dyDescent="0.35">
      <c r="B21" s="246"/>
      <c r="C21" s="131" t="s">
        <v>22</v>
      </c>
      <c r="D21" s="65">
        <f>$D$7*50%</f>
        <v>8619</v>
      </c>
      <c r="E21" s="36">
        <f>VLOOKUP(C4,'INFO-ACUM'!$B$2:$AH$249,17,FALSE)</f>
        <v>1111</v>
      </c>
      <c r="F21" s="184">
        <f t="shared" si="3"/>
        <v>0.12890126464787099</v>
      </c>
      <c r="G21" s="36">
        <f t="shared" si="0"/>
        <v>7508</v>
      </c>
      <c r="H21" s="182">
        <f t="shared" si="1"/>
        <v>0.87109873535212901</v>
      </c>
      <c r="J21" s="157"/>
      <c r="K21" s="158"/>
    </row>
    <row r="22" spans="2:11" ht="18" customHeight="1" thickBot="1" x14ac:dyDescent="0.35">
      <c r="C22" s="30"/>
    </row>
    <row r="23" spans="2:11" ht="31.8" thickTop="1" x14ac:dyDescent="0.3">
      <c r="B23" s="239" t="s">
        <v>228</v>
      </c>
      <c r="C23" s="240"/>
      <c r="D23" s="220" t="s">
        <v>230</v>
      </c>
      <c r="E23" s="220" t="s">
        <v>229</v>
      </c>
      <c r="F23" s="220" t="s">
        <v>231</v>
      </c>
      <c r="G23" s="220" t="s">
        <v>290</v>
      </c>
      <c r="H23" s="221" t="s">
        <v>291</v>
      </c>
    </row>
    <row r="24" spans="2:11" ht="18" customHeight="1" x14ac:dyDescent="0.3">
      <c r="B24" s="247" t="s">
        <v>232</v>
      </c>
      <c r="C24" s="62" t="s">
        <v>23</v>
      </c>
      <c r="D24" s="34">
        <f>VLOOKUP(C4,Prog!$B$8:$T$242,4,FALSE)</f>
        <v>19674</v>
      </c>
      <c r="E24" s="215">
        <f>VLOOKUP(C4,'INFO-ACUM'!$B$2:$AH$249,18,FALSE)</f>
        <v>3587</v>
      </c>
      <c r="F24" s="183">
        <f t="shared" ref="F24:F31" si="4">IFERROR(E24/D24,0)</f>
        <v>0.18232184609128799</v>
      </c>
      <c r="G24" s="34">
        <f>D24-E24</f>
        <v>16087</v>
      </c>
      <c r="H24" s="185">
        <f>100%-F24</f>
        <v>0.81767815390871201</v>
      </c>
    </row>
    <row r="25" spans="2:11" ht="18" customHeight="1" x14ac:dyDescent="0.3">
      <c r="B25" s="248"/>
      <c r="C25" s="62" t="s">
        <v>24</v>
      </c>
      <c r="D25" s="34">
        <f>$D$24</f>
        <v>19674</v>
      </c>
      <c r="E25" s="34">
        <f>VLOOKUP(C4,'INFO-ACUM'!$B$2:$AH$249,19,FALSE)</f>
        <v>3699</v>
      </c>
      <c r="F25" s="183">
        <f t="shared" si="4"/>
        <v>0.18801463860933212</v>
      </c>
      <c r="G25" s="34">
        <f t="shared" ref="G25:G31" si="5">D25-E25</f>
        <v>15975</v>
      </c>
      <c r="H25" s="185">
        <f t="shared" ref="H25:H31" si="6">100%-F25</f>
        <v>0.8119853613906679</v>
      </c>
    </row>
    <row r="26" spans="2:11" ht="18" customHeight="1" x14ac:dyDescent="0.3">
      <c r="B26" s="248"/>
      <c r="C26" s="33" t="s">
        <v>25</v>
      </c>
      <c r="D26" s="34">
        <f t="shared" ref="D26:D31" si="7">$D$24</f>
        <v>19674</v>
      </c>
      <c r="E26" s="34">
        <f>VLOOKUP(C4,'INFO-ACUM'!$B$2:$AH$249,20,FALSE)</f>
        <v>3651</v>
      </c>
      <c r="F26" s="183">
        <f t="shared" si="4"/>
        <v>0.18557487038731321</v>
      </c>
      <c r="G26" s="34">
        <f t="shared" si="5"/>
        <v>16023</v>
      </c>
      <c r="H26" s="185">
        <f t="shared" si="6"/>
        <v>0.81442512961268676</v>
      </c>
    </row>
    <row r="27" spans="2:11" ht="18" customHeight="1" x14ac:dyDescent="0.3">
      <c r="B27" s="248"/>
      <c r="C27" s="33" t="s">
        <v>21</v>
      </c>
      <c r="D27" s="34">
        <f t="shared" si="7"/>
        <v>19674</v>
      </c>
      <c r="E27" s="34">
        <f>VLOOKUP(C4,'INFO-ACUM'!$B$2:$AH$249,21,FALSE)</f>
        <v>761</v>
      </c>
      <c r="F27" s="183">
        <f t="shared" si="4"/>
        <v>3.8680492019924774E-2</v>
      </c>
      <c r="G27" s="34">
        <f t="shared" si="5"/>
        <v>18913</v>
      </c>
      <c r="H27" s="185">
        <f t="shared" si="6"/>
        <v>0.96131950798007526</v>
      </c>
    </row>
    <row r="28" spans="2:11" ht="18" customHeight="1" x14ac:dyDescent="0.3">
      <c r="B28" s="248"/>
      <c r="C28" s="33" t="s">
        <v>26</v>
      </c>
      <c r="D28" s="34">
        <f t="shared" si="7"/>
        <v>19674</v>
      </c>
      <c r="E28" s="34">
        <f>VLOOKUP(C4,'INFO-ACUM'!$B$2:$AH$249,22,FALSE)</f>
        <v>3181</v>
      </c>
      <c r="F28" s="183">
        <f t="shared" si="4"/>
        <v>0.16168547321337806</v>
      </c>
      <c r="G28" s="34">
        <f t="shared" si="5"/>
        <v>16493</v>
      </c>
      <c r="H28" s="185">
        <f t="shared" si="6"/>
        <v>0.83831452678662188</v>
      </c>
    </row>
    <row r="29" spans="2:11" ht="18" customHeight="1" x14ac:dyDescent="0.3">
      <c r="B29" s="248"/>
      <c r="C29" s="62" t="s">
        <v>27</v>
      </c>
      <c r="D29" s="34">
        <f t="shared" si="7"/>
        <v>19674</v>
      </c>
      <c r="E29" s="215">
        <f>VLOOKUP(C4,'INFO-ACUM'!$B$2:$AH$249,23,FALSE)</f>
        <v>3231</v>
      </c>
      <c r="F29" s="183">
        <f t="shared" si="4"/>
        <v>0.16422689844464775</v>
      </c>
      <c r="G29" s="34">
        <f t="shared" si="5"/>
        <v>16443</v>
      </c>
      <c r="H29" s="185">
        <f t="shared" si="6"/>
        <v>0.83577310155535223</v>
      </c>
    </row>
    <row r="30" spans="2:11" ht="18" customHeight="1" x14ac:dyDescent="0.3">
      <c r="B30" s="248"/>
      <c r="C30" s="62" t="s">
        <v>28</v>
      </c>
      <c r="D30" s="34">
        <f t="shared" si="7"/>
        <v>19674</v>
      </c>
      <c r="E30" s="34">
        <f>VLOOKUP(C4,'INFO-ACUM'!$B$2:$AH$249,24,FALSE)</f>
        <v>3213</v>
      </c>
      <c r="F30" s="183">
        <f t="shared" si="4"/>
        <v>0.16331198536139066</v>
      </c>
      <c r="G30" s="34">
        <f t="shared" si="5"/>
        <v>16461</v>
      </c>
      <c r="H30" s="185">
        <f t="shared" si="6"/>
        <v>0.83668801463860931</v>
      </c>
    </row>
    <row r="31" spans="2:11" ht="18" customHeight="1" thickBot="1" x14ac:dyDescent="0.35">
      <c r="B31" s="249"/>
      <c r="C31" s="63" t="s">
        <v>415</v>
      </c>
      <c r="D31" s="36">
        <f t="shared" si="7"/>
        <v>19674</v>
      </c>
      <c r="E31" s="36">
        <f>VLOOKUP(C4,'INFO-ACUM'!$B$2:$AH$249,25,FALSE)</f>
        <v>3327</v>
      </c>
      <c r="F31" s="184">
        <f t="shared" si="4"/>
        <v>0.16910643488868557</v>
      </c>
      <c r="G31" s="36">
        <f t="shared" si="5"/>
        <v>16347</v>
      </c>
      <c r="H31" s="186">
        <f t="shared" si="6"/>
        <v>0.8308935651113144</v>
      </c>
    </row>
    <row r="32" spans="2:11" ht="18" customHeight="1" thickBot="1" x14ac:dyDescent="0.35">
      <c r="C32" s="30"/>
      <c r="E32" s="37"/>
      <c r="F32" s="37"/>
      <c r="G32" s="37"/>
      <c r="H32" s="37"/>
    </row>
    <row r="33" spans="2:8" ht="31.8" thickTop="1" x14ac:dyDescent="0.3">
      <c r="B33" s="239" t="s">
        <v>228</v>
      </c>
      <c r="C33" s="240"/>
      <c r="D33" s="220" t="s">
        <v>230</v>
      </c>
      <c r="E33" s="220" t="s">
        <v>229</v>
      </c>
      <c r="F33" s="220" t="s">
        <v>231</v>
      </c>
      <c r="G33" s="220" t="s">
        <v>290</v>
      </c>
      <c r="H33" s="221" t="s">
        <v>291</v>
      </c>
    </row>
    <row r="34" spans="2:8" ht="18" customHeight="1" x14ac:dyDescent="0.3">
      <c r="B34" s="237" t="s">
        <v>227</v>
      </c>
      <c r="C34" s="62" t="s">
        <v>30</v>
      </c>
      <c r="D34" s="34">
        <f>VLOOKUP(C4,Prog!$B$8:$T$242,7,FALSE)</f>
        <v>22527</v>
      </c>
      <c r="E34" s="215">
        <f>VLOOKUP(C4,'INFO-ACUM'!$B$2:$AH$249,26,FALSE)</f>
        <v>3320</v>
      </c>
      <c r="F34" s="183">
        <f t="shared" ref="F34:F35" si="8">IFERROR(E34/D34,0)</f>
        <v>0.1473787011142185</v>
      </c>
      <c r="G34" s="34">
        <f>D34-E34</f>
        <v>19207</v>
      </c>
      <c r="H34" s="185">
        <f>100%-F34</f>
        <v>0.85262129888578153</v>
      </c>
    </row>
    <row r="35" spans="2:8" ht="18" customHeight="1" thickBot="1" x14ac:dyDescent="0.35">
      <c r="B35" s="238"/>
      <c r="C35" s="63" t="s">
        <v>31</v>
      </c>
      <c r="D35" s="36">
        <f>D34</f>
        <v>22527</v>
      </c>
      <c r="E35" s="216">
        <f>VLOOKUP(C4,'INFO-ACUM'!$B$2:$AH$249,27,FALSE)</f>
        <v>2715</v>
      </c>
      <c r="F35" s="184">
        <f t="shared" si="8"/>
        <v>0.12052204021840458</v>
      </c>
      <c r="G35" s="36">
        <f t="shared" ref="G35" si="9">D35-E35</f>
        <v>19812</v>
      </c>
      <c r="H35" s="186">
        <f t="shared" ref="H35" si="10">100%-F35</f>
        <v>0.87947795978159538</v>
      </c>
    </row>
    <row r="36" spans="2:8" ht="15" thickBot="1" x14ac:dyDescent="0.35"/>
    <row r="37" spans="2:8" ht="31.8" thickTop="1" x14ac:dyDescent="0.3">
      <c r="B37" s="239" t="s">
        <v>228</v>
      </c>
      <c r="C37" s="240"/>
      <c r="D37" s="220" t="s">
        <v>230</v>
      </c>
      <c r="E37" s="220" t="s">
        <v>229</v>
      </c>
      <c r="F37" s="220" t="s">
        <v>231</v>
      </c>
      <c r="G37" s="220" t="s">
        <v>290</v>
      </c>
      <c r="H37" s="221" t="s">
        <v>291</v>
      </c>
    </row>
    <row r="38" spans="2:8" ht="15.6" x14ac:dyDescent="0.3">
      <c r="B38" s="237" t="s">
        <v>303</v>
      </c>
      <c r="C38" s="62" t="s">
        <v>340</v>
      </c>
      <c r="D38" s="34">
        <f>VLOOKUP(C4,Prog!$B$8:$T$242,8,FALSE)</f>
        <v>0</v>
      </c>
      <c r="E38" s="34">
        <f>VLOOKUP(C4,'INFO-ACUM'!$B$2:$AH$249,30,FALSE)</f>
        <v>2433</v>
      </c>
      <c r="F38" s="183">
        <f t="shared" ref="F38:F39" si="11">IFERROR(E38/D38,0)</f>
        <v>0</v>
      </c>
      <c r="G38" s="217">
        <f>D38-E38</f>
        <v>-2433</v>
      </c>
      <c r="H38" s="185">
        <f>100%-F38</f>
        <v>1</v>
      </c>
    </row>
    <row r="39" spans="2:8" ht="16.2" thickBot="1" x14ac:dyDescent="0.35">
      <c r="B39" s="238"/>
      <c r="C39" s="63" t="s">
        <v>341</v>
      </c>
      <c r="D39" s="36">
        <f>D38</f>
        <v>0</v>
      </c>
      <c r="E39" s="36">
        <f>VLOOKUP(C4,'INFO-ACUM'!$B$2:$AH$249,31,FALSE)</f>
        <v>0</v>
      </c>
      <c r="F39" s="184">
        <f t="shared" si="11"/>
        <v>0</v>
      </c>
      <c r="G39" s="218">
        <f t="shared" ref="G39" si="12">D39-E39</f>
        <v>0</v>
      </c>
      <c r="H39" s="186">
        <f t="shared" ref="H39" si="13">100%-F39</f>
        <v>1</v>
      </c>
    </row>
    <row r="40" spans="2:8" ht="15" thickBot="1" x14ac:dyDescent="0.35"/>
    <row r="41" spans="2:8" ht="31.8" thickTop="1" x14ac:dyDescent="0.3">
      <c r="B41" s="239" t="s">
        <v>228</v>
      </c>
      <c r="C41" s="240"/>
      <c r="D41" s="220" t="s">
        <v>230</v>
      </c>
      <c r="E41" s="220" t="s">
        <v>229</v>
      </c>
      <c r="F41" s="220" t="s">
        <v>231</v>
      </c>
      <c r="G41" s="220" t="s">
        <v>290</v>
      </c>
      <c r="H41" s="221" t="s">
        <v>291</v>
      </c>
    </row>
    <row r="42" spans="2:8" ht="15.6" x14ac:dyDescent="0.3">
      <c r="B42" s="237" t="s">
        <v>468</v>
      </c>
      <c r="C42" s="33" t="s">
        <v>301</v>
      </c>
      <c r="D42" s="34">
        <f>VLOOKUP(C4,Prog!$B$8:$T$300,18,FALSE)</f>
        <v>0</v>
      </c>
      <c r="E42" s="40">
        <f>VLOOKUP(C4,'INFO-ACUM'!$B$2:$AH$249,28,FALSE)</f>
        <v>1705</v>
      </c>
      <c r="F42" s="183">
        <f t="shared" ref="F42:F43" si="14">IFERROR(E42/D42,0)</f>
        <v>0</v>
      </c>
      <c r="G42" s="34">
        <f>D42-E42</f>
        <v>-1705</v>
      </c>
      <c r="H42" s="185">
        <f>100%-F42</f>
        <v>1</v>
      </c>
    </row>
    <row r="43" spans="2:8" ht="16.2" thickBot="1" x14ac:dyDescent="0.35">
      <c r="B43" s="238"/>
      <c r="C43" s="35" t="s">
        <v>302</v>
      </c>
      <c r="D43" s="36">
        <f>VLOOKUP(C4,Prog!$B$8:$T$300,19,FALSE)</f>
        <v>0</v>
      </c>
      <c r="E43" s="41">
        <f>VLOOKUP(C4,'INFO-ACUM'!$B$2:$AH$249,29,FALSE)</f>
        <v>5478</v>
      </c>
      <c r="F43" s="184">
        <f t="shared" si="14"/>
        <v>0</v>
      </c>
      <c r="G43" s="36">
        <f t="shared" ref="G43" si="15">D43-E43</f>
        <v>-5478</v>
      </c>
      <c r="H43" s="186">
        <f t="shared" ref="H43" si="16">100%-F43</f>
        <v>1</v>
      </c>
    </row>
    <row r="44" spans="2:8" ht="18" customHeight="1" thickBot="1" x14ac:dyDescent="0.35"/>
    <row r="45" spans="2:8" ht="31.8" thickTop="1" x14ac:dyDescent="0.3">
      <c r="B45" s="239" t="s">
        <v>228</v>
      </c>
      <c r="C45" s="240"/>
      <c r="D45" s="220" t="s">
        <v>230</v>
      </c>
      <c r="E45" s="220" t="s">
        <v>229</v>
      </c>
      <c r="F45" s="220" t="s">
        <v>231</v>
      </c>
      <c r="G45" s="220" t="s">
        <v>290</v>
      </c>
      <c r="H45" s="221" t="s">
        <v>291</v>
      </c>
    </row>
    <row r="46" spans="2:8" ht="15.6" x14ac:dyDescent="0.3">
      <c r="B46" s="237" t="s">
        <v>473</v>
      </c>
      <c r="C46" s="33" t="s">
        <v>469</v>
      </c>
      <c r="D46" s="34">
        <f>VLOOKUP(C4,Prog!$B$8:$T$300,11,FALSE)</f>
        <v>0</v>
      </c>
      <c r="E46" s="40">
        <f>VLOOKUP(C4,'INFO-ACUM'!$B$2:$AH$249,32,FALSE)</f>
        <v>707</v>
      </c>
      <c r="F46" s="183">
        <f t="shared" ref="F46:F47" si="17">IFERROR(E46/D46,0)</f>
        <v>0</v>
      </c>
      <c r="G46" s="34">
        <f>D46-E46</f>
        <v>-707</v>
      </c>
      <c r="H46" s="185">
        <f>100%-F46</f>
        <v>1</v>
      </c>
    </row>
    <row r="47" spans="2:8" ht="16.2" thickBot="1" x14ac:dyDescent="0.35">
      <c r="B47" s="238"/>
      <c r="C47" s="35" t="s">
        <v>474</v>
      </c>
      <c r="D47" s="36">
        <f>VLOOKUP(C4,Prog!$B$8:$T$300,10,FALSE)</f>
        <v>0</v>
      </c>
      <c r="E47" s="41">
        <f>VLOOKUP(C4,'INFO-ACUM'!$B$2:$AH$249,33,FALSE)</f>
        <v>2501</v>
      </c>
      <c r="F47" s="184">
        <f t="shared" si="17"/>
        <v>0</v>
      </c>
      <c r="G47" s="36">
        <f t="shared" ref="G47" si="18">D47-E47</f>
        <v>-2501</v>
      </c>
      <c r="H47" s="186">
        <f t="shared" ref="H47" si="19">100%-F47</f>
        <v>1</v>
      </c>
    </row>
    <row r="50" spans="2:12" ht="15.6" x14ac:dyDescent="0.3">
      <c r="B50" s="233" t="str">
        <f>CONCATENATE("INDICADOR DE NIÑAS Y NIÑOS CON VACUNA COMPLETA -", C4, " EN EL AÑO 2026")</f>
        <v>INDICADOR DE NIÑAS Y NIÑOS CON VACUNA COMPLETA -TOTAL GERESA EN EL AÑO 2026</v>
      </c>
      <c r="C50" s="233"/>
      <c r="D50" s="233"/>
      <c r="E50" s="233"/>
      <c r="F50" s="233"/>
      <c r="G50" s="233"/>
      <c r="H50" s="233"/>
    </row>
    <row r="51" spans="2:12" ht="9.6" customHeight="1" thickBot="1" x14ac:dyDescent="0.35">
      <c r="B51" s="111"/>
      <c r="C51" s="112"/>
      <c r="D51" s="111"/>
      <c r="E51" s="111"/>
      <c r="F51" s="111"/>
      <c r="L51" s="136" t="str">
        <f>CONCATENATE(B2," ","  DE 4 AÑOS")</f>
        <v>GERESA LAMBAYEQUE ESTRATEGIA  DE INMUNIZACIONES  ACUMULADO AL MES DE ABR* 2026 EN: TOTAL GERESA   DE 4 AÑOS</v>
      </c>
    </row>
    <row r="52" spans="2:12" ht="15" thickTop="1" x14ac:dyDescent="0.3">
      <c r="B52" s="225" t="s">
        <v>356</v>
      </c>
      <c r="C52" s="234" t="s">
        <v>357</v>
      </c>
      <c r="D52" s="234"/>
      <c r="E52" s="234"/>
      <c r="F52" s="222" t="s">
        <v>230</v>
      </c>
      <c r="G52" s="223" t="s">
        <v>358</v>
      </c>
      <c r="H52" s="224" t="s">
        <v>231</v>
      </c>
    </row>
    <row r="53" spans="2:12" ht="16.2" customHeight="1" x14ac:dyDescent="0.3">
      <c r="B53" s="235" t="s">
        <v>374</v>
      </c>
      <c r="C53" s="150" t="s">
        <v>359</v>
      </c>
      <c r="D53" s="150"/>
      <c r="E53" s="150"/>
      <c r="F53" s="114">
        <f>D7</f>
        <v>17238</v>
      </c>
      <c r="G53" s="119">
        <f>E7</f>
        <v>3178</v>
      </c>
      <c r="H53" s="128">
        <f>G53/F53</f>
        <v>0.18436013458637893</v>
      </c>
    </row>
    <row r="54" spans="2:12" ht="16.2" customHeight="1" x14ac:dyDescent="0.3">
      <c r="B54" s="235"/>
      <c r="C54" s="150" t="s">
        <v>360</v>
      </c>
      <c r="D54" s="150"/>
      <c r="E54" s="150"/>
      <c r="F54" s="114">
        <f>F53</f>
        <v>17238</v>
      </c>
      <c r="G54" s="119">
        <f>E9</f>
        <v>3381</v>
      </c>
      <c r="H54" s="128">
        <f t="shared" ref="H54:H67" si="20">G54/F54</f>
        <v>0.19613644274277758</v>
      </c>
    </row>
    <row r="55" spans="2:12" ht="16.2" customHeight="1" x14ac:dyDescent="0.3">
      <c r="B55" s="235"/>
      <c r="C55" s="150" t="s">
        <v>361</v>
      </c>
      <c r="D55" s="150"/>
      <c r="E55" s="150"/>
      <c r="F55" s="114">
        <f t="shared" ref="F55:F59" si="21">F54</f>
        <v>17238</v>
      </c>
      <c r="G55" s="119">
        <f>E14</f>
        <v>3760</v>
      </c>
      <c r="H55" s="128">
        <f t="shared" si="20"/>
        <v>0.21812275205940365</v>
      </c>
    </row>
    <row r="56" spans="2:12" ht="16.2" customHeight="1" x14ac:dyDescent="0.3">
      <c r="B56" s="235"/>
      <c r="C56" s="150" t="s">
        <v>362</v>
      </c>
      <c r="D56" s="150"/>
      <c r="E56" s="150"/>
      <c r="F56" s="114">
        <f t="shared" si="21"/>
        <v>17238</v>
      </c>
      <c r="G56" s="119">
        <f>E15</f>
        <v>3723</v>
      </c>
      <c r="H56" s="128">
        <f t="shared" si="20"/>
        <v>0.21597633136094674</v>
      </c>
    </row>
    <row r="57" spans="2:12" ht="16.2" customHeight="1" x14ac:dyDescent="0.3">
      <c r="B57" s="235"/>
      <c r="C57" s="150" t="s">
        <v>363</v>
      </c>
      <c r="D57" s="150"/>
      <c r="E57" s="150"/>
      <c r="F57" s="114">
        <f t="shared" si="21"/>
        <v>17238</v>
      </c>
      <c r="G57" s="119">
        <f>E16</f>
        <v>3755</v>
      </c>
      <c r="H57" s="128">
        <f t="shared" si="20"/>
        <v>0.21783269520826082</v>
      </c>
    </row>
    <row r="58" spans="2:12" ht="16.2" customHeight="1" x14ac:dyDescent="0.3">
      <c r="B58" s="235"/>
      <c r="C58" s="150" t="s">
        <v>364</v>
      </c>
      <c r="D58" s="150"/>
      <c r="E58" s="150"/>
      <c r="F58" s="114">
        <f t="shared" si="21"/>
        <v>17238</v>
      </c>
      <c r="G58" s="119">
        <f>E19</f>
        <v>3821</v>
      </c>
      <c r="H58" s="128">
        <f t="shared" si="20"/>
        <v>0.22166144564334608</v>
      </c>
    </row>
    <row r="59" spans="2:12" ht="16.2" customHeight="1" thickBot="1" x14ac:dyDescent="0.35">
      <c r="B59" s="235"/>
      <c r="C59" s="113" t="s">
        <v>435</v>
      </c>
      <c r="D59" s="113"/>
      <c r="E59" s="113"/>
      <c r="F59" s="114">
        <f t="shared" si="21"/>
        <v>17238</v>
      </c>
      <c r="G59" s="120">
        <f>E18</f>
        <v>3810</v>
      </c>
      <c r="H59" s="128">
        <f t="shared" si="20"/>
        <v>0.22102332057083188</v>
      </c>
    </row>
    <row r="60" spans="2:12" ht="16.2" customHeight="1" x14ac:dyDescent="0.3">
      <c r="B60" s="235"/>
      <c r="C60" s="151" t="s">
        <v>366</v>
      </c>
      <c r="D60" s="151"/>
      <c r="E60" s="151"/>
      <c r="F60" s="115">
        <f>D24</f>
        <v>19674</v>
      </c>
      <c r="G60" s="121">
        <f>E24</f>
        <v>3587</v>
      </c>
      <c r="H60" s="128">
        <f t="shared" si="20"/>
        <v>0.18232184609128799</v>
      </c>
    </row>
    <row r="61" spans="2:12" ht="16.2" customHeight="1" x14ac:dyDescent="0.3">
      <c r="B61" s="235"/>
      <c r="C61" s="147" t="s">
        <v>367</v>
      </c>
      <c r="D61" s="147"/>
      <c r="E61" s="147"/>
      <c r="F61" s="116">
        <f>F60</f>
        <v>19674</v>
      </c>
      <c r="G61" s="122">
        <f>E25</f>
        <v>3699</v>
      </c>
      <c r="H61" s="128">
        <f t="shared" si="20"/>
        <v>0.18801463860933212</v>
      </c>
    </row>
    <row r="62" spans="2:12" ht="16.2" customHeight="1" x14ac:dyDescent="0.3">
      <c r="B62" s="235"/>
      <c r="C62" s="147" t="s">
        <v>368</v>
      </c>
      <c r="D62" s="147"/>
      <c r="E62" s="147"/>
      <c r="F62" s="116">
        <f t="shared" ref="F62:F65" si="22">F61</f>
        <v>19674</v>
      </c>
      <c r="G62" s="122">
        <f>E26</f>
        <v>3651</v>
      </c>
      <c r="H62" s="128">
        <f t="shared" si="20"/>
        <v>0.18557487038731321</v>
      </c>
      <c r="I62"/>
    </row>
    <row r="63" spans="2:12" ht="16.2" customHeight="1" x14ac:dyDescent="0.3">
      <c r="B63" s="235"/>
      <c r="C63" s="147" t="s">
        <v>369</v>
      </c>
      <c r="D63" s="147"/>
      <c r="E63" s="147"/>
      <c r="F63" s="116">
        <f t="shared" si="22"/>
        <v>19674</v>
      </c>
      <c r="G63" s="122">
        <f>E29</f>
        <v>3231</v>
      </c>
      <c r="H63" s="128">
        <f t="shared" si="20"/>
        <v>0.16422689844464775</v>
      </c>
    </row>
    <row r="64" spans="2:12" ht="16.2" customHeight="1" x14ac:dyDescent="0.3">
      <c r="B64" s="235"/>
      <c r="C64" s="147" t="s">
        <v>370</v>
      </c>
      <c r="D64" s="147"/>
      <c r="E64" s="147"/>
      <c r="F64" s="116">
        <f t="shared" si="22"/>
        <v>19674</v>
      </c>
      <c r="G64" s="122">
        <f>E30</f>
        <v>3213</v>
      </c>
      <c r="H64" s="128">
        <f t="shared" si="20"/>
        <v>0.16331198536139066</v>
      </c>
    </row>
    <row r="65" spans="2:8" ht="16.2" customHeight="1" thickBot="1" x14ac:dyDescent="0.35">
      <c r="B65" s="235"/>
      <c r="C65" s="148" t="s">
        <v>371</v>
      </c>
      <c r="D65" s="148"/>
      <c r="E65" s="148"/>
      <c r="F65" s="117">
        <f t="shared" si="22"/>
        <v>19674</v>
      </c>
      <c r="G65" s="123">
        <f>E31</f>
        <v>3327</v>
      </c>
      <c r="H65" s="128">
        <f t="shared" si="20"/>
        <v>0.16910643488868557</v>
      </c>
    </row>
    <row r="66" spans="2:8" ht="16.2" customHeight="1" x14ac:dyDescent="0.3">
      <c r="B66" s="235"/>
      <c r="C66" s="149" t="s">
        <v>372</v>
      </c>
      <c r="D66" s="149"/>
      <c r="E66" s="149"/>
      <c r="F66" s="118">
        <f>D34</f>
        <v>22527</v>
      </c>
      <c r="G66" s="124">
        <f>E34</f>
        <v>3320</v>
      </c>
      <c r="H66" s="128">
        <f t="shared" si="20"/>
        <v>0.1473787011142185</v>
      </c>
    </row>
    <row r="67" spans="2:8" ht="16.2" customHeight="1" thickBot="1" x14ac:dyDescent="0.35">
      <c r="B67" s="236"/>
      <c r="C67" s="152" t="s">
        <v>373</v>
      </c>
      <c r="D67" s="152"/>
      <c r="E67" s="152"/>
      <c r="F67" s="125">
        <f>D34</f>
        <v>22527</v>
      </c>
      <c r="G67" s="126">
        <f>E35</f>
        <v>2715</v>
      </c>
      <c r="H67" s="128">
        <f t="shared" si="20"/>
        <v>0.12052204021840458</v>
      </c>
    </row>
    <row r="68" spans="2:8" ht="19.2" thickTop="1" thickBot="1" x14ac:dyDescent="0.35">
      <c r="B68" s="231" t="s">
        <v>365</v>
      </c>
      <c r="C68" s="232"/>
      <c r="D68" s="232"/>
      <c r="E68" s="232"/>
      <c r="F68" s="232"/>
      <c r="G68" s="232"/>
      <c r="H68" s="127">
        <f>SUM(G53:G67)/SUM(F53:F67)</f>
        <v>0.1838534838809715</v>
      </c>
    </row>
    <row r="69" spans="2:8" ht="15" thickTop="1" x14ac:dyDescent="0.3"/>
  </sheetData>
  <sheetProtection algorithmName="SHA-512" hashValue="RXJFepwmiYFtfcraBYelYniIDbi7RhYOKSwmM4olQ3ghfQhVKiT1W2DDVFLwxHtqGFbGK5/1Pxh2szgZ04qseA==" saltValue="FQOcUqyEizAeORdZ0kZvGQ==" spinCount="100000" sheet="1" objects="1" scenarios="1"/>
  <mergeCells count="18">
    <mergeCell ref="B41:C41"/>
    <mergeCell ref="B24:B31"/>
    <mergeCell ref="B33:C33"/>
    <mergeCell ref="B34:B35"/>
    <mergeCell ref="B37:C37"/>
    <mergeCell ref="B38:B39"/>
    <mergeCell ref="B2:H2"/>
    <mergeCell ref="C4:E4"/>
    <mergeCell ref="B6:C6"/>
    <mergeCell ref="B7:B21"/>
    <mergeCell ref="B23:C23"/>
    <mergeCell ref="B68:G68"/>
    <mergeCell ref="B50:H50"/>
    <mergeCell ref="C52:E52"/>
    <mergeCell ref="B53:B67"/>
    <mergeCell ref="B42:B43"/>
    <mergeCell ref="B45:C45"/>
    <mergeCell ref="B46:B47"/>
  </mergeCells>
  <pageMargins left="0" right="0" top="0" bottom="0" header="0.31496062992125984" footer="0.31496062992125984"/>
  <pageSetup paperSize="9" scale="79" orientation="landscape" r:id="rId1"/>
  <rowBreaks count="1" manualBreakCount="1">
    <brk id="39" max="16383" man="1"/>
  </rowBreaks>
  <colBreaks count="1" manualBreakCount="1">
    <brk id="10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31239AB-296B-46A4-80BF-20803A88F054}">
          <x14:formula1>
            <xm:f>'INFO-ACUM'!$B$2:$B$222</xm:f>
          </x14:formula1>
          <xm:sqref>C4:E4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6F51F-C7C8-407D-89BA-80F77A4CF807}">
  <sheetPr codeName="Hoja5">
    <tabColor rgb="FFFFFF00"/>
  </sheetPr>
  <dimension ref="A1:AN249"/>
  <sheetViews>
    <sheetView showGridLines="0" topLeftCell="A85" zoomScale="90" zoomScaleNormal="90" workbookViewId="0">
      <selection activeCell="A85" sqref="A1:XFD1048576"/>
    </sheetView>
  </sheetViews>
  <sheetFormatPr baseColWidth="10" defaultRowHeight="14.4" x14ac:dyDescent="0.3"/>
  <cols>
    <col min="1" max="1" width="10" style="27" customWidth="1"/>
    <col min="2" max="2" width="39.88671875" style="27" customWidth="1"/>
    <col min="3" max="3" width="3.5546875" style="28" customWidth="1"/>
    <col min="4" max="4" width="11.44140625" style="29" customWidth="1"/>
    <col min="5" max="5" width="12.6640625" style="29" customWidth="1"/>
    <col min="6" max="6" width="12.33203125" style="27" customWidth="1"/>
    <col min="7" max="7" width="11.33203125" style="27" customWidth="1"/>
    <col min="8" max="8" width="12.88671875" style="27" customWidth="1"/>
    <col min="9" max="9" width="9.6640625" customWidth="1"/>
    <col min="10" max="10" width="11.44140625" customWidth="1"/>
    <col min="11" max="20" width="11.5546875" customWidth="1"/>
    <col min="23" max="23" width="29.6640625" bestFit="1" customWidth="1"/>
    <col min="24" max="24" width="7.88671875" style="180" bestFit="1" customWidth="1"/>
    <col min="25" max="25" width="6.5546875" style="180" bestFit="1" customWidth="1"/>
    <col min="26" max="28" width="6.77734375" style="180" bestFit="1" customWidth="1"/>
    <col min="29" max="29" width="4.88671875" style="180" bestFit="1" customWidth="1"/>
    <col min="30" max="33" width="8.33203125" style="180" bestFit="1" customWidth="1"/>
    <col min="34" max="36" width="8.21875" style="180" bestFit="1" customWidth="1"/>
    <col min="37" max="37" width="7.6640625" style="180" bestFit="1" customWidth="1"/>
    <col min="38" max="38" width="8.21875" style="180" bestFit="1" customWidth="1"/>
    <col min="39" max="39" width="7.88671875" style="180" bestFit="1" customWidth="1"/>
    <col min="40" max="40" width="8.33203125" style="180" bestFit="1" customWidth="1"/>
  </cols>
  <sheetData>
    <row r="1" spans="1:40" x14ac:dyDescent="0.3">
      <c r="A1" s="3"/>
      <c r="B1" s="4" t="s">
        <v>261</v>
      </c>
      <c r="C1" s="5"/>
      <c r="D1" s="6"/>
      <c r="E1" s="7"/>
      <c r="F1" s="3"/>
      <c r="G1" s="3"/>
      <c r="H1" s="3"/>
    </row>
    <row r="2" spans="1:40" x14ac:dyDescent="0.3">
      <c r="A2" s="3"/>
      <c r="B2" s="8" t="s">
        <v>262</v>
      </c>
      <c r="C2" s="9"/>
      <c r="D2" s="6"/>
      <c r="E2" s="7"/>
      <c r="F2" s="3"/>
      <c r="G2" s="3"/>
      <c r="H2" s="3"/>
    </row>
    <row r="3" spans="1:40" ht="21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40" ht="21" hidden="1" customHeight="1" x14ac:dyDescent="0.3">
      <c r="A4" s="58"/>
      <c r="B4" s="59"/>
      <c r="C4" s="61"/>
      <c r="D4" s="166"/>
      <c r="E4" s="167"/>
      <c r="F4" s="168"/>
      <c r="G4" s="169"/>
      <c r="H4" s="170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2"/>
    </row>
    <row r="5" spans="1:40" ht="21" hidden="1" customHeight="1" x14ac:dyDescent="0.3">
      <c r="A5" s="58"/>
      <c r="B5" s="59"/>
      <c r="C5" s="61"/>
      <c r="D5" s="166"/>
      <c r="E5" s="167"/>
      <c r="F5" s="168"/>
      <c r="G5" s="169"/>
      <c r="H5" s="170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2"/>
    </row>
    <row r="6" spans="1:40" ht="21" hidden="1" customHeight="1" x14ac:dyDescent="0.3">
      <c r="A6" s="58"/>
      <c r="B6" s="59"/>
      <c r="C6" s="61"/>
      <c r="D6" s="166"/>
      <c r="E6" s="167"/>
      <c r="F6" s="168"/>
      <c r="G6" s="169"/>
      <c r="H6" s="170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2"/>
    </row>
    <row r="7" spans="1:40" ht="48" x14ac:dyDescent="0.3">
      <c r="A7" s="58" t="s">
        <v>263</v>
      </c>
      <c r="B7" s="59" t="s">
        <v>264</v>
      </c>
      <c r="C7" s="60" t="s">
        <v>337</v>
      </c>
      <c r="D7" s="166" t="s">
        <v>265</v>
      </c>
      <c r="E7" s="167" t="s">
        <v>266</v>
      </c>
      <c r="F7" s="168" t="s">
        <v>267</v>
      </c>
      <c r="G7" s="169" t="s">
        <v>268</v>
      </c>
      <c r="H7" s="170" t="s">
        <v>269</v>
      </c>
      <c r="I7" s="171" t="s">
        <v>303</v>
      </c>
      <c r="J7" s="173" t="s">
        <v>447</v>
      </c>
      <c r="K7" s="173" t="s">
        <v>448</v>
      </c>
      <c r="L7" s="173" t="s">
        <v>449</v>
      </c>
      <c r="M7" s="173" t="s">
        <v>450</v>
      </c>
      <c r="N7" s="177" t="s">
        <v>442</v>
      </c>
      <c r="O7" s="177" t="s">
        <v>443</v>
      </c>
      <c r="P7" s="177" t="s">
        <v>444</v>
      </c>
      <c r="Q7" s="177" t="s">
        <v>445</v>
      </c>
      <c r="R7" s="177" t="s">
        <v>446</v>
      </c>
      <c r="S7" s="176" t="s">
        <v>439</v>
      </c>
      <c r="T7" s="176" t="s">
        <v>441</v>
      </c>
      <c r="U7" t="s">
        <v>336</v>
      </c>
    </row>
    <row r="8" spans="1:40" x14ac:dyDescent="0.3">
      <c r="A8" s="10"/>
      <c r="B8" s="11" t="s">
        <v>292</v>
      </c>
      <c r="C8" s="12" t="s">
        <v>338</v>
      </c>
      <c r="D8" s="44">
        <v>17238</v>
      </c>
      <c r="E8" s="44">
        <v>19674</v>
      </c>
      <c r="F8" s="44">
        <v>21807</v>
      </c>
      <c r="G8" s="44">
        <v>23400</v>
      </c>
      <c r="H8" s="44">
        <v>22527</v>
      </c>
      <c r="I8" s="44">
        <v>0</v>
      </c>
      <c r="J8" s="44">
        <v>0</v>
      </c>
      <c r="K8" s="44">
        <v>0</v>
      </c>
      <c r="L8" s="44">
        <v>0</v>
      </c>
      <c r="M8" s="44">
        <v>0</v>
      </c>
      <c r="N8" s="44">
        <v>0</v>
      </c>
      <c r="O8" s="44">
        <v>0</v>
      </c>
      <c r="P8" s="44">
        <v>0</v>
      </c>
      <c r="Q8" s="44">
        <v>0</v>
      </c>
      <c r="R8" s="44">
        <v>0</v>
      </c>
      <c r="S8" s="44">
        <v>0</v>
      </c>
      <c r="T8" s="44">
        <v>0</v>
      </c>
      <c r="U8" s="50" t="e">
        <v>#N/A</v>
      </c>
      <c r="W8" t="s">
        <v>339</v>
      </c>
      <c r="X8" t="s">
        <v>451</v>
      </c>
      <c r="Y8" t="s">
        <v>452</v>
      </c>
      <c r="Z8" t="s">
        <v>453</v>
      </c>
      <c r="AA8" t="s">
        <v>454</v>
      </c>
      <c r="AB8" t="s">
        <v>455</v>
      </c>
      <c r="AC8" t="s">
        <v>467</v>
      </c>
      <c r="AD8" t="s">
        <v>456</v>
      </c>
      <c r="AE8" t="s">
        <v>457</v>
      </c>
      <c r="AF8" t="s">
        <v>458</v>
      </c>
      <c r="AG8" t="s">
        <v>459</v>
      </c>
      <c r="AH8" t="s">
        <v>460</v>
      </c>
      <c r="AI8" t="s">
        <v>461</v>
      </c>
      <c r="AJ8" t="s">
        <v>462</v>
      </c>
      <c r="AK8" t="s">
        <v>463</v>
      </c>
      <c r="AL8" t="s">
        <v>464</v>
      </c>
      <c r="AM8" t="s">
        <v>465</v>
      </c>
      <c r="AN8" t="s">
        <v>466</v>
      </c>
    </row>
    <row r="9" spans="1:40" x14ac:dyDescent="0.3">
      <c r="A9" s="14"/>
      <c r="B9" s="15" t="s">
        <v>270</v>
      </c>
      <c r="C9" s="16" t="s">
        <v>338</v>
      </c>
      <c r="D9" s="45">
        <v>17238</v>
      </c>
      <c r="E9" s="45">
        <v>19674</v>
      </c>
      <c r="F9" s="45">
        <v>21807</v>
      </c>
      <c r="G9" s="45">
        <v>23400</v>
      </c>
      <c r="H9" s="45">
        <v>22527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45">
        <v>0</v>
      </c>
      <c r="O9" s="45">
        <v>0</v>
      </c>
      <c r="P9" s="45">
        <v>0</v>
      </c>
      <c r="Q9" s="45">
        <v>0</v>
      </c>
      <c r="R9" s="45">
        <v>0</v>
      </c>
      <c r="S9" s="45">
        <v>0</v>
      </c>
      <c r="T9" s="45">
        <v>0</v>
      </c>
      <c r="U9" s="50" t="e">
        <v>#N/A</v>
      </c>
      <c r="W9" t="s">
        <v>328</v>
      </c>
      <c r="X9">
        <v>187</v>
      </c>
      <c r="Y9">
        <v>270</v>
      </c>
      <c r="Z9">
        <v>331</v>
      </c>
      <c r="AA9">
        <v>304</v>
      </c>
      <c r="AB9">
        <v>328</v>
      </c>
      <c r="AC9"/>
      <c r="AD9">
        <v>94</v>
      </c>
      <c r="AE9">
        <v>94</v>
      </c>
      <c r="AF9">
        <v>94</v>
      </c>
      <c r="AG9">
        <v>165</v>
      </c>
      <c r="AH9">
        <v>224</v>
      </c>
      <c r="AI9">
        <v>1350</v>
      </c>
      <c r="AJ9">
        <v>224</v>
      </c>
      <c r="AK9">
        <v>113</v>
      </c>
      <c r="AL9">
        <v>113</v>
      </c>
      <c r="AM9">
        <v>438</v>
      </c>
      <c r="AN9">
        <v>875</v>
      </c>
    </row>
    <row r="10" spans="1:40" x14ac:dyDescent="0.3">
      <c r="A10" s="14"/>
      <c r="B10" s="17" t="s">
        <v>33</v>
      </c>
      <c r="C10" s="18" t="s">
        <v>338</v>
      </c>
      <c r="D10" s="133">
        <v>10267</v>
      </c>
      <c r="E10" s="133">
        <v>11749</v>
      </c>
      <c r="F10" s="133">
        <v>12862</v>
      </c>
      <c r="G10" s="133">
        <v>13494</v>
      </c>
      <c r="H10" s="133">
        <v>13818</v>
      </c>
      <c r="I10" s="133">
        <v>0</v>
      </c>
      <c r="J10" s="133">
        <v>0</v>
      </c>
      <c r="K10" s="133">
        <v>0</v>
      </c>
      <c r="L10" s="133">
        <v>0</v>
      </c>
      <c r="M10" s="133">
        <v>0</v>
      </c>
      <c r="N10" s="133">
        <v>0</v>
      </c>
      <c r="O10" s="133">
        <v>0</v>
      </c>
      <c r="P10" s="133">
        <v>0</v>
      </c>
      <c r="Q10" s="133">
        <v>0</v>
      </c>
      <c r="R10" s="133">
        <v>0</v>
      </c>
      <c r="S10" s="133">
        <v>0</v>
      </c>
      <c r="T10" s="133">
        <v>0</v>
      </c>
      <c r="U10" s="50" t="e">
        <v>#N/A</v>
      </c>
      <c r="W10" t="s">
        <v>193</v>
      </c>
      <c r="X10">
        <v>194</v>
      </c>
      <c r="Y10">
        <v>217</v>
      </c>
      <c r="Z10">
        <v>227</v>
      </c>
      <c r="AA10">
        <v>216</v>
      </c>
      <c r="AB10">
        <v>216</v>
      </c>
      <c r="AC10"/>
      <c r="AD10">
        <v>66</v>
      </c>
      <c r="AE10">
        <v>66</v>
      </c>
      <c r="AF10">
        <v>66</v>
      </c>
      <c r="AG10">
        <v>112</v>
      </c>
      <c r="AH10">
        <v>220</v>
      </c>
      <c r="AI10">
        <v>1323</v>
      </c>
      <c r="AJ10">
        <v>220</v>
      </c>
      <c r="AK10">
        <v>111</v>
      </c>
      <c r="AL10">
        <v>111</v>
      </c>
      <c r="AM10">
        <v>1091</v>
      </c>
      <c r="AN10">
        <v>2181</v>
      </c>
    </row>
    <row r="11" spans="1:40" x14ac:dyDescent="0.3">
      <c r="A11" s="14"/>
      <c r="B11" s="17" t="s">
        <v>92</v>
      </c>
      <c r="C11" s="18" t="s">
        <v>338</v>
      </c>
      <c r="D11" s="133">
        <v>5737</v>
      </c>
      <c r="E11" s="133">
        <v>6432</v>
      </c>
      <c r="F11" s="133">
        <v>7205</v>
      </c>
      <c r="G11" s="133">
        <v>8070</v>
      </c>
      <c r="H11" s="133">
        <v>7033</v>
      </c>
      <c r="I11" s="133">
        <v>0</v>
      </c>
      <c r="J11" s="133">
        <v>0</v>
      </c>
      <c r="K11" s="133">
        <v>0</v>
      </c>
      <c r="L11" s="133">
        <v>0</v>
      </c>
      <c r="M11" s="133">
        <v>0</v>
      </c>
      <c r="N11" s="133">
        <v>0</v>
      </c>
      <c r="O11" s="133">
        <v>0</v>
      </c>
      <c r="P11" s="133">
        <v>0</v>
      </c>
      <c r="Q11" s="133">
        <v>0</v>
      </c>
      <c r="R11" s="133">
        <v>0</v>
      </c>
      <c r="S11" s="133">
        <v>0</v>
      </c>
      <c r="T11" s="133">
        <v>0</v>
      </c>
      <c r="U11" s="50" t="e">
        <v>#N/A</v>
      </c>
      <c r="W11" t="s">
        <v>33</v>
      </c>
      <c r="X11">
        <v>3015</v>
      </c>
      <c r="Y11">
        <v>3113</v>
      </c>
      <c r="Z11">
        <v>3955</v>
      </c>
      <c r="AA11">
        <v>4134</v>
      </c>
      <c r="AB11">
        <v>4510</v>
      </c>
      <c r="AC11"/>
      <c r="AD11">
        <v>526</v>
      </c>
      <c r="AE11">
        <v>526</v>
      </c>
      <c r="AF11">
        <v>526</v>
      </c>
      <c r="AG11">
        <v>904</v>
      </c>
      <c r="AH11">
        <v>4444</v>
      </c>
      <c r="AI11">
        <v>26661</v>
      </c>
      <c r="AJ11">
        <v>4444</v>
      </c>
      <c r="AK11">
        <v>2222</v>
      </c>
      <c r="AL11">
        <v>2222</v>
      </c>
      <c r="AM11">
        <v>15651</v>
      </c>
      <c r="AN11">
        <v>31301</v>
      </c>
    </row>
    <row r="12" spans="1:40" x14ac:dyDescent="0.3">
      <c r="A12" s="14"/>
      <c r="B12" s="17" t="s">
        <v>164</v>
      </c>
      <c r="C12" s="18" t="s">
        <v>338</v>
      </c>
      <c r="D12" s="133">
        <v>1234</v>
      </c>
      <c r="E12" s="133">
        <v>1493</v>
      </c>
      <c r="F12" s="133">
        <v>1740</v>
      </c>
      <c r="G12" s="133">
        <v>1836</v>
      </c>
      <c r="H12" s="133">
        <v>1676</v>
      </c>
      <c r="I12" s="133">
        <v>0</v>
      </c>
      <c r="J12" s="133">
        <v>0</v>
      </c>
      <c r="K12" s="133">
        <v>0</v>
      </c>
      <c r="L12" s="133">
        <v>0</v>
      </c>
      <c r="M12" s="133">
        <v>0</v>
      </c>
      <c r="N12" s="133">
        <v>0</v>
      </c>
      <c r="O12" s="133">
        <v>0</v>
      </c>
      <c r="P12" s="133">
        <v>0</v>
      </c>
      <c r="Q12" s="133">
        <v>0</v>
      </c>
      <c r="R12" s="133">
        <v>0</v>
      </c>
      <c r="S12" s="133">
        <v>0</v>
      </c>
      <c r="T12" s="133">
        <v>0</v>
      </c>
      <c r="U12" s="50" t="e">
        <v>#N/A</v>
      </c>
      <c r="W12" t="s">
        <v>117</v>
      </c>
      <c r="X12">
        <v>33</v>
      </c>
      <c r="Y12">
        <v>26</v>
      </c>
      <c r="Z12">
        <v>32</v>
      </c>
      <c r="AA12">
        <v>22</v>
      </c>
      <c r="AB12">
        <v>21</v>
      </c>
      <c r="AC12"/>
      <c r="AD12">
        <v>9</v>
      </c>
      <c r="AE12">
        <v>9</v>
      </c>
      <c r="AF12">
        <v>9</v>
      </c>
      <c r="AG12">
        <v>16</v>
      </c>
      <c r="AH12">
        <v>28</v>
      </c>
      <c r="AI12">
        <v>171</v>
      </c>
      <c r="AJ12">
        <v>28</v>
      </c>
      <c r="AK12">
        <v>14</v>
      </c>
      <c r="AL12">
        <v>14</v>
      </c>
      <c r="AM12">
        <v>83</v>
      </c>
      <c r="AN12">
        <v>165</v>
      </c>
    </row>
    <row r="13" spans="1:40" x14ac:dyDescent="0.3">
      <c r="A13" s="14"/>
      <c r="B13" s="19" t="s">
        <v>271</v>
      </c>
      <c r="C13" s="20" t="s">
        <v>338</v>
      </c>
      <c r="D13" s="46">
        <v>10267</v>
      </c>
      <c r="E13" s="46">
        <v>11749</v>
      </c>
      <c r="F13" s="46">
        <v>12862</v>
      </c>
      <c r="G13" s="46">
        <v>13494</v>
      </c>
      <c r="H13" s="46">
        <v>13818</v>
      </c>
      <c r="I13" s="46">
        <v>0</v>
      </c>
      <c r="J13" s="46">
        <v>0</v>
      </c>
      <c r="K13" s="46">
        <v>0</v>
      </c>
      <c r="L13" s="46">
        <v>0</v>
      </c>
      <c r="M13" s="46">
        <v>0</v>
      </c>
      <c r="N13" s="46">
        <v>0</v>
      </c>
      <c r="O13" s="46">
        <v>0</v>
      </c>
      <c r="P13" s="46">
        <v>0</v>
      </c>
      <c r="Q13" s="46">
        <v>0</v>
      </c>
      <c r="R13" s="46">
        <v>0</v>
      </c>
      <c r="S13" s="46">
        <v>0</v>
      </c>
      <c r="T13" s="46">
        <v>0</v>
      </c>
      <c r="U13" s="50" t="e">
        <v>#N/A</v>
      </c>
      <c r="W13" t="s">
        <v>42</v>
      </c>
      <c r="X13">
        <v>198</v>
      </c>
      <c r="Y13">
        <v>203</v>
      </c>
      <c r="Z13">
        <v>265</v>
      </c>
      <c r="AA13">
        <v>229</v>
      </c>
      <c r="AB13">
        <v>292</v>
      </c>
      <c r="AC13"/>
      <c r="AD13">
        <v>65</v>
      </c>
      <c r="AE13">
        <v>65</v>
      </c>
      <c r="AF13">
        <v>65</v>
      </c>
      <c r="AG13">
        <v>111</v>
      </c>
      <c r="AH13">
        <v>317</v>
      </c>
      <c r="AI13">
        <v>1903</v>
      </c>
      <c r="AJ13">
        <v>317</v>
      </c>
      <c r="AK13">
        <v>159</v>
      </c>
      <c r="AL13">
        <v>159</v>
      </c>
      <c r="AM13">
        <v>1170</v>
      </c>
      <c r="AN13">
        <v>2338</v>
      </c>
    </row>
    <row r="14" spans="1:40" x14ac:dyDescent="0.3">
      <c r="A14" s="14"/>
      <c r="B14" s="21" t="s">
        <v>272</v>
      </c>
      <c r="C14" s="20" t="s">
        <v>338</v>
      </c>
      <c r="D14" s="22">
        <v>3038</v>
      </c>
      <c r="E14" s="22">
        <v>3720</v>
      </c>
      <c r="F14" s="22">
        <v>3809</v>
      </c>
      <c r="G14" s="22">
        <v>4035</v>
      </c>
      <c r="H14" s="22">
        <v>4145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50" t="e">
        <v>#N/A</v>
      </c>
      <c r="W14" t="s">
        <v>329</v>
      </c>
      <c r="X14">
        <v>166</v>
      </c>
      <c r="Y14">
        <v>187</v>
      </c>
      <c r="Z14">
        <v>201</v>
      </c>
      <c r="AA14">
        <v>216</v>
      </c>
      <c r="AB14">
        <v>254</v>
      </c>
      <c r="AC14"/>
      <c r="AD14">
        <v>64</v>
      </c>
      <c r="AE14">
        <v>64</v>
      </c>
      <c r="AF14">
        <v>64</v>
      </c>
      <c r="AG14">
        <v>110</v>
      </c>
      <c r="AH14">
        <v>215</v>
      </c>
      <c r="AI14">
        <v>1289</v>
      </c>
      <c r="AJ14">
        <v>215</v>
      </c>
      <c r="AK14">
        <v>107</v>
      </c>
      <c r="AL14">
        <v>107</v>
      </c>
      <c r="AM14">
        <v>736</v>
      </c>
      <c r="AN14">
        <v>1470</v>
      </c>
    </row>
    <row r="15" spans="1:40" x14ac:dyDescent="0.3">
      <c r="A15" s="14">
        <v>4318</v>
      </c>
      <c r="B15" s="23" t="s">
        <v>35</v>
      </c>
      <c r="C15" s="20" t="s">
        <v>338</v>
      </c>
      <c r="D15" s="47">
        <v>780</v>
      </c>
      <c r="E15" s="47">
        <v>880</v>
      </c>
      <c r="F15" s="47">
        <v>870</v>
      </c>
      <c r="G15" s="47">
        <v>880</v>
      </c>
      <c r="H15" s="47">
        <v>900</v>
      </c>
      <c r="I15" s="47"/>
      <c r="J15" s="179"/>
      <c r="K15" s="179"/>
      <c r="L15" s="179"/>
      <c r="M15" s="179"/>
      <c r="N15" s="178"/>
      <c r="O15" s="178"/>
      <c r="P15" s="178"/>
      <c r="Q15" s="178"/>
      <c r="R15" s="178"/>
      <c r="S15" s="163"/>
      <c r="T15" s="163"/>
      <c r="U15" s="50" t="s">
        <v>33</v>
      </c>
      <c r="W15" t="s">
        <v>330</v>
      </c>
      <c r="X15">
        <v>32</v>
      </c>
      <c r="Y15">
        <v>24</v>
      </c>
      <c r="Z15">
        <v>29</v>
      </c>
      <c r="AA15">
        <v>26</v>
      </c>
      <c r="AB15">
        <v>29</v>
      </c>
      <c r="AC15"/>
      <c r="AD15">
        <v>7</v>
      </c>
      <c r="AE15">
        <v>7</v>
      </c>
      <c r="AF15">
        <v>7</v>
      </c>
      <c r="AG15">
        <v>12</v>
      </c>
      <c r="AH15">
        <v>39</v>
      </c>
      <c r="AI15">
        <v>236</v>
      </c>
      <c r="AJ15">
        <v>39</v>
      </c>
      <c r="AK15">
        <v>20</v>
      </c>
      <c r="AL15">
        <v>20</v>
      </c>
      <c r="AM15">
        <v>212</v>
      </c>
      <c r="AN15">
        <v>424</v>
      </c>
    </row>
    <row r="16" spans="1:40" x14ac:dyDescent="0.3">
      <c r="A16" s="14">
        <v>4319</v>
      </c>
      <c r="B16" s="23" t="s">
        <v>36</v>
      </c>
      <c r="C16" s="20"/>
      <c r="D16" s="47">
        <v>353</v>
      </c>
      <c r="E16" s="47">
        <v>510</v>
      </c>
      <c r="F16" s="47">
        <v>482</v>
      </c>
      <c r="G16" s="47">
        <v>525</v>
      </c>
      <c r="H16" s="47">
        <v>600</v>
      </c>
      <c r="I16" s="47"/>
      <c r="J16" s="179"/>
      <c r="K16" s="179"/>
      <c r="L16" s="179"/>
      <c r="M16" s="179"/>
      <c r="N16" s="178"/>
      <c r="O16" s="178"/>
      <c r="P16" s="178"/>
      <c r="Q16" s="178"/>
      <c r="R16" s="178"/>
      <c r="S16" s="163"/>
      <c r="T16" s="163"/>
      <c r="U16" s="50" t="s">
        <v>33</v>
      </c>
      <c r="W16" t="s">
        <v>164</v>
      </c>
      <c r="X16">
        <v>461</v>
      </c>
      <c r="Y16">
        <v>567</v>
      </c>
      <c r="Z16">
        <v>555</v>
      </c>
      <c r="AA16">
        <v>549</v>
      </c>
      <c r="AB16">
        <v>569</v>
      </c>
      <c r="AC16"/>
      <c r="AD16">
        <v>166</v>
      </c>
      <c r="AE16">
        <v>166</v>
      </c>
      <c r="AF16">
        <v>166</v>
      </c>
      <c r="AG16">
        <v>283</v>
      </c>
      <c r="AH16">
        <v>573</v>
      </c>
      <c r="AI16">
        <v>3433</v>
      </c>
      <c r="AJ16">
        <v>573</v>
      </c>
      <c r="AK16">
        <v>286</v>
      </c>
      <c r="AL16">
        <v>286</v>
      </c>
      <c r="AM16">
        <v>2078</v>
      </c>
      <c r="AN16">
        <v>4156</v>
      </c>
    </row>
    <row r="17" spans="1:40" x14ac:dyDescent="0.3">
      <c r="A17" s="14">
        <v>4320</v>
      </c>
      <c r="B17" s="23" t="s">
        <v>37</v>
      </c>
      <c r="C17" s="20"/>
      <c r="D17" s="47">
        <v>245</v>
      </c>
      <c r="E17" s="47">
        <v>330</v>
      </c>
      <c r="F17" s="47">
        <v>383</v>
      </c>
      <c r="G17" s="47">
        <v>395</v>
      </c>
      <c r="H17" s="47">
        <v>394</v>
      </c>
      <c r="I17" s="47"/>
      <c r="J17" s="179"/>
      <c r="K17" s="179"/>
      <c r="L17" s="179"/>
      <c r="M17" s="179"/>
      <c r="N17" s="178"/>
      <c r="O17" s="178"/>
      <c r="P17" s="178"/>
      <c r="Q17" s="178"/>
      <c r="R17" s="178"/>
      <c r="S17" s="163"/>
      <c r="T17" s="163"/>
      <c r="U17" s="50" t="s">
        <v>33</v>
      </c>
      <c r="W17" t="s">
        <v>97</v>
      </c>
      <c r="X17">
        <v>180</v>
      </c>
      <c r="Y17">
        <v>269</v>
      </c>
      <c r="Z17">
        <v>265</v>
      </c>
      <c r="AA17">
        <v>223</v>
      </c>
      <c r="AB17">
        <v>208</v>
      </c>
      <c r="AC17"/>
      <c r="AD17">
        <v>98</v>
      </c>
      <c r="AE17">
        <v>98</v>
      </c>
      <c r="AF17">
        <v>98</v>
      </c>
      <c r="AG17">
        <v>167</v>
      </c>
      <c r="AH17">
        <v>183</v>
      </c>
      <c r="AI17">
        <v>1100</v>
      </c>
      <c r="AJ17">
        <v>183</v>
      </c>
      <c r="AK17">
        <v>91</v>
      </c>
      <c r="AL17">
        <v>91</v>
      </c>
      <c r="AM17">
        <v>679</v>
      </c>
      <c r="AN17">
        <v>1358</v>
      </c>
    </row>
    <row r="18" spans="1:40" x14ac:dyDescent="0.3">
      <c r="A18" s="14">
        <v>4321</v>
      </c>
      <c r="B18" s="23" t="s">
        <v>305</v>
      </c>
      <c r="C18" s="20"/>
      <c r="D18" s="47">
        <v>510</v>
      </c>
      <c r="E18" s="47">
        <v>580</v>
      </c>
      <c r="F18" s="47">
        <v>580</v>
      </c>
      <c r="G18" s="47">
        <v>595</v>
      </c>
      <c r="H18" s="47">
        <v>600</v>
      </c>
      <c r="I18" s="47"/>
      <c r="J18" s="179"/>
      <c r="K18" s="179"/>
      <c r="L18" s="179"/>
      <c r="M18" s="179"/>
      <c r="N18" s="178"/>
      <c r="O18" s="178"/>
      <c r="P18" s="178"/>
      <c r="Q18" s="178"/>
      <c r="R18" s="178"/>
      <c r="S18" s="163"/>
      <c r="T18" s="163"/>
      <c r="U18" s="50" t="s">
        <v>33</v>
      </c>
      <c r="W18" t="s">
        <v>331</v>
      </c>
      <c r="X18">
        <v>320</v>
      </c>
      <c r="Y18">
        <v>330</v>
      </c>
      <c r="Z18">
        <v>410</v>
      </c>
      <c r="AA18">
        <v>385</v>
      </c>
      <c r="AB18">
        <v>414</v>
      </c>
      <c r="AC18"/>
      <c r="AD18">
        <v>124</v>
      </c>
      <c r="AE18">
        <v>124</v>
      </c>
      <c r="AF18">
        <v>124</v>
      </c>
      <c r="AG18">
        <v>216</v>
      </c>
      <c r="AH18">
        <v>272</v>
      </c>
      <c r="AI18">
        <v>1633</v>
      </c>
      <c r="AJ18">
        <v>272</v>
      </c>
      <c r="AK18">
        <v>136</v>
      </c>
      <c r="AL18">
        <v>136</v>
      </c>
      <c r="AM18">
        <v>658</v>
      </c>
      <c r="AN18">
        <v>1318</v>
      </c>
    </row>
    <row r="19" spans="1:40" x14ac:dyDescent="0.3">
      <c r="A19" s="14">
        <v>4322</v>
      </c>
      <c r="B19" s="23" t="s">
        <v>38</v>
      </c>
      <c r="C19" s="20"/>
      <c r="D19" s="47">
        <v>280</v>
      </c>
      <c r="E19" s="47">
        <v>365</v>
      </c>
      <c r="F19" s="47">
        <v>390</v>
      </c>
      <c r="G19" s="47">
        <v>420</v>
      </c>
      <c r="H19" s="47">
        <v>426</v>
      </c>
      <c r="I19" s="47"/>
      <c r="J19" s="179"/>
      <c r="K19" s="179"/>
      <c r="L19" s="179"/>
      <c r="M19" s="179"/>
      <c r="N19" s="178"/>
      <c r="O19" s="178"/>
      <c r="P19" s="178"/>
      <c r="Q19" s="178"/>
      <c r="R19" s="178"/>
      <c r="S19" s="163"/>
      <c r="T19" s="163"/>
      <c r="U19" s="50" t="s">
        <v>33</v>
      </c>
      <c r="W19" t="s">
        <v>91</v>
      </c>
      <c r="X19">
        <v>322</v>
      </c>
      <c r="Y19">
        <v>463</v>
      </c>
      <c r="Z19">
        <v>438</v>
      </c>
      <c r="AA19">
        <v>397</v>
      </c>
      <c r="AB19">
        <v>450</v>
      </c>
      <c r="AC19"/>
      <c r="AD19">
        <v>124</v>
      </c>
      <c r="AE19">
        <v>124</v>
      </c>
      <c r="AF19">
        <v>124</v>
      </c>
      <c r="AG19">
        <v>214</v>
      </c>
      <c r="AH19">
        <v>341</v>
      </c>
      <c r="AI19">
        <v>2047</v>
      </c>
      <c r="AJ19">
        <v>341</v>
      </c>
      <c r="AK19">
        <v>170</v>
      </c>
      <c r="AL19">
        <v>170</v>
      </c>
      <c r="AM19">
        <v>960</v>
      </c>
      <c r="AN19">
        <v>1923</v>
      </c>
    </row>
    <row r="20" spans="1:40" x14ac:dyDescent="0.3">
      <c r="A20" s="14">
        <v>4323</v>
      </c>
      <c r="B20" s="23" t="s">
        <v>39</v>
      </c>
      <c r="C20" s="20"/>
      <c r="D20" s="47">
        <v>220</v>
      </c>
      <c r="E20" s="47">
        <v>290</v>
      </c>
      <c r="F20" s="47">
        <v>304</v>
      </c>
      <c r="G20" s="47">
        <v>370</v>
      </c>
      <c r="H20" s="47">
        <v>370</v>
      </c>
      <c r="I20" s="47"/>
      <c r="J20" s="179"/>
      <c r="K20" s="179"/>
      <c r="L20" s="179"/>
      <c r="M20" s="179"/>
      <c r="N20" s="178"/>
      <c r="O20" s="178"/>
      <c r="P20" s="178"/>
      <c r="Q20" s="178"/>
      <c r="R20" s="178"/>
      <c r="S20" s="163"/>
      <c r="T20" s="163"/>
      <c r="U20" s="50" t="s">
        <v>33</v>
      </c>
      <c r="W20" t="s">
        <v>49</v>
      </c>
      <c r="X20">
        <v>2173</v>
      </c>
      <c r="Y20">
        <v>2425</v>
      </c>
      <c r="Z20">
        <v>2795</v>
      </c>
      <c r="AA20">
        <v>2945</v>
      </c>
      <c r="AB20">
        <v>3153</v>
      </c>
      <c r="AC20"/>
      <c r="AD20">
        <v>673</v>
      </c>
      <c r="AE20">
        <v>673</v>
      </c>
      <c r="AF20">
        <v>673</v>
      </c>
      <c r="AG20">
        <v>1154</v>
      </c>
      <c r="AH20">
        <v>2649</v>
      </c>
      <c r="AI20">
        <v>15900</v>
      </c>
      <c r="AJ20">
        <v>2649</v>
      </c>
      <c r="AK20">
        <v>1325</v>
      </c>
      <c r="AL20">
        <v>1325</v>
      </c>
      <c r="AM20">
        <v>6227</v>
      </c>
      <c r="AN20">
        <v>12452</v>
      </c>
    </row>
    <row r="21" spans="1:40" x14ac:dyDescent="0.3">
      <c r="A21" s="14">
        <v>4324</v>
      </c>
      <c r="B21" s="23" t="s">
        <v>40</v>
      </c>
      <c r="C21" s="20"/>
      <c r="D21" s="47">
        <v>650</v>
      </c>
      <c r="E21" s="47">
        <v>765</v>
      </c>
      <c r="F21" s="47">
        <v>800</v>
      </c>
      <c r="G21" s="47">
        <v>850</v>
      </c>
      <c r="H21" s="47">
        <v>855</v>
      </c>
      <c r="I21" s="47"/>
      <c r="J21" s="179"/>
      <c r="K21" s="179"/>
      <c r="L21" s="179"/>
      <c r="M21" s="179"/>
      <c r="N21" s="178"/>
      <c r="O21" s="178"/>
      <c r="P21" s="178"/>
      <c r="Q21" s="178"/>
      <c r="R21" s="178"/>
      <c r="S21" s="163"/>
      <c r="T21" s="163"/>
      <c r="U21" s="50" t="s">
        <v>33</v>
      </c>
      <c r="W21" t="s">
        <v>45</v>
      </c>
      <c r="X21">
        <v>958</v>
      </c>
      <c r="Y21">
        <v>1129</v>
      </c>
      <c r="Z21">
        <v>1333</v>
      </c>
      <c r="AA21">
        <v>1431</v>
      </c>
      <c r="AB21">
        <v>1589</v>
      </c>
      <c r="AC21"/>
      <c r="AD21">
        <v>297</v>
      </c>
      <c r="AE21">
        <v>297</v>
      </c>
      <c r="AF21">
        <v>297</v>
      </c>
      <c r="AG21">
        <v>511</v>
      </c>
      <c r="AH21">
        <v>1610</v>
      </c>
      <c r="AI21">
        <v>9656</v>
      </c>
      <c r="AJ21">
        <v>1610</v>
      </c>
      <c r="AK21">
        <v>804</v>
      </c>
      <c r="AL21">
        <v>804</v>
      </c>
      <c r="AM21">
        <v>4060</v>
      </c>
      <c r="AN21">
        <v>8122</v>
      </c>
    </row>
    <row r="22" spans="1:40" x14ac:dyDescent="0.3">
      <c r="A22" s="14"/>
      <c r="B22" s="23" t="e">
        <v>#N/A</v>
      </c>
      <c r="C22" s="20"/>
      <c r="D22" s="22">
        <v>2295</v>
      </c>
      <c r="E22" s="22">
        <v>2534</v>
      </c>
      <c r="F22" s="22">
        <v>2875</v>
      </c>
      <c r="G22" s="22">
        <v>2937</v>
      </c>
      <c r="H22" s="22">
        <v>3091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50"/>
      <c r="W22" t="s">
        <v>82</v>
      </c>
      <c r="X22">
        <v>153</v>
      </c>
      <c r="Y22">
        <v>197</v>
      </c>
      <c r="Z22">
        <v>176</v>
      </c>
      <c r="AA22">
        <v>178</v>
      </c>
      <c r="AB22">
        <v>179</v>
      </c>
      <c r="AC22"/>
      <c r="AD22">
        <v>72</v>
      </c>
      <c r="AE22">
        <v>72</v>
      </c>
      <c r="AF22">
        <v>72</v>
      </c>
      <c r="AG22">
        <v>120</v>
      </c>
      <c r="AH22">
        <v>167</v>
      </c>
      <c r="AI22">
        <v>1001</v>
      </c>
      <c r="AJ22">
        <v>167</v>
      </c>
      <c r="AK22">
        <v>83</v>
      </c>
      <c r="AL22">
        <v>83</v>
      </c>
      <c r="AM22">
        <v>600</v>
      </c>
      <c r="AN22">
        <v>1200</v>
      </c>
    </row>
    <row r="23" spans="1:40" x14ac:dyDescent="0.3">
      <c r="A23" s="14">
        <v>4331</v>
      </c>
      <c r="B23" s="23" t="s">
        <v>49</v>
      </c>
      <c r="C23" s="20"/>
      <c r="D23" s="47">
        <v>650</v>
      </c>
      <c r="E23" s="47">
        <v>675</v>
      </c>
      <c r="F23" s="47">
        <v>780</v>
      </c>
      <c r="G23" s="47">
        <v>790</v>
      </c>
      <c r="H23" s="47">
        <v>800</v>
      </c>
      <c r="I23" s="47"/>
      <c r="J23" s="179"/>
      <c r="K23" s="179"/>
      <c r="L23" s="179"/>
      <c r="M23" s="179"/>
      <c r="N23" s="178"/>
      <c r="O23" s="178"/>
      <c r="P23" s="178"/>
      <c r="Q23" s="178"/>
      <c r="R23" s="178"/>
      <c r="S23" s="163"/>
      <c r="T23" s="163"/>
      <c r="U23" s="50" t="s">
        <v>49</v>
      </c>
      <c r="W23" t="s">
        <v>92</v>
      </c>
      <c r="X23">
        <v>1077</v>
      </c>
      <c r="Y23">
        <v>1024</v>
      </c>
      <c r="Z23">
        <v>1376</v>
      </c>
      <c r="AA23">
        <v>1332</v>
      </c>
      <c r="AB23">
        <v>1243</v>
      </c>
      <c r="AC23"/>
      <c r="AD23">
        <v>322</v>
      </c>
      <c r="AE23">
        <v>322</v>
      </c>
      <c r="AF23">
        <v>322</v>
      </c>
      <c r="AG23">
        <v>549</v>
      </c>
      <c r="AH23">
        <v>1311</v>
      </c>
      <c r="AI23">
        <v>7857</v>
      </c>
      <c r="AJ23">
        <v>1311</v>
      </c>
      <c r="AK23">
        <v>654</v>
      </c>
      <c r="AL23">
        <v>654</v>
      </c>
      <c r="AM23">
        <v>3348</v>
      </c>
      <c r="AN23">
        <v>6698</v>
      </c>
    </row>
    <row r="24" spans="1:40" x14ac:dyDescent="0.3">
      <c r="A24" s="14">
        <v>4332</v>
      </c>
      <c r="B24" s="23" t="s">
        <v>50</v>
      </c>
      <c r="C24" s="20"/>
      <c r="D24" s="47">
        <v>550</v>
      </c>
      <c r="E24" s="47">
        <v>555</v>
      </c>
      <c r="F24" s="47">
        <v>650</v>
      </c>
      <c r="G24" s="47">
        <v>670</v>
      </c>
      <c r="H24" s="47">
        <v>700</v>
      </c>
      <c r="I24" s="47"/>
      <c r="J24" s="179"/>
      <c r="K24" s="179"/>
      <c r="L24" s="179"/>
      <c r="M24" s="179"/>
      <c r="N24" s="178"/>
      <c r="O24" s="178"/>
      <c r="P24" s="178"/>
      <c r="Q24" s="178"/>
      <c r="R24" s="178"/>
      <c r="S24" s="163"/>
      <c r="T24" s="163"/>
      <c r="U24" s="50" t="s">
        <v>49</v>
      </c>
      <c r="W24" t="s">
        <v>332</v>
      </c>
      <c r="X24">
        <v>59</v>
      </c>
      <c r="Y24">
        <v>73</v>
      </c>
      <c r="Z24">
        <v>70</v>
      </c>
      <c r="AA24">
        <v>89</v>
      </c>
      <c r="AB24">
        <v>82</v>
      </c>
      <c r="AC24"/>
      <c r="AD24">
        <v>33</v>
      </c>
      <c r="AE24">
        <v>33</v>
      </c>
      <c r="AF24">
        <v>33</v>
      </c>
      <c r="AG24">
        <v>56</v>
      </c>
      <c r="AH24">
        <v>64</v>
      </c>
      <c r="AI24">
        <v>386</v>
      </c>
      <c r="AJ24">
        <v>64</v>
      </c>
      <c r="AK24">
        <v>32</v>
      </c>
      <c r="AL24">
        <v>32</v>
      </c>
      <c r="AM24">
        <v>198</v>
      </c>
      <c r="AN24">
        <v>397</v>
      </c>
    </row>
    <row r="25" spans="1:40" x14ac:dyDescent="0.3">
      <c r="A25" s="14">
        <v>4333</v>
      </c>
      <c r="B25" s="23" t="s">
        <v>51</v>
      </c>
      <c r="C25" s="20"/>
      <c r="D25" s="47">
        <v>440</v>
      </c>
      <c r="E25" s="47">
        <v>455</v>
      </c>
      <c r="F25" s="47">
        <v>550</v>
      </c>
      <c r="G25" s="47">
        <v>550</v>
      </c>
      <c r="H25" s="47">
        <v>580</v>
      </c>
      <c r="I25" s="47"/>
      <c r="J25" s="179"/>
      <c r="K25" s="179"/>
      <c r="L25" s="179"/>
      <c r="M25" s="179"/>
      <c r="N25" s="178"/>
      <c r="O25" s="178"/>
      <c r="P25" s="178"/>
      <c r="Q25" s="178"/>
      <c r="R25" s="178"/>
      <c r="S25" s="163"/>
      <c r="T25" s="163"/>
      <c r="U25" s="50" t="s">
        <v>49</v>
      </c>
      <c r="W25" t="s">
        <v>101</v>
      </c>
      <c r="X25">
        <v>366</v>
      </c>
      <c r="Y25">
        <v>416</v>
      </c>
      <c r="Z25">
        <v>472</v>
      </c>
      <c r="AA25">
        <v>397</v>
      </c>
      <c r="AB25">
        <v>410</v>
      </c>
      <c r="AC25"/>
      <c r="AD25">
        <v>154</v>
      </c>
      <c r="AE25">
        <v>154</v>
      </c>
      <c r="AF25">
        <v>154</v>
      </c>
      <c r="AG25">
        <v>264</v>
      </c>
      <c r="AH25">
        <v>372</v>
      </c>
      <c r="AI25">
        <v>2225</v>
      </c>
      <c r="AJ25">
        <v>372</v>
      </c>
      <c r="AK25">
        <v>184</v>
      </c>
      <c r="AL25">
        <v>184</v>
      </c>
      <c r="AM25">
        <v>1162</v>
      </c>
      <c r="AN25">
        <v>2325</v>
      </c>
    </row>
    <row r="26" spans="1:40" x14ac:dyDescent="0.3">
      <c r="A26" s="14">
        <v>4334</v>
      </c>
      <c r="B26" s="23" t="s">
        <v>52</v>
      </c>
      <c r="C26" s="20"/>
      <c r="D26" s="47">
        <v>115</v>
      </c>
      <c r="E26" s="47">
        <v>195</v>
      </c>
      <c r="F26" s="47">
        <v>160</v>
      </c>
      <c r="G26" s="47">
        <v>177</v>
      </c>
      <c r="H26" s="47">
        <v>183</v>
      </c>
      <c r="I26" s="47"/>
      <c r="J26" s="179"/>
      <c r="K26" s="179"/>
      <c r="L26" s="179"/>
      <c r="M26" s="179"/>
      <c r="N26" s="178"/>
      <c r="O26" s="178"/>
      <c r="P26" s="178"/>
      <c r="Q26" s="178"/>
      <c r="R26" s="178"/>
      <c r="S26" s="163"/>
      <c r="T26" s="163"/>
      <c r="U26" s="50" t="s">
        <v>49</v>
      </c>
      <c r="W26" t="s">
        <v>70</v>
      </c>
      <c r="X26">
        <v>536</v>
      </c>
      <c r="Y26">
        <v>626</v>
      </c>
      <c r="Z26">
        <v>775</v>
      </c>
      <c r="AA26">
        <v>711</v>
      </c>
      <c r="AB26">
        <v>709</v>
      </c>
      <c r="AC26"/>
      <c r="AD26">
        <v>210</v>
      </c>
      <c r="AE26">
        <v>210</v>
      </c>
      <c r="AF26">
        <v>210</v>
      </c>
      <c r="AG26">
        <v>362</v>
      </c>
      <c r="AH26">
        <v>657</v>
      </c>
      <c r="AI26">
        <v>3944</v>
      </c>
      <c r="AJ26">
        <v>657</v>
      </c>
      <c r="AK26">
        <v>328</v>
      </c>
      <c r="AL26">
        <v>328</v>
      </c>
      <c r="AM26">
        <v>1861</v>
      </c>
      <c r="AN26">
        <v>3723</v>
      </c>
    </row>
    <row r="27" spans="1:40" x14ac:dyDescent="0.3">
      <c r="A27" s="14">
        <v>4335</v>
      </c>
      <c r="B27" s="23" t="s">
        <v>53</v>
      </c>
      <c r="C27" s="20"/>
      <c r="D27" s="47">
        <v>155</v>
      </c>
      <c r="E27" s="47">
        <v>205</v>
      </c>
      <c r="F27" s="47">
        <v>250</v>
      </c>
      <c r="G27" s="47">
        <v>270</v>
      </c>
      <c r="H27" s="47">
        <v>298</v>
      </c>
      <c r="I27" s="47"/>
      <c r="J27" s="179"/>
      <c r="K27" s="179"/>
      <c r="L27" s="179"/>
      <c r="M27" s="179"/>
      <c r="N27" s="178"/>
      <c r="O27" s="178"/>
      <c r="P27" s="178"/>
      <c r="Q27" s="178"/>
      <c r="R27" s="178"/>
      <c r="S27" s="163"/>
      <c r="T27" s="163"/>
      <c r="U27" s="50" t="s">
        <v>49</v>
      </c>
      <c r="W27" t="s">
        <v>141</v>
      </c>
      <c r="X27">
        <v>1433</v>
      </c>
      <c r="Y27">
        <v>1519</v>
      </c>
      <c r="Z27">
        <v>1755</v>
      </c>
      <c r="AA27">
        <v>1364</v>
      </c>
      <c r="AB27">
        <v>1388</v>
      </c>
      <c r="AC27"/>
      <c r="AD27">
        <v>553</v>
      </c>
      <c r="AE27">
        <v>553</v>
      </c>
      <c r="AF27">
        <v>553</v>
      </c>
      <c r="AG27">
        <v>946</v>
      </c>
      <c r="AH27">
        <v>849</v>
      </c>
      <c r="AI27">
        <v>5100</v>
      </c>
      <c r="AJ27">
        <v>849</v>
      </c>
      <c r="AK27">
        <v>425</v>
      </c>
      <c r="AL27">
        <v>425</v>
      </c>
      <c r="AM27">
        <v>1656</v>
      </c>
      <c r="AN27">
        <v>3308</v>
      </c>
    </row>
    <row r="28" spans="1:40" x14ac:dyDescent="0.3">
      <c r="A28" s="14">
        <v>7183</v>
      </c>
      <c r="B28" s="23" t="s">
        <v>202</v>
      </c>
      <c r="C28" s="20"/>
      <c r="D28" s="47">
        <v>385</v>
      </c>
      <c r="E28" s="47">
        <v>449</v>
      </c>
      <c r="F28" s="47">
        <v>485</v>
      </c>
      <c r="G28" s="47">
        <v>480</v>
      </c>
      <c r="H28" s="47">
        <v>530</v>
      </c>
      <c r="I28" s="47"/>
      <c r="J28" s="179"/>
      <c r="K28" s="179"/>
      <c r="L28" s="179"/>
      <c r="M28" s="179"/>
      <c r="N28" s="178"/>
      <c r="O28" s="178"/>
      <c r="P28" s="178"/>
      <c r="Q28" s="178"/>
      <c r="R28" s="178"/>
      <c r="S28" s="163"/>
      <c r="T28" s="163"/>
      <c r="U28" s="50" t="s">
        <v>49</v>
      </c>
      <c r="W28" t="s">
        <v>116</v>
      </c>
      <c r="X28">
        <v>607</v>
      </c>
      <c r="Y28">
        <v>700</v>
      </c>
      <c r="Z28">
        <v>763</v>
      </c>
      <c r="AA28">
        <v>664</v>
      </c>
      <c r="AB28">
        <v>719</v>
      </c>
      <c r="AC28"/>
      <c r="AD28">
        <v>211</v>
      </c>
      <c r="AE28">
        <v>211</v>
      </c>
      <c r="AF28">
        <v>211</v>
      </c>
      <c r="AG28">
        <v>360</v>
      </c>
      <c r="AH28">
        <v>570</v>
      </c>
      <c r="AI28">
        <v>3423</v>
      </c>
      <c r="AJ28">
        <v>570</v>
      </c>
      <c r="AK28">
        <v>285</v>
      </c>
      <c r="AL28">
        <v>285</v>
      </c>
      <c r="AM28">
        <v>1664</v>
      </c>
      <c r="AN28">
        <v>3325</v>
      </c>
    </row>
    <row r="29" spans="1:40" x14ac:dyDescent="0.3">
      <c r="A29" s="14"/>
      <c r="B29" s="23" t="e">
        <v>#N/A</v>
      </c>
      <c r="C29" s="20"/>
      <c r="D29" s="22">
        <v>222</v>
      </c>
      <c r="E29" s="22">
        <v>209</v>
      </c>
      <c r="F29" s="22">
        <v>211</v>
      </c>
      <c r="G29" s="22">
        <v>271</v>
      </c>
      <c r="H29" s="22">
        <v>258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50"/>
      <c r="W29" t="s">
        <v>84</v>
      </c>
      <c r="X29">
        <v>34</v>
      </c>
      <c r="Y29">
        <v>29</v>
      </c>
      <c r="Z29">
        <v>56</v>
      </c>
      <c r="AA29">
        <v>35</v>
      </c>
      <c r="AB29">
        <v>22</v>
      </c>
      <c r="AC29"/>
      <c r="AD29">
        <v>13</v>
      </c>
      <c r="AE29">
        <v>13</v>
      </c>
      <c r="AF29">
        <v>13</v>
      </c>
      <c r="AG29">
        <v>22</v>
      </c>
      <c r="AH29">
        <v>41</v>
      </c>
      <c r="AI29">
        <v>244</v>
      </c>
      <c r="AJ29">
        <v>41</v>
      </c>
      <c r="AK29">
        <v>20</v>
      </c>
      <c r="AL29">
        <v>20</v>
      </c>
      <c r="AM29">
        <v>213</v>
      </c>
      <c r="AN29">
        <v>427</v>
      </c>
    </row>
    <row r="30" spans="1:40" x14ac:dyDescent="0.3">
      <c r="A30" s="14">
        <v>4325</v>
      </c>
      <c r="B30" s="23" t="s">
        <v>41</v>
      </c>
      <c r="C30" s="20"/>
      <c r="D30" s="47">
        <v>142</v>
      </c>
      <c r="E30" s="47">
        <v>136</v>
      </c>
      <c r="F30" s="47">
        <v>137</v>
      </c>
      <c r="G30" s="47">
        <v>156</v>
      </c>
      <c r="H30" s="47">
        <v>158</v>
      </c>
      <c r="I30" s="47"/>
      <c r="J30" s="179"/>
      <c r="K30" s="179"/>
      <c r="L30" s="179"/>
      <c r="M30" s="179"/>
      <c r="N30" s="178"/>
      <c r="O30" s="178"/>
      <c r="P30" s="178"/>
      <c r="Q30" s="178"/>
      <c r="R30" s="178"/>
      <c r="S30" s="163"/>
      <c r="T30" s="163"/>
      <c r="U30" s="50" t="s">
        <v>42</v>
      </c>
      <c r="W30" t="s">
        <v>128</v>
      </c>
      <c r="X30">
        <v>979</v>
      </c>
      <c r="Y30">
        <v>1147</v>
      </c>
      <c r="Z30">
        <v>1225</v>
      </c>
      <c r="AA30">
        <v>1094</v>
      </c>
      <c r="AB30">
        <v>1044</v>
      </c>
      <c r="AC30"/>
      <c r="AD30">
        <v>389</v>
      </c>
      <c r="AE30">
        <v>389</v>
      </c>
      <c r="AF30">
        <v>389</v>
      </c>
      <c r="AG30">
        <v>665</v>
      </c>
      <c r="AH30">
        <v>913</v>
      </c>
      <c r="AI30">
        <v>5473</v>
      </c>
      <c r="AJ30">
        <v>913</v>
      </c>
      <c r="AK30">
        <v>457</v>
      </c>
      <c r="AL30">
        <v>457</v>
      </c>
      <c r="AM30">
        <v>2472</v>
      </c>
      <c r="AN30">
        <v>4943</v>
      </c>
    </row>
    <row r="31" spans="1:40" x14ac:dyDescent="0.3">
      <c r="A31" s="14">
        <v>4326</v>
      </c>
      <c r="B31" s="23" t="s">
        <v>43</v>
      </c>
      <c r="C31" s="20"/>
      <c r="D31" s="47">
        <v>50</v>
      </c>
      <c r="E31" s="47">
        <v>40</v>
      </c>
      <c r="F31" s="47">
        <v>45</v>
      </c>
      <c r="G31" s="47">
        <v>62</v>
      </c>
      <c r="H31" s="47">
        <v>50</v>
      </c>
      <c r="I31" s="47"/>
      <c r="J31" s="179"/>
      <c r="K31" s="179"/>
      <c r="L31" s="179"/>
      <c r="M31" s="179"/>
      <c r="N31" s="178"/>
      <c r="O31" s="178"/>
      <c r="P31" s="178"/>
      <c r="Q31" s="178"/>
      <c r="R31" s="178"/>
      <c r="S31" s="163"/>
      <c r="T31" s="163"/>
      <c r="U31" s="50" t="s">
        <v>42</v>
      </c>
      <c r="W31" t="s">
        <v>85</v>
      </c>
      <c r="X31">
        <v>97</v>
      </c>
      <c r="Y31">
        <v>104</v>
      </c>
      <c r="Z31">
        <v>110</v>
      </c>
      <c r="AA31">
        <v>105</v>
      </c>
      <c r="AB31">
        <v>90</v>
      </c>
      <c r="AC31"/>
      <c r="AD31">
        <v>36</v>
      </c>
      <c r="AE31">
        <v>36</v>
      </c>
      <c r="AF31">
        <v>36</v>
      </c>
      <c r="AG31">
        <v>63</v>
      </c>
      <c r="AH31">
        <v>127</v>
      </c>
      <c r="AI31">
        <v>765</v>
      </c>
      <c r="AJ31">
        <v>127</v>
      </c>
      <c r="AK31">
        <v>64</v>
      </c>
      <c r="AL31">
        <v>64</v>
      </c>
      <c r="AM31">
        <v>549</v>
      </c>
      <c r="AN31">
        <v>1102</v>
      </c>
    </row>
    <row r="32" spans="1:40" x14ac:dyDescent="0.3">
      <c r="A32" s="14">
        <v>7023</v>
      </c>
      <c r="B32" s="23" t="s">
        <v>201</v>
      </c>
      <c r="C32" s="24"/>
      <c r="D32" s="47">
        <v>15</v>
      </c>
      <c r="E32" s="47">
        <v>19</v>
      </c>
      <c r="F32" s="47">
        <v>15</v>
      </c>
      <c r="G32" s="47">
        <v>33</v>
      </c>
      <c r="H32" s="47">
        <v>30</v>
      </c>
      <c r="I32" s="47"/>
      <c r="J32" s="179"/>
      <c r="K32" s="179"/>
      <c r="L32" s="179"/>
      <c r="M32" s="179"/>
      <c r="N32" s="178"/>
      <c r="O32" s="178"/>
      <c r="P32" s="178"/>
      <c r="Q32" s="178"/>
      <c r="R32" s="178"/>
      <c r="S32" s="163"/>
      <c r="T32" s="163"/>
      <c r="U32" s="50" t="s">
        <v>42</v>
      </c>
      <c r="W32" t="s">
        <v>105</v>
      </c>
      <c r="X32">
        <v>159</v>
      </c>
      <c r="Y32">
        <v>168</v>
      </c>
      <c r="Z32">
        <v>178</v>
      </c>
      <c r="AA32">
        <v>190</v>
      </c>
      <c r="AB32">
        <v>179</v>
      </c>
      <c r="AC32"/>
      <c r="AD32">
        <v>58</v>
      </c>
      <c r="AE32">
        <v>58</v>
      </c>
      <c r="AF32">
        <v>58</v>
      </c>
      <c r="AG32">
        <v>100</v>
      </c>
      <c r="AH32">
        <v>137</v>
      </c>
      <c r="AI32">
        <v>818</v>
      </c>
      <c r="AJ32">
        <v>137</v>
      </c>
      <c r="AK32">
        <v>68</v>
      </c>
      <c r="AL32">
        <v>68</v>
      </c>
      <c r="AM32">
        <v>481</v>
      </c>
      <c r="AN32">
        <v>962</v>
      </c>
    </row>
    <row r="33" spans="1:40" x14ac:dyDescent="0.3">
      <c r="A33" s="14">
        <v>26269</v>
      </c>
      <c r="B33" s="23" t="s">
        <v>223</v>
      </c>
      <c r="C33" s="25"/>
      <c r="D33" s="47">
        <v>15</v>
      </c>
      <c r="E33" s="47">
        <v>14</v>
      </c>
      <c r="F33" s="47">
        <v>14</v>
      </c>
      <c r="G33" s="47">
        <v>20</v>
      </c>
      <c r="H33" s="47">
        <v>20</v>
      </c>
      <c r="I33" s="47"/>
      <c r="J33" s="179"/>
      <c r="K33" s="179"/>
      <c r="L33" s="179"/>
      <c r="M33" s="179"/>
      <c r="N33" s="178"/>
      <c r="O33" s="178"/>
      <c r="P33" s="178"/>
      <c r="Q33" s="178"/>
      <c r="R33" s="178"/>
      <c r="S33" s="163"/>
      <c r="T33" s="163"/>
      <c r="U33" s="50" t="s">
        <v>42</v>
      </c>
      <c r="W33" t="s">
        <v>333</v>
      </c>
      <c r="X33">
        <v>245</v>
      </c>
      <c r="Y33">
        <v>291</v>
      </c>
      <c r="Z33">
        <v>317</v>
      </c>
      <c r="AA33">
        <v>369</v>
      </c>
      <c r="AB33">
        <v>360</v>
      </c>
      <c r="AC33"/>
      <c r="AD33">
        <v>88</v>
      </c>
      <c r="AE33">
        <v>88</v>
      </c>
      <c r="AF33">
        <v>88</v>
      </c>
      <c r="AG33">
        <v>150</v>
      </c>
      <c r="AH33">
        <v>394</v>
      </c>
      <c r="AI33">
        <v>2365</v>
      </c>
      <c r="AJ33">
        <v>394</v>
      </c>
      <c r="AK33">
        <v>196</v>
      </c>
      <c r="AL33">
        <v>196</v>
      </c>
      <c r="AM33">
        <v>1290</v>
      </c>
      <c r="AN33">
        <v>2580</v>
      </c>
    </row>
    <row r="34" spans="1:40" x14ac:dyDescent="0.3">
      <c r="A34" s="14"/>
      <c r="B34" s="23" t="e">
        <v>#N/A</v>
      </c>
      <c r="C34" s="20"/>
      <c r="D34" s="22">
        <v>661</v>
      </c>
      <c r="E34" s="22">
        <v>696</v>
      </c>
      <c r="F34" s="22">
        <v>843</v>
      </c>
      <c r="G34" s="22">
        <v>905</v>
      </c>
      <c r="H34" s="22">
        <v>887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50"/>
      <c r="W34" t="s">
        <v>161</v>
      </c>
      <c r="X34">
        <v>93</v>
      </c>
      <c r="Y34">
        <v>117</v>
      </c>
      <c r="Z34">
        <v>112</v>
      </c>
      <c r="AA34">
        <v>110</v>
      </c>
      <c r="AB34">
        <v>157</v>
      </c>
      <c r="AC34"/>
      <c r="AD34">
        <v>37</v>
      </c>
      <c r="AE34">
        <v>37</v>
      </c>
      <c r="AF34">
        <v>37</v>
      </c>
      <c r="AG34">
        <v>63</v>
      </c>
      <c r="AH34">
        <v>233</v>
      </c>
      <c r="AI34">
        <v>1394</v>
      </c>
      <c r="AJ34">
        <v>233</v>
      </c>
      <c r="AK34">
        <v>116</v>
      </c>
      <c r="AL34">
        <v>116</v>
      </c>
      <c r="AM34">
        <v>847</v>
      </c>
      <c r="AN34">
        <v>1692</v>
      </c>
    </row>
    <row r="35" spans="1:40" x14ac:dyDescent="0.3">
      <c r="A35" s="159">
        <v>32743</v>
      </c>
      <c r="B35" s="23" t="s">
        <v>54</v>
      </c>
      <c r="C35" s="20"/>
      <c r="D35" s="47">
        <v>202</v>
      </c>
      <c r="E35" s="47">
        <v>200</v>
      </c>
      <c r="F35" s="47">
        <v>241</v>
      </c>
      <c r="G35" s="47">
        <v>250</v>
      </c>
      <c r="H35" s="47">
        <v>282</v>
      </c>
      <c r="I35" s="47"/>
      <c r="J35" s="179"/>
      <c r="K35" s="179"/>
      <c r="L35" s="179"/>
      <c r="M35" s="179"/>
      <c r="N35" s="178"/>
      <c r="O35" s="178"/>
      <c r="P35" s="178"/>
      <c r="Q35" s="178"/>
      <c r="R35" s="178"/>
      <c r="S35" s="163"/>
      <c r="T35" s="163"/>
      <c r="U35" s="50" t="s">
        <v>333</v>
      </c>
      <c r="W35" t="s">
        <v>56</v>
      </c>
      <c r="X35">
        <v>464</v>
      </c>
      <c r="Y35">
        <v>511</v>
      </c>
      <c r="Z35">
        <v>519</v>
      </c>
      <c r="AA35">
        <v>633</v>
      </c>
      <c r="AB35">
        <v>636</v>
      </c>
      <c r="AC35"/>
      <c r="AD35">
        <v>132</v>
      </c>
      <c r="AE35">
        <v>132</v>
      </c>
      <c r="AF35">
        <v>132</v>
      </c>
      <c r="AG35">
        <v>226</v>
      </c>
      <c r="AH35">
        <v>845</v>
      </c>
      <c r="AI35">
        <v>5071</v>
      </c>
      <c r="AJ35">
        <v>845</v>
      </c>
      <c r="AK35">
        <v>423</v>
      </c>
      <c r="AL35">
        <v>423</v>
      </c>
      <c r="AM35">
        <v>2426</v>
      </c>
      <c r="AN35">
        <v>4850</v>
      </c>
    </row>
    <row r="36" spans="1:40" x14ac:dyDescent="0.3">
      <c r="A36" s="14">
        <v>4337</v>
      </c>
      <c r="B36" s="23" t="s">
        <v>55</v>
      </c>
      <c r="C36" s="20"/>
      <c r="D36" s="47">
        <v>60</v>
      </c>
      <c r="E36" s="47">
        <v>53</v>
      </c>
      <c r="F36" s="47">
        <v>80</v>
      </c>
      <c r="G36" s="47">
        <v>80</v>
      </c>
      <c r="H36" s="47">
        <v>94</v>
      </c>
      <c r="I36" s="47"/>
      <c r="J36" s="179"/>
      <c r="K36" s="179"/>
      <c r="L36" s="179"/>
      <c r="M36" s="179"/>
      <c r="N36" s="178"/>
      <c r="O36" s="178"/>
      <c r="P36" s="178"/>
      <c r="Q36" s="178"/>
      <c r="R36" s="178"/>
      <c r="S36" s="163"/>
      <c r="T36" s="163"/>
      <c r="U36" s="50" t="s">
        <v>333</v>
      </c>
      <c r="W36" t="s">
        <v>169</v>
      </c>
      <c r="X36">
        <v>366</v>
      </c>
      <c r="Y36">
        <v>445</v>
      </c>
      <c r="Z36">
        <v>457</v>
      </c>
      <c r="AA36">
        <v>402</v>
      </c>
      <c r="AB36">
        <v>403</v>
      </c>
      <c r="AC36"/>
      <c r="AD36">
        <v>156</v>
      </c>
      <c r="AE36">
        <v>156</v>
      </c>
      <c r="AF36">
        <v>156</v>
      </c>
      <c r="AG36">
        <v>268</v>
      </c>
      <c r="AH36">
        <v>330</v>
      </c>
      <c r="AI36">
        <v>1975</v>
      </c>
      <c r="AJ36">
        <v>330</v>
      </c>
      <c r="AK36">
        <v>163</v>
      </c>
      <c r="AL36">
        <v>163</v>
      </c>
      <c r="AM36">
        <v>962</v>
      </c>
      <c r="AN36">
        <v>1922</v>
      </c>
    </row>
    <row r="37" spans="1:40" x14ac:dyDescent="0.3">
      <c r="A37" s="159">
        <v>31449</v>
      </c>
      <c r="B37" s="23" t="s">
        <v>194</v>
      </c>
      <c r="C37" s="20"/>
      <c r="D37" s="47">
        <v>326</v>
      </c>
      <c r="E37" s="47">
        <v>367</v>
      </c>
      <c r="F37" s="47">
        <v>406</v>
      </c>
      <c r="G37" s="47">
        <v>465</v>
      </c>
      <c r="H37" s="47">
        <v>412</v>
      </c>
      <c r="I37" s="47"/>
      <c r="J37" s="179"/>
      <c r="K37" s="179"/>
      <c r="L37" s="179"/>
      <c r="M37" s="179"/>
      <c r="N37" s="178"/>
      <c r="O37" s="178"/>
      <c r="P37" s="178"/>
      <c r="Q37" s="178"/>
      <c r="R37" s="178"/>
      <c r="S37" s="163"/>
      <c r="T37" s="163"/>
      <c r="U37" s="50" t="s">
        <v>194</v>
      </c>
      <c r="W37" t="s">
        <v>58</v>
      </c>
      <c r="X37">
        <v>285</v>
      </c>
      <c r="Y37">
        <v>349</v>
      </c>
      <c r="Z37">
        <v>398</v>
      </c>
      <c r="AA37">
        <v>439</v>
      </c>
      <c r="AB37">
        <v>481</v>
      </c>
      <c r="AC37"/>
      <c r="AD37">
        <v>102</v>
      </c>
      <c r="AE37">
        <v>102</v>
      </c>
      <c r="AF37">
        <v>102</v>
      </c>
      <c r="AG37">
        <v>174</v>
      </c>
      <c r="AH37">
        <v>440</v>
      </c>
      <c r="AI37">
        <v>2634</v>
      </c>
      <c r="AJ37">
        <v>440</v>
      </c>
      <c r="AK37">
        <v>219</v>
      </c>
      <c r="AL37">
        <v>219</v>
      </c>
      <c r="AM37">
        <v>1514</v>
      </c>
      <c r="AN37">
        <v>3027</v>
      </c>
    </row>
    <row r="38" spans="1:40" x14ac:dyDescent="0.3">
      <c r="A38" s="14">
        <v>6997</v>
      </c>
      <c r="B38" s="23" t="s">
        <v>197</v>
      </c>
      <c r="C38" s="20"/>
      <c r="D38" s="47">
        <v>73</v>
      </c>
      <c r="E38" s="47">
        <v>76</v>
      </c>
      <c r="F38" s="47">
        <v>116</v>
      </c>
      <c r="G38" s="47">
        <v>110</v>
      </c>
      <c r="H38" s="47">
        <v>99</v>
      </c>
      <c r="I38" s="47"/>
      <c r="J38" s="179"/>
      <c r="K38" s="179"/>
      <c r="L38" s="179"/>
      <c r="M38" s="179"/>
      <c r="N38" s="178"/>
      <c r="O38" s="178"/>
      <c r="P38" s="178"/>
      <c r="Q38" s="178"/>
      <c r="R38" s="178"/>
      <c r="S38" s="163"/>
      <c r="T38" s="163"/>
      <c r="U38" s="50" t="s">
        <v>197</v>
      </c>
      <c r="W38" t="s">
        <v>197</v>
      </c>
      <c r="X38">
        <v>75</v>
      </c>
      <c r="Y38">
        <v>116</v>
      </c>
      <c r="Z38">
        <v>108</v>
      </c>
      <c r="AA38">
        <v>104</v>
      </c>
      <c r="AB38">
        <v>113</v>
      </c>
      <c r="AC38"/>
      <c r="AD38">
        <v>18</v>
      </c>
      <c r="AE38">
        <v>18</v>
      </c>
      <c r="AF38">
        <v>18</v>
      </c>
      <c r="AG38">
        <v>31</v>
      </c>
      <c r="AH38">
        <v>137</v>
      </c>
      <c r="AI38">
        <v>820</v>
      </c>
      <c r="AJ38">
        <v>137</v>
      </c>
      <c r="AK38">
        <v>68</v>
      </c>
      <c r="AL38">
        <v>68</v>
      </c>
      <c r="AM38">
        <v>659</v>
      </c>
      <c r="AN38">
        <v>1317</v>
      </c>
    </row>
    <row r="39" spans="1:40" x14ac:dyDescent="0.3">
      <c r="A39" s="14"/>
      <c r="B39" s="23" t="e">
        <v>#N/A</v>
      </c>
      <c r="C39" s="20"/>
      <c r="D39" s="22">
        <v>1140</v>
      </c>
      <c r="E39" s="22">
        <v>1288</v>
      </c>
      <c r="F39" s="22">
        <v>1416</v>
      </c>
      <c r="G39" s="22">
        <v>1455</v>
      </c>
      <c r="H39" s="22">
        <v>1486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50"/>
      <c r="W39" t="s">
        <v>334</v>
      </c>
      <c r="X39">
        <v>247</v>
      </c>
      <c r="Y39">
        <v>259</v>
      </c>
      <c r="Z39">
        <v>290</v>
      </c>
      <c r="AA39">
        <v>269</v>
      </c>
      <c r="AB39">
        <v>288</v>
      </c>
      <c r="AC39"/>
      <c r="AD39">
        <v>88</v>
      </c>
      <c r="AE39">
        <v>88</v>
      </c>
      <c r="AF39">
        <v>88</v>
      </c>
      <c r="AG39">
        <v>151</v>
      </c>
      <c r="AH39">
        <v>243</v>
      </c>
      <c r="AI39">
        <v>1456</v>
      </c>
      <c r="AJ39">
        <v>243</v>
      </c>
      <c r="AK39">
        <v>121</v>
      </c>
      <c r="AL39">
        <v>121</v>
      </c>
      <c r="AM39">
        <v>652</v>
      </c>
      <c r="AN39">
        <v>1305</v>
      </c>
    </row>
    <row r="40" spans="1:40" x14ac:dyDescent="0.3">
      <c r="A40" s="14">
        <v>4327</v>
      </c>
      <c r="B40" s="23" t="s">
        <v>44</v>
      </c>
      <c r="C40" s="20"/>
      <c r="D40" s="47">
        <v>306</v>
      </c>
      <c r="E40" s="47">
        <v>350</v>
      </c>
      <c r="F40" s="47">
        <v>404</v>
      </c>
      <c r="G40" s="47">
        <v>404</v>
      </c>
      <c r="H40" s="47">
        <v>406</v>
      </c>
      <c r="I40" s="47"/>
      <c r="J40" s="179"/>
      <c r="K40" s="179"/>
      <c r="L40" s="179"/>
      <c r="M40" s="179"/>
      <c r="N40" s="178"/>
      <c r="O40" s="178"/>
      <c r="P40" s="178"/>
      <c r="Q40" s="178"/>
      <c r="R40" s="178"/>
      <c r="S40" s="163"/>
      <c r="T40" s="163"/>
      <c r="U40" s="50" t="s">
        <v>45</v>
      </c>
      <c r="W40" t="s">
        <v>62</v>
      </c>
      <c r="X40">
        <v>233</v>
      </c>
      <c r="Y40">
        <v>262</v>
      </c>
      <c r="Z40">
        <v>313</v>
      </c>
      <c r="AA40">
        <v>327</v>
      </c>
      <c r="AB40">
        <v>309</v>
      </c>
      <c r="AC40"/>
      <c r="AD40">
        <v>91</v>
      </c>
      <c r="AE40">
        <v>91</v>
      </c>
      <c r="AF40">
        <v>91</v>
      </c>
      <c r="AG40">
        <v>154</v>
      </c>
      <c r="AH40">
        <v>276</v>
      </c>
      <c r="AI40">
        <v>1657</v>
      </c>
      <c r="AJ40">
        <v>276</v>
      </c>
      <c r="AK40">
        <v>138</v>
      </c>
      <c r="AL40">
        <v>138</v>
      </c>
      <c r="AM40">
        <v>904</v>
      </c>
      <c r="AN40">
        <v>1809</v>
      </c>
    </row>
    <row r="41" spans="1:40" x14ac:dyDescent="0.3">
      <c r="A41" s="14">
        <v>4328</v>
      </c>
      <c r="B41" s="23" t="s">
        <v>46</v>
      </c>
      <c r="C41" s="20"/>
      <c r="D41" s="47">
        <v>168</v>
      </c>
      <c r="E41" s="47">
        <v>220</v>
      </c>
      <c r="F41" s="47">
        <v>215</v>
      </c>
      <c r="G41" s="47">
        <v>220</v>
      </c>
      <c r="H41" s="47">
        <v>240</v>
      </c>
      <c r="I41" s="47"/>
      <c r="J41" s="179"/>
      <c r="K41" s="179"/>
      <c r="L41" s="179"/>
      <c r="M41" s="179"/>
      <c r="N41" s="178"/>
      <c r="O41" s="178"/>
      <c r="P41" s="178"/>
      <c r="Q41" s="178"/>
      <c r="R41" s="178"/>
      <c r="S41" s="163"/>
      <c r="T41" s="163"/>
      <c r="U41" s="50" t="s">
        <v>45</v>
      </c>
      <c r="W41" t="s">
        <v>107</v>
      </c>
      <c r="X41">
        <v>193</v>
      </c>
      <c r="Y41">
        <v>246</v>
      </c>
      <c r="Z41">
        <v>293</v>
      </c>
      <c r="AA41">
        <v>267</v>
      </c>
      <c r="AB41">
        <v>283</v>
      </c>
      <c r="AC41"/>
      <c r="AD41">
        <v>89</v>
      </c>
      <c r="AE41">
        <v>89</v>
      </c>
      <c r="AF41">
        <v>89</v>
      </c>
      <c r="AG41">
        <v>153</v>
      </c>
      <c r="AH41">
        <v>256</v>
      </c>
      <c r="AI41">
        <v>1537</v>
      </c>
      <c r="AJ41">
        <v>256</v>
      </c>
      <c r="AK41">
        <v>128</v>
      </c>
      <c r="AL41">
        <v>128</v>
      </c>
      <c r="AM41">
        <v>799</v>
      </c>
      <c r="AN41">
        <v>1595</v>
      </c>
    </row>
    <row r="42" spans="1:40" x14ac:dyDescent="0.3">
      <c r="A42" s="14">
        <v>4329</v>
      </c>
      <c r="B42" s="23" t="s">
        <v>47</v>
      </c>
      <c r="C42" s="20"/>
      <c r="D42" s="47">
        <v>378</v>
      </c>
      <c r="E42" s="47">
        <v>420</v>
      </c>
      <c r="F42" s="47">
        <v>475</v>
      </c>
      <c r="G42" s="47">
        <v>500</v>
      </c>
      <c r="H42" s="47">
        <v>500</v>
      </c>
      <c r="I42" s="47"/>
      <c r="J42" s="179"/>
      <c r="K42" s="179"/>
      <c r="L42" s="179"/>
      <c r="M42" s="179"/>
      <c r="N42" s="178"/>
      <c r="O42" s="178"/>
      <c r="P42" s="178"/>
      <c r="Q42" s="178"/>
      <c r="R42" s="178"/>
      <c r="S42" s="163"/>
      <c r="T42" s="163"/>
      <c r="U42" s="50" t="s">
        <v>45</v>
      </c>
      <c r="W42" t="s">
        <v>66</v>
      </c>
      <c r="X42">
        <v>296</v>
      </c>
      <c r="Y42">
        <v>337</v>
      </c>
      <c r="Z42">
        <v>385</v>
      </c>
      <c r="AA42">
        <v>403</v>
      </c>
      <c r="AB42">
        <v>394</v>
      </c>
      <c r="AC42"/>
      <c r="AD42">
        <v>128</v>
      </c>
      <c r="AE42">
        <v>128</v>
      </c>
      <c r="AF42">
        <v>128</v>
      </c>
      <c r="AG42">
        <v>218</v>
      </c>
      <c r="AH42">
        <v>303</v>
      </c>
      <c r="AI42">
        <v>1816</v>
      </c>
      <c r="AJ42">
        <v>303</v>
      </c>
      <c r="AK42">
        <v>152</v>
      </c>
      <c r="AL42">
        <v>152</v>
      </c>
      <c r="AM42">
        <v>540</v>
      </c>
      <c r="AN42">
        <v>1079</v>
      </c>
    </row>
    <row r="43" spans="1:40" x14ac:dyDescent="0.3">
      <c r="A43" s="14">
        <v>4330</v>
      </c>
      <c r="B43" s="23" t="s">
        <v>48</v>
      </c>
      <c r="C43" s="20"/>
      <c r="D43" s="47">
        <v>100</v>
      </c>
      <c r="E43" s="47">
        <v>108</v>
      </c>
      <c r="F43" s="47">
        <v>105</v>
      </c>
      <c r="G43" s="47">
        <v>111</v>
      </c>
      <c r="H43" s="47">
        <v>115</v>
      </c>
      <c r="I43" s="47"/>
      <c r="J43" s="179"/>
      <c r="K43" s="179"/>
      <c r="L43" s="179"/>
      <c r="M43" s="179"/>
      <c r="N43" s="178"/>
      <c r="O43" s="178"/>
      <c r="P43" s="178"/>
      <c r="Q43" s="178"/>
      <c r="R43" s="178"/>
      <c r="S43" s="163"/>
      <c r="T43" s="163"/>
      <c r="U43" s="50" t="s">
        <v>45</v>
      </c>
      <c r="W43" t="s">
        <v>77</v>
      </c>
      <c r="X43">
        <v>181</v>
      </c>
      <c r="Y43">
        <v>211</v>
      </c>
      <c r="Z43">
        <v>241</v>
      </c>
      <c r="AA43">
        <v>242</v>
      </c>
      <c r="AB43">
        <v>293</v>
      </c>
      <c r="AC43"/>
      <c r="AD43">
        <v>78</v>
      </c>
      <c r="AE43">
        <v>78</v>
      </c>
      <c r="AF43">
        <v>78</v>
      </c>
      <c r="AG43">
        <v>133</v>
      </c>
      <c r="AH43">
        <v>236</v>
      </c>
      <c r="AI43">
        <v>1414</v>
      </c>
      <c r="AJ43">
        <v>236</v>
      </c>
      <c r="AK43">
        <v>118</v>
      </c>
      <c r="AL43">
        <v>118</v>
      </c>
      <c r="AM43">
        <v>502</v>
      </c>
      <c r="AN43">
        <v>1004</v>
      </c>
    </row>
    <row r="44" spans="1:40" x14ac:dyDescent="0.3">
      <c r="A44" s="14">
        <v>7410</v>
      </c>
      <c r="B44" s="23" t="s">
        <v>210</v>
      </c>
      <c r="C44" s="20"/>
      <c r="D44" s="47">
        <v>188</v>
      </c>
      <c r="E44" s="47">
        <v>190</v>
      </c>
      <c r="F44" s="47">
        <v>217</v>
      </c>
      <c r="G44" s="47">
        <v>220</v>
      </c>
      <c r="H44" s="47">
        <v>225</v>
      </c>
      <c r="I44" s="47"/>
      <c r="J44" s="179"/>
      <c r="K44" s="179"/>
      <c r="L44" s="179"/>
      <c r="M44" s="179"/>
      <c r="N44" s="178"/>
      <c r="O44" s="178"/>
      <c r="P44" s="178"/>
      <c r="Q44" s="178"/>
      <c r="R44" s="178"/>
      <c r="S44" s="163"/>
      <c r="T44" s="163"/>
      <c r="U44" s="50" t="s">
        <v>45</v>
      </c>
      <c r="W44" t="s">
        <v>335</v>
      </c>
      <c r="X44">
        <v>163</v>
      </c>
      <c r="Y44">
        <v>174</v>
      </c>
      <c r="Z44">
        <v>201</v>
      </c>
      <c r="AA44">
        <v>193</v>
      </c>
      <c r="AB44">
        <v>192</v>
      </c>
      <c r="AC44"/>
      <c r="AD44">
        <v>52</v>
      </c>
      <c r="AE44">
        <v>52</v>
      </c>
      <c r="AF44">
        <v>52</v>
      </c>
      <c r="AG44">
        <v>88</v>
      </c>
      <c r="AH44">
        <v>206</v>
      </c>
      <c r="AI44">
        <v>1240</v>
      </c>
      <c r="AJ44">
        <v>206</v>
      </c>
      <c r="AK44">
        <v>103</v>
      </c>
      <c r="AL44">
        <v>103</v>
      </c>
      <c r="AM44">
        <v>816</v>
      </c>
      <c r="AN44">
        <v>1631</v>
      </c>
    </row>
    <row r="45" spans="1:40" x14ac:dyDescent="0.3">
      <c r="A45" s="14"/>
      <c r="B45" s="23" t="e">
        <v>#N/A</v>
      </c>
      <c r="C45" s="20"/>
      <c r="D45" s="22">
        <v>103</v>
      </c>
      <c r="E45" s="22">
        <v>97</v>
      </c>
      <c r="F45" s="22">
        <v>119</v>
      </c>
      <c r="G45" s="22">
        <v>116</v>
      </c>
      <c r="H45" s="22">
        <v>111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50"/>
      <c r="W45" t="s">
        <v>110</v>
      </c>
      <c r="X45">
        <v>431</v>
      </c>
      <c r="Y45">
        <v>526</v>
      </c>
      <c r="Z45">
        <v>600</v>
      </c>
      <c r="AA45">
        <v>465</v>
      </c>
      <c r="AB45">
        <v>479</v>
      </c>
      <c r="AC45"/>
      <c r="AD45">
        <v>178</v>
      </c>
      <c r="AE45">
        <v>178</v>
      </c>
      <c r="AF45">
        <v>178</v>
      </c>
      <c r="AG45">
        <v>308</v>
      </c>
      <c r="AH45">
        <v>453</v>
      </c>
      <c r="AI45">
        <v>2723</v>
      </c>
      <c r="AJ45">
        <v>453</v>
      </c>
      <c r="AK45">
        <v>227</v>
      </c>
      <c r="AL45">
        <v>227</v>
      </c>
      <c r="AM45">
        <v>1233</v>
      </c>
      <c r="AN45">
        <v>2464</v>
      </c>
    </row>
    <row r="46" spans="1:40" x14ac:dyDescent="0.3">
      <c r="A46" s="14">
        <v>4439</v>
      </c>
      <c r="B46" s="23" t="s">
        <v>160</v>
      </c>
      <c r="C46" s="20"/>
      <c r="D46" s="47">
        <v>81</v>
      </c>
      <c r="E46" s="47">
        <v>70</v>
      </c>
      <c r="F46" s="47">
        <v>81</v>
      </c>
      <c r="G46" s="47">
        <v>78</v>
      </c>
      <c r="H46" s="47">
        <v>81</v>
      </c>
      <c r="I46" s="47"/>
      <c r="J46" s="179"/>
      <c r="K46" s="179"/>
      <c r="L46" s="179"/>
      <c r="M46" s="179"/>
      <c r="N46" s="178"/>
      <c r="O46" s="178"/>
      <c r="P46" s="178"/>
      <c r="Q46" s="178"/>
      <c r="R46" s="178"/>
      <c r="S46" s="163"/>
      <c r="T46" s="163"/>
      <c r="U46" s="50" t="s">
        <v>161</v>
      </c>
      <c r="W46" t="s">
        <v>194</v>
      </c>
      <c r="X46">
        <v>345</v>
      </c>
      <c r="Y46">
        <v>358</v>
      </c>
      <c r="Z46">
        <v>463</v>
      </c>
      <c r="AA46">
        <v>425</v>
      </c>
      <c r="AB46">
        <v>432</v>
      </c>
      <c r="AC46"/>
      <c r="AD46">
        <v>97</v>
      </c>
      <c r="AE46">
        <v>97</v>
      </c>
      <c r="AF46">
        <v>97</v>
      </c>
      <c r="AG46">
        <v>167</v>
      </c>
      <c r="AH46">
        <v>461</v>
      </c>
      <c r="AI46">
        <v>2768</v>
      </c>
      <c r="AJ46">
        <v>461</v>
      </c>
      <c r="AK46">
        <v>231</v>
      </c>
      <c r="AL46">
        <v>231</v>
      </c>
      <c r="AM46">
        <v>1691</v>
      </c>
      <c r="AN46">
        <v>3381</v>
      </c>
    </row>
    <row r="47" spans="1:40" x14ac:dyDescent="0.3">
      <c r="A47" s="14">
        <v>6954</v>
      </c>
      <c r="B47" s="23" t="s">
        <v>196</v>
      </c>
      <c r="C47" s="20"/>
      <c r="D47" s="47">
        <v>22</v>
      </c>
      <c r="E47" s="47">
        <v>27</v>
      </c>
      <c r="F47" s="47">
        <v>38</v>
      </c>
      <c r="G47" s="47">
        <v>38</v>
      </c>
      <c r="H47" s="47">
        <v>30</v>
      </c>
      <c r="I47" s="47"/>
      <c r="J47" s="179"/>
      <c r="K47" s="179"/>
      <c r="L47" s="179"/>
      <c r="M47" s="179"/>
      <c r="N47" s="178"/>
      <c r="O47" s="178"/>
      <c r="P47" s="178"/>
      <c r="Q47" s="178"/>
      <c r="R47" s="178"/>
      <c r="S47" s="163"/>
      <c r="T47" s="163"/>
      <c r="U47" s="50" t="s">
        <v>161</v>
      </c>
      <c r="W47" t="s">
        <v>234</v>
      </c>
      <c r="X47">
        <v>17356</v>
      </c>
      <c r="Y47">
        <v>19428</v>
      </c>
      <c r="Z47">
        <v>22489</v>
      </c>
      <c r="AA47">
        <v>21884</v>
      </c>
      <c r="AB47">
        <v>22918</v>
      </c>
      <c r="AC47"/>
      <c r="AD47">
        <v>5698</v>
      </c>
      <c r="AE47">
        <v>5698</v>
      </c>
      <c r="AF47">
        <v>5698</v>
      </c>
      <c r="AG47">
        <v>9766</v>
      </c>
      <c r="AH47">
        <v>21136</v>
      </c>
      <c r="AI47">
        <v>126808</v>
      </c>
      <c r="AJ47">
        <v>21136</v>
      </c>
      <c r="AK47">
        <v>10561</v>
      </c>
      <c r="AL47">
        <v>10561</v>
      </c>
      <c r="AM47">
        <v>63082</v>
      </c>
      <c r="AN47">
        <v>126149</v>
      </c>
    </row>
    <row r="48" spans="1:40" x14ac:dyDescent="0.3">
      <c r="A48" s="14"/>
      <c r="B48" s="23" t="e">
        <v>#N/A</v>
      </c>
      <c r="C48" s="20"/>
      <c r="D48" s="22">
        <v>318</v>
      </c>
      <c r="E48" s="22">
        <v>319</v>
      </c>
      <c r="F48" s="22">
        <v>382</v>
      </c>
      <c r="G48" s="22">
        <v>409</v>
      </c>
      <c r="H48" s="22">
        <v>451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50"/>
    </row>
    <row r="49" spans="1:21" x14ac:dyDescent="0.3">
      <c r="A49" s="14">
        <v>4339</v>
      </c>
      <c r="B49" s="23" t="s">
        <v>57</v>
      </c>
      <c r="C49" s="20"/>
      <c r="D49" s="47">
        <v>6</v>
      </c>
      <c r="E49" s="47">
        <v>10</v>
      </c>
      <c r="F49" s="47">
        <v>10</v>
      </c>
      <c r="G49" s="47">
        <v>10</v>
      </c>
      <c r="H49" s="47">
        <v>10</v>
      </c>
      <c r="I49" s="47"/>
      <c r="J49" s="179"/>
      <c r="K49" s="179"/>
      <c r="L49" s="179"/>
      <c r="M49" s="179"/>
      <c r="N49" s="178"/>
      <c r="O49" s="178"/>
      <c r="P49" s="178"/>
      <c r="Q49" s="178"/>
      <c r="R49" s="178"/>
      <c r="S49" s="163"/>
      <c r="T49" s="163"/>
      <c r="U49" s="50" t="s">
        <v>58</v>
      </c>
    </row>
    <row r="50" spans="1:21" x14ac:dyDescent="0.3">
      <c r="A50" s="14">
        <v>4340</v>
      </c>
      <c r="B50" s="23" t="s">
        <v>59</v>
      </c>
      <c r="C50" s="20"/>
      <c r="D50" s="47">
        <v>32</v>
      </c>
      <c r="E50" s="47">
        <v>30</v>
      </c>
      <c r="F50" s="47">
        <v>31</v>
      </c>
      <c r="G50" s="47">
        <v>42</v>
      </c>
      <c r="H50" s="47">
        <v>41</v>
      </c>
      <c r="I50" s="47"/>
      <c r="J50" s="179"/>
      <c r="K50" s="179"/>
      <c r="L50" s="179"/>
      <c r="M50" s="179"/>
      <c r="N50" s="178"/>
      <c r="O50" s="178"/>
      <c r="P50" s="178"/>
      <c r="Q50" s="178"/>
      <c r="R50" s="178"/>
      <c r="S50" s="163"/>
      <c r="T50" s="163"/>
      <c r="U50" s="50" t="s">
        <v>58</v>
      </c>
    </row>
    <row r="51" spans="1:21" x14ac:dyDescent="0.3">
      <c r="A51" s="14">
        <v>7107</v>
      </c>
      <c r="B51" s="23" t="s">
        <v>58</v>
      </c>
      <c r="C51" s="20"/>
      <c r="D51" s="47">
        <v>280</v>
      </c>
      <c r="E51" s="47">
        <v>279</v>
      </c>
      <c r="F51" s="47">
        <v>341</v>
      </c>
      <c r="G51" s="47">
        <v>357</v>
      </c>
      <c r="H51" s="47">
        <v>400</v>
      </c>
      <c r="I51" s="47"/>
      <c r="J51" s="179"/>
      <c r="K51" s="179"/>
      <c r="L51" s="179"/>
      <c r="M51" s="179"/>
      <c r="N51" s="178"/>
      <c r="O51" s="178"/>
      <c r="P51" s="178"/>
      <c r="Q51" s="178"/>
      <c r="R51" s="178"/>
      <c r="S51" s="163"/>
      <c r="T51" s="163"/>
      <c r="U51" s="50" t="s">
        <v>58</v>
      </c>
    </row>
    <row r="52" spans="1:21" x14ac:dyDescent="0.3">
      <c r="A52" s="14"/>
      <c r="B52" s="23" t="e">
        <v>#N/A</v>
      </c>
      <c r="C52" s="20"/>
      <c r="D52" s="22">
        <v>301</v>
      </c>
      <c r="E52" s="22">
        <v>376</v>
      </c>
      <c r="F52" s="22">
        <v>405</v>
      </c>
      <c r="G52" s="22">
        <v>450</v>
      </c>
      <c r="H52" s="22">
        <v>420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50"/>
    </row>
    <row r="53" spans="1:21" x14ac:dyDescent="0.3">
      <c r="A53" s="14">
        <v>17874</v>
      </c>
      <c r="B53" s="23" t="s">
        <v>218</v>
      </c>
      <c r="C53" s="20"/>
      <c r="D53" s="47">
        <v>30</v>
      </c>
      <c r="E53" s="47">
        <v>50</v>
      </c>
      <c r="F53" s="47">
        <v>45</v>
      </c>
      <c r="G53" s="47">
        <v>50</v>
      </c>
      <c r="H53" s="47">
        <v>50</v>
      </c>
      <c r="I53" s="47"/>
      <c r="J53" s="179"/>
      <c r="K53" s="179"/>
      <c r="L53" s="179"/>
      <c r="M53" s="179"/>
      <c r="N53" s="178"/>
      <c r="O53" s="178"/>
      <c r="P53" s="178"/>
      <c r="Q53" s="178"/>
      <c r="R53" s="178"/>
      <c r="S53" s="163"/>
      <c r="T53" s="163"/>
      <c r="U53" s="50" t="s">
        <v>335</v>
      </c>
    </row>
    <row r="54" spans="1:21" x14ac:dyDescent="0.3">
      <c r="A54" s="14">
        <v>4341</v>
      </c>
      <c r="B54" s="23" t="s">
        <v>60</v>
      </c>
      <c r="C54" s="20"/>
      <c r="D54" s="47">
        <v>20</v>
      </c>
      <c r="E54" s="47">
        <v>15</v>
      </c>
      <c r="F54" s="47">
        <v>18</v>
      </c>
      <c r="G54" s="47">
        <v>25</v>
      </c>
      <c r="H54" s="47">
        <v>19</v>
      </c>
      <c r="I54" s="47"/>
      <c r="J54" s="179"/>
      <c r="K54" s="179"/>
      <c r="L54" s="179"/>
      <c r="M54" s="179"/>
      <c r="N54" s="178"/>
      <c r="O54" s="178"/>
      <c r="P54" s="178"/>
      <c r="Q54" s="178"/>
      <c r="R54" s="178"/>
      <c r="S54" s="163"/>
      <c r="T54" s="163"/>
      <c r="U54" s="50" t="s">
        <v>335</v>
      </c>
    </row>
    <row r="55" spans="1:21" x14ac:dyDescent="0.3">
      <c r="A55" s="14">
        <v>4356</v>
      </c>
      <c r="B55" s="23" t="s">
        <v>78</v>
      </c>
      <c r="C55" s="20"/>
      <c r="D55" s="47">
        <v>48</v>
      </c>
      <c r="E55" s="47">
        <v>59</v>
      </c>
      <c r="F55" s="47">
        <v>53</v>
      </c>
      <c r="G55" s="47">
        <v>64</v>
      </c>
      <c r="H55" s="47">
        <v>58</v>
      </c>
      <c r="I55" s="47"/>
      <c r="J55" s="179"/>
      <c r="K55" s="179"/>
      <c r="L55" s="179"/>
      <c r="M55" s="179"/>
      <c r="N55" s="178"/>
      <c r="O55" s="178"/>
      <c r="P55" s="178"/>
      <c r="Q55" s="178"/>
      <c r="R55" s="178"/>
      <c r="S55" s="163"/>
      <c r="T55" s="163"/>
      <c r="U55" s="50" t="s">
        <v>335</v>
      </c>
    </row>
    <row r="56" spans="1:21" x14ac:dyDescent="0.3">
      <c r="A56" s="14">
        <v>4357</v>
      </c>
      <c r="B56" s="23" t="s">
        <v>79</v>
      </c>
      <c r="C56" s="20"/>
      <c r="D56" s="47">
        <v>10</v>
      </c>
      <c r="E56" s="47">
        <v>10</v>
      </c>
      <c r="F56" s="47">
        <v>14</v>
      </c>
      <c r="G56" s="47">
        <v>15</v>
      </c>
      <c r="H56" s="47">
        <v>13</v>
      </c>
      <c r="I56" s="47"/>
      <c r="J56" s="179"/>
      <c r="K56" s="179"/>
      <c r="L56" s="179"/>
      <c r="M56" s="179"/>
      <c r="N56" s="178"/>
      <c r="O56" s="178"/>
      <c r="P56" s="178"/>
      <c r="Q56" s="178"/>
      <c r="R56" s="178"/>
      <c r="S56" s="163"/>
      <c r="T56" s="163"/>
      <c r="U56" s="50" t="s">
        <v>335</v>
      </c>
    </row>
    <row r="57" spans="1:21" x14ac:dyDescent="0.3">
      <c r="A57" s="14">
        <v>4358</v>
      </c>
      <c r="B57" s="23" t="s">
        <v>224</v>
      </c>
      <c r="C57" s="20"/>
      <c r="D57" s="47">
        <v>15</v>
      </c>
      <c r="E57" s="47">
        <v>20</v>
      </c>
      <c r="F57" s="47">
        <v>25</v>
      </c>
      <c r="G57" s="47">
        <v>30</v>
      </c>
      <c r="H57" s="47">
        <v>23</v>
      </c>
      <c r="I57" s="47"/>
      <c r="J57" s="179"/>
      <c r="K57" s="179"/>
      <c r="L57" s="179"/>
      <c r="M57" s="179"/>
      <c r="N57" s="178"/>
      <c r="O57" s="178"/>
      <c r="P57" s="178"/>
      <c r="Q57" s="178"/>
      <c r="R57" s="178"/>
      <c r="S57" s="163"/>
      <c r="T57" s="163"/>
      <c r="U57" s="50" t="s">
        <v>193</v>
      </c>
    </row>
    <row r="58" spans="1:21" x14ac:dyDescent="0.3">
      <c r="A58" s="14">
        <v>4369</v>
      </c>
      <c r="B58" s="23" t="s">
        <v>88</v>
      </c>
      <c r="C58" s="20"/>
      <c r="D58" s="47">
        <v>20</v>
      </c>
      <c r="E58" s="47">
        <v>25</v>
      </c>
      <c r="F58" s="47">
        <v>23</v>
      </c>
      <c r="G58" s="47">
        <v>30</v>
      </c>
      <c r="H58" s="47">
        <v>27</v>
      </c>
      <c r="I58" s="47"/>
      <c r="J58" s="179"/>
      <c r="K58" s="179"/>
      <c r="L58" s="179"/>
      <c r="M58" s="179"/>
      <c r="N58" s="178"/>
      <c r="O58" s="178"/>
      <c r="P58" s="178"/>
      <c r="Q58" s="178"/>
      <c r="R58" s="178"/>
      <c r="S58" s="163"/>
      <c r="T58" s="163"/>
      <c r="U58" s="50" t="s">
        <v>335</v>
      </c>
    </row>
    <row r="59" spans="1:21" x14ac:dyDescent="0.3">
      <c r="A59" s="14">
        <v>6722</v>
      </c>
      <c r="B59" s="23" t="s">
        <v>193</v>
      </c>
      <c r="C59" s="20"/>
      <c r="D59" s="47">
        <v>158</v>
      </c>
      <c r="E59" s="47">
        <v>197</v>
      </c>
      <c r="F59" s="47">
        <v>227</v>
      </c>
      <c r="G59" s="47">
        <v>236</v>
      </c>
      <c r="H59" s="47">
        <v>230</v>
      </c>
      <c r="I59" s="47"/>
      <c r="J59" s="179"/>
      <c r="K59" s="179"/>
      <c r="L59" s="179"/>
      <c r="M59" s="179"/>
      <c r="N59" s="178"/>
      <c r="O59" s="178"/>
      <c r="P59" s="178"/>
      <c r="Q59" s="178"/>
      <c r="R59" s="178"/>
      <c r="S59" s="163"/>
      <c r="T59" s="163"/>
      <c r="U59" s="50" t="s">
        <v>193</v>
      </c>
    </row>
    <row r="60" spans="1:21" x14ac:dyDescent="0.3">
      <c r="A60" s="14"/>
      <c r="B60" s="23" t="e">
        <v>#N/A</v>
      </c>
      <c r="C60" s="20"/>
      <c r="D60" s="22">
        <v>349</v>
      </c>
      <c r="E60" s="22">
        <v>399</v>
      </c>
      <c r="F60" s="22">
        <v>481</v>
      </c>
      <c r="G60" s="22">
        <v>497</v>
      </c>
      <c r="H60" s="22">
        <v>525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v>0</v>
      </c>
      <c r="R60" s="22">
        <v>0</v>
      </c>
      <c r="S60" s="22">
        <v>0</v>
      </c>
      <c r="T60" s="22">
        <v>0</v>
      </c>
      <c r="U60" s="50"/>
    </row>
    <row r="61" spans="1:21" x14ac:dyDescent="0.3">
      <c r="A61" s="14">
        <v>4342</v>
      </c>
      <c r="B61" s="23" t="s">
        <v>62</v>
      </c>
      <c r="C61" s="20"/>
      <c r="D61" s="47">
        <v>163</v>
      </c>
      <c r="E61" s="47">
        <v>170</v>
      </c>
      <c r="F61" s="47">
        <v>238</v>
      </c>
      <c r="G61" s="47">
        <v>246</v>
      </c>
      <c r="H61" s="47">
        <v>269</v>
      </c>
      <c r="I61" s="47"/>
      <c r="J61" s="179"/>
      <c r="K61" s="179"/>
      <c r="L61" s="179"/>
      <c r="M61" s="179"/>
      <c r="N61" s="178"/>
      <c r="O61" s="178"/>
      <c r="P61" s="178"/>
      <c r="Q61" s="178"/>
      <c r="R61" s="178"/>
      <c r="S61" s="163"/>
      <c r="T61" s="163"/>
      <c r="U61" s="50" t="s">
        <v>62</v>
      </c>
    </row>
    <row r="62" spans="1:21" x14ac:dyDescent="0.3">
      <c r="A62" s="14">
        <v>4343</v>
      </c>
      <c r="B62" s="23" t="s">
        <v>64</v>
      </c>
      <c r="C62" s="20"/>
      <c r="D62" s="47">
        <v>20</v>
      </c>
      <c r="E62" s="47">
        <v>20</v>
      </c>
      <c r="F62" s="47">
        <v>24</v>
      </c>
      <c r="G62" s="47">
        <v>28</v>
      </c>
      <c r="H62" s="47">
        <v>28</v>
      </c>
      <c r="I62" s="47"/>
      <c r="J62" s="179"/>
      <c r="K62" s="179"/>
      <c r="L62" s="179"/>
      <c r="M62" s="179"/>
      <c r="N62" s="178"/>
      <c r="O62" s="178"/>
      <c r="P62" s="178"/>
      <c r="Q62" s="178"/>
      <c r="R62" s="178"/>
      <c r="S62" s="163"/>
      <c r="T62" s="163"/>
      <c r="U62" s="50" t="s">
        <v>62</v>
      </c>
    </row>
    <row r="63" spans="1:21" x14ac:dyDescent="0.3">
      <c r="A63" s="14">
        <v>4344</v>
      </c>
      <c r="B63" s="23" t="s">
        <v>65</v>
      </c>
      <c r="C63" s="20"/>
      <c r="D63" s="47">
        <v>30</v>
      </c>
      <c r="E63" s="47">
        <v>35</v>
      </c>
      <c r="F63" s="47">
        <v>43</v>
      </c>
      <c r="G63" s="47">
        <v>45</v>
      </c>
      <c r="H63" s="47">
        <v>45</v>
      </c>
      <c r="I63" s="47"/>
      <c r="J63" s="179"/>
      <c r="K63" s="179"/>
      <c r="L63" s="179"/>
      <c r="M63" s="179"/>
      <c r="N63" s="178"/>
      <c r="O63" s="178"/>
      <c r="P63" s="178"/>
      <c r="Q63" s="178"/>
      <c r="R63" s="178"/>
      <c r="S63" s="163"/>
      <c r="T63" s="163"/>
      <c r="U63" s="50" t="s">
        <v>62</v>
      </c>
    </row>
    <row r="64" spans="1:21" x14ac:dyDescent="0.3">
      <c r="A64" s="14">
        <v>4359</v>
      </c>
      <c r="B64" s="23" t="s">
        <v>80</v>
      </c>
      <c r="C64" s="20"/>
      <c r="D64" s="47">
        <v>50</v>
      </c>
      <c r="E64" s="47">
        <v>80</v>
      </c>
      <c r="F64" s="47">
        <v>86</v>
      </c>
      <c r="G64" s="47">
        <v>88</v>
      </c>
      <c r="H64" s="47">
        <v>88</v>
      </c>
      <c r="I64" s="47"/>
      <c r="J64" s="179"/>
      <c r="K64" s="179"/>
      <c r="L64" s="179"/>
      <c r="M64" s="179"/>
      <c r="N64" s="178"/>
      <c r="O64" s="178"/>
      <c r="P64" s="178"/>
      <c r="Q64" s="178"/>
      <c r="R64" s="178"/>
      <c r="S64" s="163"/>
      <c r="T64" s="163"/>
      <c r="U64" s="50" t="s">
        <v>82</v>
      </c>
    </row>
    <row r="65" spans="1:21" x14ac:dyDescent="0.3">
      <c r="A65" s="14">
        <v>4360</v>
      </c>
      <c r="B65" s="23" t="s">
        <v>81</v>
      </c>
      <c r="C65" s="20"/>
      <c r="D65" s="47">
        <v>33</v>
      </c>
      <c r="E65" s="47">
        <v>41</v>
      </c>
      <c r="F65" s="47">
        <v>35</v>
      </c>
      <c r="G65" s="47">
        <v>35</v>
      </c>
      <c r="H65" s="47">
        <v>40</v>
      </c>
      <c r="I65" s="47"/>
      <c r="J65" s="179"/>
      <c r="K65" s="179"/>
      <c r="L65" s="179"/>
      <c r="M65" s="179"/>
      <c r="N65" s="178"/>
      <c r="O65" s="178"/>
      <c r="P65" s="178"/>
      <c r="Q65" s="178"/>
      <c r="R65" s="178"/>
      <c r="S65" s="163"/>
      <c r="T65" s="163"/>
      <c r="U65" s="50" t="s">
        <v>82</v>
      </c>
    </row>
    <row r="66" spans="1:21" x14ac:dyDescent="0.3">
      <c r="A66" s="14">
        <v>4361</v>
      </c>
      <c r="B66" s="23" t="s">
        <v>82</v>
      </c>
      <c r="C66" s="20"/>
      <c r="D66" s="47">
        <v>15</v>
      </c>
      <c r="E66" s="47">
        <v>15</v>
      </c>
      <c r="F66" s="47">
        <v>17</v>
      </c>
      <c r="G66" s="47">
        <v>17</v>
      </c>
      <c r="H66" s="47">
        <v>17</v>
      </c>
      <c r="I66" s="47"/>
      <c r="J66" s="179"/>
      <c r="K66" s="179"/>
      <c r="L66" s="179"/>
      <c r="M66" s="179"/>
      <c r="N66" s="178"/>
      <c r="O66" s="178"/>
      <c r="P66" s="178"/>
      <c r="Q66" s="178"/>
      <c r="R66" s="178"/>
      <c r="S66" s="163"/>
      <c r="T66" s="163"/>
      <c r="U66" s="50" t="s">
        <v>82</v>
      </c>
    </row>
    <row r="67" spans="1:21" x14ac:dyDescent="0.3">
      <c r="A67" s="14">
        <v>4362</v>
      </c>
      <c r="B67" s="23" t="s">
        <v>260</v>
      </c>
      <c r="C67" s="20"/>
      <c r="D67" s="47">
        <v>30</v>
      </c>
      <c r="E67" s="47">
        <v>30</v>
      </c>
      <c r="F67" s="47">
        <v>28</v>
      </c>
      <c r="G67" s="47">
        <v>28</v>
      </c>
      <c r="H67" s="47">
        <v>28</v>
      </c>
      <c r="I67" s="47"/>
      <c r="J67" s="179"/>
      <c r="K67" s="179"/>
      <c r="L67" s="179"/>
      <c r="M67" s="179"/>
      <c r="N67" s="178"/>
      <c r="O67" s="178"/>
      <c r="P67" s="178"/>
      <c r="Q67" s="178"/>
      <c r="R67" s="178"/>
      <c r="S67" s="163"/>
      <c r="T67" s="163"/>
      <c r="U67" s="50" t="s">
        <v>82</v>
      </c>
    </row>
    <row r="68" spans="1:21" x14ac:dyDescent="0.3">
      <c r="A68" s="14">
        <v>4363</v>
      </c>
      <c r="B68" s="23" t="s">
        <v>83</v>
      </c>
      <c r="C68" s="20"/>
      <c r="D68" s="47">
        <v>8</v>
      </c>
      <c r="E68" s="47">
        <v>8</v>
      </c>
      <c r="F68" s="47">
        <v>10</v>
      </c>
      <c r="G68" s="47">
        <v>10</v>
      </c>
      <c r="H68" s="47">
        <v>10</v>
      </c>
      <c r="I68" s="47"/>
      <c r="J68" s="179"/>
      <c r="K68" s="179"/>
      <c r="L68" s="179"/>
      <c r="M68" s="179"/>
      <c r="N68" s="178"/>
      <c r="O68" s="178"/>
      <c r="P68" s="178"/>
      <c r="Q68" s="178"/>
      <c r="R68" s="178"/>
      <c r="S68" s="163"/>
      <c r="T68" s="163"/>
      <c r="U68" s="50" t="s">
        <v>82</v>
      </c>
    </row>
    <row r="69" spans="1:21" x14ac:dyDescent="0.3">
      <c r="A69" s="14"/>
      <c r="B69" s="23" t="e">
        <v>#N/A</v>
      </c>
      <c r="C69" s="20"/>
      <c r="D69" s="22">
        <v>887</v>
      </c>
      <c r="E69" s="22">
        <v>1024</v>
      </c>
      <c r="F69" s="22">
        <v>1147</v>
      </c>
      <c r="G69" s="22">
        <v>1256</v>
      </c>
      <c r="H69" s="22">
        <v>1218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50"/>
    </row>
    <row r="70" spans="1:21" x14ac:dyDescent="0.3">
      <c r="A70" s="14">
        <v>4349</v>
      </c>
      <c r="B70" s="23" t="s">
        <v>70</v>
      </c>
      <c r="C70" s="20"/>
      <c r="D70" s="47">
        <v>417</v>
      </c>
      <c r="E70" s="47">
        <v>470</v>
      </c>
      <c r="F70" s="47">
        <v>510</v>
      </c>
      <c r="G70" s="47">
        <v>558</v>
      </c>
      <c r="H70" s="47">
        <v>566</v>
      </c>
      <c r="I70" s="47"/>
      <c r="J70" s="179"/>
      <c r="K70" s="179"/>
      <c r="L70" s="179"/>
      <c r="M70" s="179"/>
      <c r="N70" s="178"/>
      <c r="O70" s="178"/>
      <c r="P70" s="178"/>
      <c r="Q70" s="178"/>
      <c r="R70" s="178"/>
      <c r="S70" s="163"/>
      <c r="T70" s="163"/>
      <c r="U70" s="50" t="s">
        <v>70</v>
      </c>
    </row>
    <row r="71" spans="1:21" x14ac:dyDescent="0.3">
      <c r="A71" s="14">
        <v>4350</v>
      </c>
      <c r="B71" s="23" t="s">
        <v>72</v>
      </c>
      <c r="C71" s="20"/>
      <c r="D71" s="47">
        <v>50</v>
      </c>
      <c r="E71" s="47">
        <v>65</v>
      </c>
      <c r="F71" s="47">
        <v>90</v>
      </c>
      <c r="G71" s="47">
        <v>95</v>
      </c>
      <c r="H71" s="47">
        <v>79</v>
      </c>
      <c r="I71" s="47"/>
      <c r="J71" s="179"/>
      <c r="K71" s="179"/>
      <c r="L71" s="179"/>
      <c r="M71" s="179"/>
      <c r="N71" s="178"/>
      <c r="O71" s="178"/>
      <c r="P71" s="178"/>
      <c r="Q71" s="178"/>
      <c r="R71" s="178"/>
      <c r="S71" s="163"/>
      <c r="T71" s="163"/>
      <c r="U71" s="50" t="s">
        <v>70</v>
      </c>
    </row>
    <row r="72" spans="1:21" x14ac:dyDescent="0.3">
      <c r="A72" s="14">
        <v>4351</v>
      </c>
      <c r="B72" s="23" t="s">
        <v>73</v>
      </c>
      <c r="C72" s="20"/>
      <c r="D72" s="47">
        <v>40</v>
      </c>
      <c r="E72" s="47">
        <v>45</v>
      </c>
      <c r="F72" s="47">
        <v>55</v>
      </c>
      <c r="G72" s="47">
        <v>60</v>
      </c>
      <c r="H72" s="47">
        <v>46</v>
      </c>
      <c r="I72" s="47"/>
      <c r="J72" s="179"/>
      <c r="K72" s="179"/>
      <c r="L72" s="179"/>
      <c r="M72" s="179"/>
      <c r="N72" s="178"/>
      <c r="O72" s="178"/>
      <c r="P72" s="178"/>
      <c r="Q72" s="178"/>
      <c r="R72" s="178"/>
      <c r="S72" s="163"/>
      <c r="T72" s="163"/>
      <c r="U72" s="50" t="s">
        <v>70</v>
      </c>
    </row>
    <row r="73" spans="1:21" x14ac:dyDescent="0.3">
      <c r="A73" s="14">
        <v>4352</v>
      </c>
      <c r="B73" s="23" t="s">
        <v>74</v>
      </c>
      <c r="C73" s="20"/>
      <c r="D73" s="47">
        <v>10</v>
      </c>
      <c r="E73" s="47">
        <v>30</v>
      </c>
      <c r="F73" s="47">
        <v>40</v>
      </c>
      <c r="G73" s="47">
        <v>55</v>
      </c>
      <c r="H73" s="47">
        <v>32</v>
      </c>
      <c r="I73" s="47"/>
      <c r="J73" s="179"/>
      <c r="K73" s="179"/>
      <c r="L73" s="179"/>
      <c r="M73" s="179"/>
      <c r="N73" s="178"/>
      <c r="O73" s="178"/>
      <c r="P73" s="178"/>
      <c r="Q73" s="178"/>
      <c r="R73" s="178"/>
      <c r="S73" s="163"/>
      <c r="T73" s="163"/>
      <c r="U73" s="50" t="s">
        <v>70</v>
      </c>
    </row>
    <row r="74" spans="1:21" x14ac:dyDescent="0.3">
      <c r="A74" s="14">
        <v>4353</v>
      </c>
      <c r="B74" s="23" t="s">
        <v>75</v>
      </c>
      <c r="C74" s="20"/>
      <c r="D74" s="47">
        <v>180</v>
      </c>
      <c r="E74" s="47">
        <v>178</v>
      </c>
      <c r="F74" s="47">
        <v>201</v>
      </c>
      <c r="G74" s="47">
        <v>211</v>
      </c>
      <c r="H74" s="47">
        <v>226</v>
      </c>
      <c r="I74" s="47"/>
      <c r="J74" s="179"/>
      <c r="K74" s="179"/>
      <c r="L74" s="179"/>
      <c r="M74" s="179"/>
      <c r="N74" s="178"/>
      <c r="O74" s="178"/>
      <c r="P74" s="178"/>
      <c r="Q74" s="178"/>
      <c r="R74" s="178"/>
      <c r="S74" s="163"/>
      <c r="T74" s="163"/>
      <c r="U74" s="50" t="s">
        <v>329</v>
      </c>
    </row>
    <row r="75" spans="1:21" x14ac:dyDescent="0.3">
      <c r="A75" s="14">
        <v>4354</v>
      </c>
      <c r="B75" s="23" t="s">
        <v>76</v>
      </c>
      <c r="C75" s="20"/>
      <c r="D75" s="47">
        <v>18</v>
      </c>
      <c r="E75" s="47">
        <v>29</v>
      </c>
      <c r="F75" s="47">
        <v>27</v>
      </c>
      <c r="G75" s="47">
        <v>32</v>
      </c>
      <c r="H75" s="47">
        <v>30</v>
      </c>
      <c r="I75" s="47"/>
      <c r="J75" s="179"/>
      <c r="K75" s="179"/>
      <c r="L75" s="179"/>
      <c r="M75" s="179"/>
      <c r="N75" s="178"/>
      <c r="O75" s="178"/>
      <c r="P75" s="178"/>
      <c r="Q75" s="178"/>
      <c r="R75" s="178"/>
      <c r="S75" s="163"/>
      <c r="T75" s="163"/>
      <c r="U75" s="50" t="s">
        <v>330</v>
      </c>
    </row>
    <row r="76" spans="1:21" x14ac:dyDescent="0.3">
      <c r="A76" s="14">
        <v>4355</v>
      </c>
      <c r="B76" s="23" t="s">
        <v>77</v>
      </c>
      <c r="C76" s="20"/>
      <c r="D76" s="47">
        <v>172</v>
      </c>
      <c r="E76" s="47">
        <v>207</v>
      </c>
      <c r="F76" s="47">
        <v>224</v>
      </c>
      <c r="G76" s="47">
        <v>245</v>
      </c>
      <c r="H76" s="47">
        <v>239</v>
      </c>
      <c r="I76" s="47"/>
      <c r="J76" s="179"/>
      <c r="K76" s="179"/>
      <c r="L76" s="179"/>
      <c r="M76" s="179"/>
      <c r="N76" s="178"/>
      <c r="O76" s="178"/>
      <c r="P76" s="178"/>
      <c r="Q76" s="178"/>
      <c r="R76" s="178"/>
      <c r="S76" s="163"/>
      <c r="T76" s="163"/>
      <c r="U76" s="50" t="s">
        <v>77</v>
      </c>
    </row>
    <row r="77" spans="1:21" x14ac:dyDescent="0.3">
      <c r="A77" s="14"/>
      <c r="B77" s="23" t="e">
        <v>#N/A</v>
      </c>
      <c r="C77" s="20"/>
      <c r="D77" s="22">
        <v>470</v>
      </c>
      <c r="E77" s="22">
        <v>558</v>
      </c>
      <c r="F77" s="22">
        <v>588</v>
      </c>
      <c r="G77" s="22">
        <v>550</v>
      </c>
      <c r="H77" s="22">
        <v>611</v>
      </c>
      <c r="I77" s="22">
        <v>0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50"/>
    </row>
    <row r="78" spans="1:21" x14ac:dyDescent="0.3">
      <c r="A78" s="14">
        <v>4338</v>
      </c>
      <c r="B78" s="23" t="s">
        <v>56</v>
      </c>
      <c r="C78" s="20"/>
      <c r="D78" s="47">
        <v>306</v>
      </c>
      <c r="E78" s="47">
        <v>367</v>
      </c>
      <c r="F78" s="47">
        <v>399</v>
      </c>
      <c r="G78" s="47">
        <v>400</v>
      </c>
      <c r="H78" s="47">
        <v>430</v>
      </c>
      <c r="I78" s="47"/>
      <c r="J78" s="179"/>
      <c r="K78" s="179"/>
      <c r="L78" s="179"/>
      <c r="M78" s="179"/>
      <c r="N78" s="178"/>
      <c r="O78" s="178"/>
      <c r="P78" s="178"/>
      <c r="Q78" s="178"/>
      <c r="R78" s="178"/>
      <c r="S78" s="163"/>
      <c r="T78" s="163"/>
      <c r="U78" s="50" t="s">
        <v>56</v>
      </c>
    </row>
    <row r="79" spans="1:21" x14ac:dyDescent="0.3">
      <c r="A79" s="14">
        <v>7306</v>
      </c>
      <c r="B79" s="23" t="s">
        <v>205</v>
      </c>
      <c r="C79" s="20"/>
      <c r="D79" s="47">
        <v>164</v>
      </c>
      <c r="E79" s="47">
        <v>191</v>
      </c>
      <c r="F79" s="47">
        <v>189</v>
      </c>
      <c r="G79" s="47">
        <v>150</v>
      </c>
      <c r="H79" s="47">
        <v>181</v>
      </c>
      <c r="I79" s="47"/>
      <c r="J79" s="179"/>
      <c r="K79" s="179"/>
      <c r="L79" s="179"/>
      <c r="M79" s="179"/>
      <c r="N79" s="178"/>
      <c r="O79" s="178"/>
      <c r="P79" s="178"/>
      <c r="Q79" s="178"/>
      <c r="R79" s="178"/>
      <c r="S79" s="163"/>
      <c r="T79" s="163"/>
      <c r="U79" s="50" t="s">
        <v>56</v>
      </c>
    </row>
    <row r="80" spans="1:21" x14ac:dyDescent="0.3">
      <c r="A80" s="14"/>
      <c r="B80" s="23" t="e">
        <v>#N/A</v>
      </c>
      <c r="C80" s="20"/>
      <c r="D80" s="22">
        <v>109</v>
      </c>
      <c r="E80" s="22">
        <v>138</v>
      </c>
      <c r="F80" s="22">
        <v>128</v>
      </c>
      <c r="G80" s="22">
        <v>166</v>
      </c>
      <c r="H80" s="22">
        <v>150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2">
        <v>0</v>
      </c>
      <c r="R80" s="22">
        <v>0</v>
      </c>
      <c r="S80" s="22">
        <v>0</v>
      </c>
      <c r="T80" s="22">
        <v>0</v>
      </c>
      <c r="U80" s="50"/>
    </row>
    <row r="81" spans="1:21" x14ac:dyDescent="0.3">
      <c r="A81" s="14">
        <v>17875</v>
      </c>
      <c r="B81" s="23" t="s">
        <v>219</v>
      </c>
      <c r="C81" s="20"/>
      <c r="D81" s="47">
        <v>5</v>
      </c>
      <c r="E81" s="47">
        <v>6</v>
      </c>
      <c r="F81" s="47">
        <v>5</v>
      </c>
      <c r="G81" s="47">
        <v>5</v>
      </c>
      <c r="H81" s="47">
        <v>5</v>
      </c>
      <c r="I81" s="47"/>
      <c r="J81" s="179"/>
      <c r="K81" s="179"/>
      <c r="L81" s="179"/>
      <c r="M81" s="179"/>
      <c r="N81" s="178"/>
      <c r="O81" s="178"/>
      <c r="P81" s="178"/>
      <c r="Q81" s="178"/>
      <c r="R81" s="178"/>
      <c r="S81" s="163"/>
      <c r="T81" s="163"/>
      <c r="U81" s="50" t="s">
        <v>85</v>
      </c>
    </row>
    <row r="82" spans="1:21" x14ac:dyDescent="0.3">
      <c r="A82" s="14">
        <v>4364</v>
      </c>
      <c r="B82" s="23" t="s">
        <v>84</v>
      </c>
      <c r="C82" s="20"/>
      <c r="D82" s="47">
        <v>15</v>
      </c>
      <c r="E82" s="47">
        <v>24</v>
      </c>
      <c r="F82" s="47">
        <v>25</v>
      </c>
      <c r="G82" s="47">
        <v>40</v>
      </c>
      <c r="H82" s="47">
        <v>29</v>
      </c>
      <c r="I82" s="47"/>
      <c r="J82" s="179"/>
      <c r="K82" s="179"/>
      <c r="L82" s="179"/>
      <c r="M82" s="179"/>
      <c r="N82" s="178"/>
      <c r="O82" s="178"/>
      <c r="P82" s="178"/>
      <c r="Q82" s="178"/>
      <c r="R82" s="178"/>
      <c r="S82" s="163"/>
      <c r="T82" s="163"/>
      <c r="U82" s="50" t="s">
        <v>84</v>
      </c>
    </row>
    <row r="83" spans="1:21" x14ac:dyDescent="0.3">
      <c r="A83" s="14">
        <v>4365</v>
      </c>
      <c r="B83" s="23" t="s">
        <v>225</v>
      </c>
      <c r="C83" s="20"/>
      <c r="D83" s="47">
        <v>10</v>
      </c>
      <c r="E83" s="47">
        <v>15</v>
      </c>
      <c r="F83" s="47">
        <v>10</v>
      </c>
      <c r="G83" s="47">
        <v>19</v>
      </c>
      <c r="H83" s="47">
        <v>10</v>
      </c>
      <c r="I83" s="47"/>
      <c r="J83" s="179"/>
      <c r="K83" s="179"/>
      <c r="L83" s="179"/>
      <c r="M83" s="179"/>
      <c r="N83" s="178"/>
      <c r="O83" s="178"/>
      <c r="P83" s="178"/>
      <c r="Q83" s="178"/>
      <c r="R83" s="178"/>
      <c r="S83" s="163"/>
      <c r="T83" s="163"/>
      <c r="U83" s="50" t="s">
        <v>84</v>
      </c>
    </row>
    <row r="84" spans="1:21" x14ac:dyDescent="0.3">
      <c r="A84" s="14">
        <v>4366</v>
      </c>
      <c r="B84" s="23" t="s">
        <v>85</v>
      </c>
      <c r="C84" s="20"/>
      <c r="D84" s="47">
        <v>68</v>
      </c>
      <c r="E84" s="47">
        <v>79</v>
      </c>
      <c r="F84" s="47">
        <v>74</v>
      </c>
      <c r="G84" s="47">
        <v>85</v>
      </c>
      <c r="H84" s="47">
        <v>88</v>
      </c>
      <c r="I84" s="47"/>
      <c r="J84" s="179"/>
      <c r="K84" s="179"/>
      <c r="L84" s="179"/>
      <c r="M84" s="179"/>
      <c r="N84" s="178"/>
      <c r="O84" s="178"/>
      <c r="P84" s="178"/>
      <c r="Q84" s="178"/>
      <c r="R84" s="178"/>
      <c r="S84" s="163"/>
      <c r="T84" s="163"/>
      <c r="U84" s="50" t="s">
        <v>85</v>
      </c>
    </row>
    <row r="85" spans="1:21" x14ac:dyDescent="0.3">
      <c r="A85" s="14">
        <v>4367</v>
      </c>
      <c r="B85" s="23" t="s">
        <v>86</v>
      </c>
      <c r="C85" s="20"/>
      <c r="D85" s="47">
        <v>5</v>
      </c>
      <c r="E85" s="47">
        <v>8</v>
      </c>
      <c r="F85" s="47">
        <v>8</v>
      </c>
      <c r="G85" s="47">
        <v>8</v>
      </c>
      <c r="H85" s="47">
        <v>9</v>
      </c>
      <c r="I85" s="47"/>
      <c r="J85" s="179"/>
      <c r="K85" s="179"/>
      <c r="L85" s="179"/>
      <c r="M85" s="179"/>
      <c r="N85" s="178"/>
      <c r="O85" s="178"/>
      <c r="P85" s="178"/>
      <c r="Q85" s="178"/>
      <c r="R85" s="178"/>
      <c r="S85" s="163"/>
      <c r="T85" s="163"/>
      <c r="U85" s="50" t="s">
        <v>85</v>
      </c>
    </row>
    <row r="86" spans="1:21" x14ac:dyDescent="0.3">
      <c r="A86" s="14">
        <v>4368</v>
      </c>
      <c r="B86" s="23" t="s">
        <v>87</v>
      </c>
      <c r="C86" s="20"/>
      <c r="D86" s="47">
        <v>6</v>
      </c>
      <c r="E86" s="47">
        <v>6</v>
      </c>
      <c r="F86" s="47">
        <v>6</v>
      </c>
      <c r="G86" s="47">
        <v>9</v>
      </c>
      <c r="H86" s="47">
        <v>9</v>
      </c>
      <c r="I86" s="47"/>
      <c r="J86" s="179"/>
      <c r="K86" s="179"/>
      <c r="L86" s="179"/>
      <c r="M86" s="179"/>
      <c r="N86" s="178"/>
      <c r="O86" s="178"/>
      <c r="P86" s="178"/>
      <c r="Q86" s="178"/>
      <c r="R86" s="178"/>
      <c r="S86" s="163"/>
      <c r="T86" s="163"/>
      <c r="U86" s="50" t="s">
        <v>85</v>
      </c>
    </row>
    <row r="87" spans="1:21" x14ac:dyDescent="0.3">
      <c r="A87" s="14"/>
      <c r="B87" s="23" t="e">
        <v>#N/A</v>
      </c>
      <c r="C87" s="20"/>
      <c r="D87" s="22">
        <v>374</v>
      </c>
      <c r="E87" s="22">
        <v>391</v>
      </c>
      <c r="F87" s="22">
        <v>458</v>
      </c>
      <c r="G87" s="22">
        <v>447</v>
      </c>
      <c r="H87" s="22">
        <v>465</v>
      </c>
      <c r="I87" s="22">
        <v>0</v>
      </c>
      <c r="J87" s="22">
        <v>0</v>
      </c>
      <c r="K87" s="22">
        <v>0</v>
      </c>
      <c r="L87" s="22">
        <v>0</v>
      </c>
      <c r="M87" s="22">
        <v>0</v>
      </c>
      <c r="N87" s="22">
        <v>0</v>
      </c>
      <c r="O87" s="22">
        <v>0</v>
      </c>
      <c r="P87" s="22">
        <v>0</v>
      </c>
      <c r="Q87" s="22">
        <v>0</v>
      </c>
      <c r="R87" s="22">
        <v>0</v>
      </c>
      <c r="S87" s="22">
        <v>0</v>
      </c>
      <c r="T87" s="22">
        <v>0</v>
      </c>
      <c r="U87" s="50"/>
    </row>
    <row r="88" spans="1:21" x14ac:dyDescent="0.3">
      <c r="A88" s="14">
        <v>4345</v>
      </c>
      <c r="B88" s="23" t="s">
        <v>66</v>
      </c>
      <c r="C88" s="20"/>
      <c r="D88" s="47">
        <v>245</v>
      </c>
      <c r="E88" s="47">
        <v>256</v>
      </c>
      <c r="F88" s="47">
        <v>295</v>
      </c>
      <c r="G88" s="47">
        <v>277</v>
      </c>
      <c r="H88" s="47">
        <v>300</v>
      </c>
      <c r="I88" s="47"/>
      <c r="J88" s="179"/>
      <c r="K88" s="179"/>
      <c r="L88" s="179"/>
      <c r="M88" s="179"/>
      <c r="N88" s="178"/>
      <c r="O88" s="178"/>
      <c r="P88" s="178"/>
      <c r="Q88" s="178"/>
      <c r="R88" s="178"/>
      <c r="S88" s="163"/>
      <c r="T88" s="163"/>
      <c r="U88" s="50" t="s">
        <v>66</v>
      </c>
    </row>
    <row r="89" spans="1:21" x14ac:dyDescent="0.3">
      <c r="A89" s="14">
        <v>4346</v>
      </c>
      <c r="B89" s="23" t="s">
        <v>67</v>
      </c>
      <c r="C89" s="20"/>
      <c r="D89" s="47">
        <v>35</v>
      </c>
      <c r="E89" s="47">
        <v>35</v>
      </c>
      <c r="F89" s="47">
        <v>48</v>
      </c>
      <c r="G89" s="47">
        <v>50</v>
      </c>
      <c r="H89" s="47">
        <v>50</v>
      </c>
      <c r="I89" s="47"/>
      <c r="J89" s="179"/>
      <c r="K89" s="179"/>
      <c r="L89" s="179"/>
      <c r="M89" s="179"/>
      <c r="N89" s="178"/>
      <c r="O89" s="178"/>
      <c r="P89" s="178"/>
      <c r="Q89" s="178"/>
      <c r="R89" s="178"/>
      <c r="S89" s="163"/>
      <c r="T89" s="163"/>
      <c r="U89" s="50" t="s">
        <v>66</v>
      </c>
    </row>
    <row r="90" spans="1:21" x14ac:dyDescent="0.3">
      <c r="A90" s="14">
        <v>4347</v>
      </c>
      <c r="B90" s="23" t="s">
        <v>68</v>
      </c>
      <c r="C90" s="20"/>
      <c r="D90" s="47">
        <v>35</v>
      </c>
      <c r="E90" s="47">
        <v>35</v>
      </c>
      <c r="F90" s="47">
        <v>40</v>
      </c>
      <c r="G90" s="47">
        <v>40</v>
      </c>
      <c r="H90" s="47">
        <v>40</v>
      </c>
      <c r="I90" s="47"/>
      <c r="J90" s="179"/>
      <c r="K90" s="179"/>
      <c r="L90" s="179"/>
      <c r="M90" s="179"/>
      <c r="N90" s="178"/>
      <c r="O90" s="178"/>
      <c r="P90" s="178"/>
      <c r="Q90" s="178"/>
      <c r="R90" s="178"/>
      <c r="S90" s="163"/>
      <c r="T90" s="163"/>
      <c r="U90" s="50" t="s">
        <v>66</v>
      </c>
    </row>
    <row r="91" spans="1:21" x14ac:dyDescent="0.3">
      <c r="A91" s="14">
        <v>4348</v>
      </c>
      <c r="B91" s="23" t="s">
        <v>69</v>
      </c>
      <c r="C91" s="20"/>
      <c r="D91" s="47">
        <v>59</v>
      </c>
      <c r="E91" s="47">
        <v>65</v>
      </c>
      <c r="F91" s="47">
        <v>75</v>
      </c>
      <c r="G91" s="47">
        <v>80</v>
      </c>
      <c r="H91" s="47">
        <v>75</v>
      </c>
      <c r="I91" s="47"/>
      <c r="J91" s="179"/>
      <c r="K91" s="179"/>
      <c r="L91" s="179"/>
      <c r="M91" s="179"/>
      <c r="N91" s="178"/>
      <c r="O91" s="178"/>
      <c r="P91" s="178"/>
      <c r="Q91" s="178"/>
      <c r="R91" s="178"/>
      <c r="S91" s="163"/>
      <c r="T91" s="163"/>
      <c r="U91" s="50" t="s">
        <v>66</v>
      </c>
    </row>
    <row r="92" spans="1:21" ht="15.6" x14ac:dyDescent="0.3">
      <c r="A92" s="14"/>
      <c r="B92" s="23" t="e">
        <v>#N/A</v>
      </c>
      <c r="C92" s="20"/>
      <c r="D92" s="48">
        <v>1234</v>
      </c>
      <c r="E92" s="48">
        <v>1493</v>
      </c>
      <c r="F92" s="48">
        <v>1740</v>
      </c>
      <c r="G92" s="48">
        <v>1836</v>
      </c>
      <c r="H92" s="48">
        <v>1676</v>
      </c>
      <c r="I92" s="48">
        <v>0</v>
      </c>
      <c r="J92" s="48">
        <v>0</v>
      </c>
      <c r="K92" s="48">
        <v>0</v>
      </c>
      <c r="L92" s="48">
        <v>0</v>
      </c>
      <c r="M92" s="48">
        <v>0</v>
      </c>
      <c r="N92" s="48">
        <v>0</v>
      </c>
      <c r="O92" s="48">
        <v>0</v>
      </c>
      <c r="P92" s="48">
        <v>0</v>
      </c>
      <c r="Q92" s="48">
        <v>0</v>
      </c>
      <c r="R92" s="48">
        <v>0</v>
      </c>
      <c r="S92" s="48">
        <v>0</v>
      </c>
      <c r="T92" s="48">
        <v>0</v>
      </c>
      <c r="U92" s="50"/>
    </row>
    <row r="93" spans="1:21" x14ac:dyDescent="0.3">
      <c r="A93" s="14">
        <v>4440</v>
      </c>
      <c r="B93" s="23" t="s">
        <v>162</v>
      </c>
      <c r="C93" s="26"/>
      <c r="D93" s="47">
        <v>187</v>
      </c>
      <c r="E93" s="47">
        <v>254</v>
      </c>
      <c r="F93" s="47">
        <v>432</v>
      </c>
      <c r="G93" s="47">
        <v>386</v>
      </c>
      <c r="H93" s="47">
        <v>387</v>
      </c>
      <c r="I93" s="47"/>
      <c r="J93" s="179"/>
      <c r="K93" s="179"/>
      <c r="L93" s="179"/>
      <c r="M93" s="179"/>
      <c r="N93" s="178"/>
      <c r="O93" s="178"/>
      <c r="P93" s="178"/>
      <c r="Q93" s="178"/>
      <c r="R93" s="178"/>
      <c r="S93" s="163"/>
      <c r="T93" s="163"/>
      <c r="U93" s="50" t="s">
        <v>164</v>
      </c>
    </row>
    <row r="94" spans="1:21" x14ac:dyDescent="0.3">
      <c r="A94" s="14"/>
      <c r="B94" s="23" t="e">
        <v>#N/A</v>
      </c>
      <c r="C94" s="20"/>
      <c r="D94" s="22">
        <v>461</v>
      </c>
      <c r="E94" s="22">
        <v>503</v>
      </c>
      <c r="F94" s="22">
        <v>495</v>
      </c>
      <c r="G94" s="22">
        <v>537</v>
      </c>
      <c r="H94" s="22">
        <v>485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50"/>
    </row>
    <row r="95" spans="1:21" x14ac:dyDescent="0.3">
      <c r="A95" s="14">
        <v>4441</v>
      </c>
      <c r="B95" s="23" t="s">
        <v>165</v>
      </c>
      <c r="C95" s="20"/>
      <c r="D95" s="47">
        <v>159</v>
      </c>
      <c r="E95" s="47">
        <v>194</v>
      </c>
      <c r="F95" s="47">
        <v>148</v>
      </c>
      <c r="G95" s="47">
        <v>167</v>
      </c>
      <c r="H95" s="47">
        <v>140</v>
      </c>
      <c r="I95" s="47"/>
      <c r="J95" s="179"/>
      <c r="K95" s="179"/>
      <c r="L95" s="179"/>
      <c r="M95" s="179"/>
      <c r="N95" s="178"/>
      <c r="O95" s="178"/>
      <c r="P95" s="178"/>
      <c r="Q95" s="178"/>
      <c r="R95" s="178"/>
      <c r="S95" s="163"/>
      <c r="T95" s="163"/>
      <c r="U95" s="50" t="s">
        <v>164</v>
      </c>
    </row>
    <row r="96" spans="1:21" x14ac:dyDescent="0.3">
      <c r="A96" s="14">
        <v>4443</v>
      </c>
      <c r="B96" s="23" t="s">
        <v>168</v>
      </c>
      <c r="C96" s="20"/>
      <c r="D96" s="47">
        <v>223</v>
      </c>
      <c r="E96" s="47">
        <v>220</v>
      </c>
      <c r="F96" s="47">
        <v>246</v>
      </c>
      <c r="G96" s="47">
        <v>284</v>
      </c>
      <c r="H96" s="47">
        <v>243</v>
      </c>
      <c r="I96" s="47"/>
      <c r="J96" s="179"/>
      <c r="K96" s="179"/>
      <c r="L96" s="179"/>
      <c r="M96" s="179"/>
      <c r="N96" s="178"/>
      <c r="O96" s="178"/>
      <c r="P96" s="178"/>
      <c r="Q96" s="178"/>
      <c r="R96" s="178"/>
      <c r="S96" s="163"/>
      <c r="T96" s="163"/>
      <c r="U96" s="50" t="s">
        <v>332</v>
      </c>
    </row>
    <row r="97" spans="1:21" x14ac:dyDescent="0.3">
      <c r="A97" s="14">
        <v>4452</v>
      </c>
      <c r="B97" s="23" t="s">
        <v>177</v>
      </c>
      <c r="C97" s="20"/>
      <c r="D97" s="47">
        <v>15</v>
      </c>
      <c r="E97" s="47">
        <v>19</v>
      </c>
      <c r="F97" s="47">
        <v>20</v>
      </c>
      <c r="G97" s="47">
        <v>9</v>
      </c>
      <c r="H97" s="47">
        <v>14</v>
      </c>
      <c r="I97" s="47"/>
      <c r="J97" s="179"/>
      <c r="K97" s="179"/>
      <c r="L97" s="179"/>
      <c r="M97" s="179"/>
      <c r="N97" s="178"/>
      <c r="O97" s="178"/>
      <c r="P97" s="178"/>
      <c r="Q97" s="178"/>
      <c r="R97" s="178"/>
      <c r="S97" s="163"/>
      <c r="T97" s="163"/>
      <c r="U97" s="50" t="s">
        <v>334</v>
      </c>
    </row>
    <row r="98" spans="1:21" x14ac:dyDescent="0.3">
      <c r="A98" s="14">
        <v>4453</v>
      </c>
      <c r="B98" s="23" t="s">
        <v>178</v>
      </c>
      <c r="C98" s="20"/>
      <c r="D98" s="47">
        <v>64</v>
      </c>
      <c r="E98" s="47">
        <v>70</v>
      </c>
      <c r="F98" s="47">
        <v>81</v>
      </c>
      <c r="G98" s="47">
        <v>77</v>
      </c>
      <c r="H98" s="47">
        <v>88</v>
      </c>
      <c r="I98" s="47"/>
      <c r="J98" s="179"/>
      <c r="K98" s="179"/>
      <c r="L98" s="179"/>
      <c r="M98" s="179"/>
      <c r="N98" s="178"/>
      <c r="O98" s="178"/>
      <c r="P98" s="178"/>
      <c r="Q98" s="178"/>
      <c r="R98" s="178"/>
      <c r="S98" s="163"/>
      <c r="T98" s="163"/>
      <c r="U98" s="50" t="s">
        <v>334</v>
      </c>
    </row>
    <row r="99" spans="1:21" x14ac:dyDescent="0.3">
      <c r="A99" s="14"/>
      <c r="B99" s="23" t="e">
        <v>#N/A</v>
      </c>
      <c r="C99" s="20"/>
      <c r="D99" s="22">
        <v>307</v>
      </c>
      <c r="E99" s="22">
        <v>397</v>
      </c>
      <c r="F99" s="22">
        <v>451</v>
      </c>
      <c r="G99" s="22">
        <v>472</v>
      </c>
      <c r="H99" s="22">
        <v>415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  <c r="Q99" s="22">
        <v>0</v>
      </c>
      <c r="R99" s="22">
        <v>0</v>
      </c>
      <c r="S99" s="22">
        <v>0</v>
      </c>
      <c r="T99" s="22">
        <v>0</v>
      </c>
      <c r="U99" s="50"/>
    </row>
    <row r="100" spans="1:21" x14ac:dyDescent="0.3">
      <c r="A100" s="14">
        <v>4444</v>
      </c>
      <c r="B100" s="23" t="s">
        <v>169</v>
      </c>
      <c r="C100" s="20"/>
      <c r="D100" s="47">
        <v>30</v>
      </c>
      <c r="E100" s="47">
        <v>35</v>
      </c>
      <c r="F100" s="47">
        <v>45</v>
      </c>
      <c r="G100" s="47">
        <v>43</v>
      </c>
      <c r="H100" s="47">
        <v>40</v>
      </c>
      <c r="I100" s="47"/>
      <c r="J100" s="179"/>
      <c r="K100" s="179"/>
      <c r="L100" s="179"/>
      <c r="M100" s="179"/>
      <c r="N100" s="178"/>
      <c r="O100" s="178"/>
      <c r="P100" s="178"/>
      <c r="Q100" s="178"/>
      <c r="R100" s="178"/>
      <c r="S100" s="163"/>
      <c r="T100" s="163"/>
      <c r="U100" s="50" t="s">
        <v>169</v>
      </c>
    </row>
    <row r="101" spans="1:21" x14ac:dyDescent="0.3">
      <c r="A101" s="14">
        <v>4445</v>
      </c>
      <c r="B101" s="23" t="s">
        <v>170</v>
      </c>
      <c r="C101" s="20"/>
      <c r="D101" s="47">
        <v>14</v>
      </c>
      <c r="E101" s="47">
        <v>29</v>
      </c>
      <c r="F101" s="47">
        <v>39</v>
      </c>
      <c r="G101" s="47">
        <v>30</v>
      </c>
      <c r="H101" s="47">
        <v>30</v>
      </c>
      <c r="I101" s="47"/>
      <c r="J101" s="179"/>
      <c r="K101" s="179"/>
      <c r="L101" s="179"/>
      <c r="M101" s="179"/>
      <c r="N101" s="178"/>
      <c r="O101" s="178"/>
      <c r="P101" s="178"/>
      <c r="Q101" s="178"/>
      <c r="R101" s="178"/>
      <c r="S101" s="163"/>
      <c r="T101" s="163"/>
      <c r="U101" s="50" t="s">
        <v>169</v>
      </c>
    </row>
    <row r="102" spans="1:21" x14ac:dyDescent="0.3">
      <c r="A102" s="14">
        <v>4446</v>
      </c>
      <c r="B102" s="23" t="s">
        <v>171</v>
      </c>
      <c r="C102" s="20"/>
      <c r="D102" s="47">
        <v>10</v>
      </c>
      <c r="E102" s="47">
        <v>15</v>
      </c>
      <c r="F102" s="47">
        <v>12</v>
      </c>
      <c r="G102" s="47">
        <v>25</v>
      </c>
      <c r="H102" s="47">
        <v>13</v>
      </c>
      <c r="I102" s="47"/>
      <c r="J102" s="179"/>
      <c r="K102" s="179"/>
      <c r="L102" s="179"/>
      <c r="M102" s="179"/>
      <c r="N102" s="178"/>
      <c r="O102" s="178"/>
      <c r="P102" s="178"/>
      <c r="Q102" s="178"/>
      <c r="R102" s="178"/>
      <c r="S102" s="163"/>
      <c r="T102" s="163"/>
      <c r="U102" s="50" t="s">
        <v>169</v>
      </c>
    </row>
    <row r="103" spans="1:21" x14ac:dyDescent="0.3">
      <c r="A103" s="14">
        <v>4447</v>
      </c>
      <c r="B103" s="23" t="s">
        <v>172</v>
      </c>
      <c r="C103" s="20"/>
      <c r="D103" s="47">
        <v>50</v>
      </c>
      <c r="E103" s="47">
        <v>64</v>
      </c>
      <c r="F103" s="47">
        <v>50</v>
      </c>
      <c r="G103" s="47">
        <v>67</v>
      </c>
      <c r="H103" s="47">
        <v>55</v>
      </c>
      <c r="I103" s="47"/>
      <c r="J103" s="179"/>
      <c r="K103" s="179"/>
      <c r="L103" s="179"/>
      <c r="M103" s="179"/>
      <c r="N103" s="178"/>
      <c r="O103" s="178"/>
      <c r="P103" s="178"/>
      <c r="Q103" s="178"/>
      <c r="R103" s="178"/>
      <c r="S103" s="163"/>
      <c r="T103" s="163"/>
      <c r="U103" s="50" t="s">
        <v>169</v>
      </c>
    </row>
    <row r="104" spans="1:21" x14ac:dyDescent="0.3">
      <c r="A104" s="14">
        <v>4448</v>
      </c>
      <c r="B104" s="23" t="s">
        <v>173</v>
      </c>
      <c r="C104" s="20"/>
      <c r="D104" s="47">
        <v>11</v>
      </c>
      <c r="E104" s="47">
        <v>16</v>
      </c>
      <c r="F104" s="47">
        <v>20</v>
      </c>
      <c r="G104" s="47">
        <v>20</v>
      </c>
      <c r="H104" s="47">
        <v>19</v>
      </c>
      <c r="I104" s="47"/>
      <c r="J104" s="179"/>
      <c r="K104" s="179"/>
      <c r="L104" s="179"/>
      <c r="M104" s="179"/>
      <c r="N104" s="178"/>
      <c r="O104" s="178"/>
      <c r="P104" s="178"/>
      <c r="Q104" s="178"/>
      <c r="R104" s="178"/>
      <c r="S104" s="163"/>
      <c r="T104" s="163"/>
      <c r="U104" s="50" t="s">
        <v>169</v>
      </c>
    </row>
    <row r="105" spans="1:21" x14ac:dyDescent="0.3">
      <c r="A105" s="14">
        <v>4449</v>
      </c>
      <c r="B105" s="23" t="s">
        <v>174</v>
      </c>
      <c r="C105" s="20"/>
      <c r="D105" s="47">
        <v>15</v>
      </c>
      <c r="E105" s="47">
        <v>16</v>
      </c>
      <c r="F105" s="47">
        <v>22</v>
      </c>
      <c r="G105" s="47">
        <v>22</v>
      </c>
      <c r="H105" s="47">
        <v>15</v>
      </c>
      <c r="I105" s="47"/>
      <c r="J105" s="179"/>
      <c r="K105" s="179"/>
      <c r="L105" s="179"/>
      <c r="M105" s="179"/>
      <c r="N105" s="178"/>
      <c r="O105" s="178"/>
      <c r="P105" s="178"/>
      <c r="Q105" s="178"/>
      <c r="R105" s="178"/>
      <c r="S105" s="163"/>
      <c r="T105" s="163"/>
      <c r="U105" s="50" t="s">
        <v>169</v>
      </c>
    </row>
    <row r="106" spans="1:21" x14ac:dyDescent="0.3">
      <c r="A106" s="14">
        <v>4450</v>
      </c>
      <c r="B106" s="23" t="s">
        <v>175</v>
      </c>
      <c r="C106" s="20"/>
      <c r="D106" s="47">
        <v>9</v>
      </c>
      <c r="E106" s="47">
        <v>15</v>
      </c>
      <c r="F106" s="47">
        <v>18</v>
      </c>
      <c r="G106" s="47">
        <v>20</v>
      </c>
      <c r="H106" s="47">
        <v>10</v>
      </c>
      <c r="I106" s="47"/>
      <c r="J106" s="179"/>
      <c r="K106" s="179"/>
      <c r="L106" s="179"/>
      <c r="M106" s="179"/>
      <c r="N106" s="178"/>
      <c r="O106" s="178"/>
      <c r="P106" s="178"/>
      <c r="Q106" s="178"/>
      <c r="R106" s="178"/>
      <c r="S106" s="163"/>
      <c r="T106" s="163"/>
      <c r="U106" s="50" t="s">
        <v>169</v>
      </c>
    </row>
    <row r="107" spans="1:21" x14ac:dyDescent="0.3">
      <c r="A107" s="14">
        <v>4451</v>
      </c>
      <c r="B107" s="23" t="s">
        <v>176</v>
      </c>
      <c r="C107" s="20"/>
      <c r="D107" s="47">
        <v>110</v>
      </c>
      <c r="E107" s="47">
        <v>144</v>
      </c>
      <c r="F107" s="47">
        <v>175</v>
      </c>
      <c r="G107" s="47">
        <v>169</v>
      </c>
      <c r="H107" s="47">
        <v>193</v>
      </c>
      <c r="I107" s="47"/>
      <c r="J107" s="179"/>
      <c r="K107" s="179"/>
      <c r="L107" s="179"/>
      <c r="M107" s="179"/>
      <c r="N107" s="178"/>
      <c r="O107" s="178"/>
      <c r="P107" s="178"/>
      <c r="Q107" s="178"/>
      <c r="R107" s="178"/>
      <c r="S107" s="163"/>
      <c r="T107" s="163"/>
      <c r="U107" s="50" t="s">
        <v>169</v>
      </c>
    </row>
    <row r="108" spans="1:21" x14ac:dyDescent="0.3">
      <c r="A108" s="14">
        <v>7022</v>
      </c>
      <c r="B108" s="23" t="s">
        <v>200</v>
      </c>
      <c r="C108" s="20"/>
      <c r="D108" s="47">
        <v>30</v>
      </c>
      <c r="E108" s="47">
        <v>33</v>
      </c>
      <c r="F108" s="47">
        <v>44</v>
      </c>
      <c r="G108" s="47">
        <v>44</v>
      </c>
      <c r="H108" s="47">
        <v>21</v>
      </c>
      <c r="I108" s="47"/>
      <c r="J108" s="179"/>
      <c r="K108" s="179"/>
      <c r="L108" s="179"/>
      <c r="M108" s="179"/>
      <c r="N108" s="178"/>
      <c r="O108" s="178"/>
      <c r="P108" s="178"/>
      <c r="Q108" s="178"/>
      <c r="R108" s="178"/>
      <c r="S108" s="163"/>
      <c r="T108" s="163"/>
      <c r="U108" s="50" t="s">
        <v>169</v>
      </c>
    </row>
    <row r="109" spans="1:21" x14ac:dyDescent="0.3">
      <c r="A109" s="14">
        <v>7317</v>
      </c>
      <c r="B109" s="23" t="s">
        <v>208</v>
      </c>
      <c r="C109" s="20"/>
      <c r="D109" s="47">
        <v>28</v>
      </c>
      <c r="E109" s="47">
        <v>30</v>
      </c>
      <c r="F109" s="47">
        <v>26</v>
      </c>
      <c r="G109" s="47">
        <v>32</v>
      </c>
      <c r="H109" s="47">
        <v>19</v>
      </c>
      <c r="I109" s="47"/>
      <c r="J109" s="179"/>
      <c r="K109" s="179"/>
      <c r="L109" s="179"/>
      <c r="M109" s="179"/>
      <c r="N109" s="178"/>
      <c r="O109" s="178"/>
      <c r="P109" s="178"/>
      <c r="Q109" s="178"/>
      <c r="R109" s="178"/>
      <c r="S109" s="163"/>
      <c r="T109" s="163"/>
      <c r="U109" s="50" t="s">
        <v>169</v>
      </c>
    </row>
    <row r="110" spans="1:21" x14ac:dyDescent="0.3">
      <c r="A110" s="14"/>
      <c r="B110" s="23" t="e">
        <v>#N/A</v>
      </c>
      <c r="C110" s="20"/>
      <c r="D110" s="134">
        <v>279</v>
      </c>
      <c r="E110" s="134">
        <v>339</v>
      </c>
      <c r="F110" s="134">
        <v>362</v>
      </c>
      <c r="G110" s="134">
        <v>441</v>
      </c>
      <c r="H110" s="134">
        <v>389</v>
      </c>
      <c r="I110" s="134">
        <v>0</v>
      </c>
      <c r="J110" s="134">
        <v>0</v>
      </c>
      <c r="K110" s="134">
        <v>0</v>
      </c>
      <c r="L110" s="134">
        <v>0</v>
      </c>
      <c r="M110" s="134">
        <v>0</v>
      </c>
      <c r="N110" s="134">
        <v>0</v>
      </c>
      <c r="O110" s="134">
        <v>0</v>
      </c>
      <c r="P110" s="134">
        <v>0</v>
      </c>
      <c r="Q110" s="134">
        <v>0</v>
      </c>
      <c r="R110" s="134">
        <v>0</v>
      </c>
      <c r="S110" s="134">
        <v>0</v>
      </c>
      <c r="T110" s="134">
        <v>0</v>
      </c>
      <c r="U110" s="50"/>
    </row>
    <row r="111" spans="1:21" x14ac:dyDescent="0.3">
      <c r="A111" s="14">
        <v>4442</v>
      </c>
      <c r="B111" s="23" t="s">
        <v>166</v>
      </c>
      <c r="C111" s="20"/>
      <c r="D111" s="47">
        <v>5</v>
      </c>
      <c r="E111" s="47">
        <v>8</v>
      </c>
      <c r="F111" s="47">
        <v>10</v>
      </c>
      <c r="G111" s="47">
        <v>15</v>
      </c>
      <c r="H111" s="47">
        <v>7</v>
      </c>
      <c r="I111" s="47"/>
      <c r="J111" s="179"/>
      <c r="K111" s="179"/>
      <c r="L111" s="179"/>
      <c r="M111" s="179"/>
      <c r="N111" s="178"/>
      <c r="O111" s="178"/>
      <c r="P111" s="178"/>
      <c r="Q111" s="178"/>
      <c r="R111" s="178"/>
      <c r="S111" s="163"/>
      <c r="T111" s="163"/>
      <c r="U111" s="50" t="s">
        <v>331</v>
      </c>
    </row>
    <row r="112" spans="1:21" x14ac:dyDescent="0.3">
      <c r="A112" s="14">
        <v>4454</v>
      </c>
      <c r="B112" s="23" t="s">
        <v>179</v>
      </c>
      <c r="C112" s="20"/>
      <c r="D112" s="47">
        <v>8</v>
      </c>
      <c r="E112" s="47">
        <v>24</v>
      </c>
      <c r="F112" s="47">
        <v>21</v>
      </c>
      <c r="G112" s="47">
        <v>21</v>
      </c>
      <c r="H112" s="47">
        <v>23</v>
      </c>
      <c r="I112" s="47"/>
      <c r="J112" s="179"/>
      <c r="K112" s="179"/>
      <c r="L112" s="179"/>
      <c r="M112" s="179"/>
      <c r="N112" s="178"/>
      <c r="O112" s="178"/>
      <c r="P112" s="178"/>
      <c r="Q112" s="178"/>
      <c r="R112" s="178"/>
      <c r="S112" s="163"/>
      <c r="T112" s="163"/>
      <c r="U112" s="50" t="s">
        <v>331</v>
      </c>
    </row>
    <row r="113" spans="1:21" x14ac:dyDescent="0.3">
      <c r="A113" s="14">
        <v>4455</v>
      </c>
      <c r="B113" s="23" t="s">
        <v>167</v>
      </c>
      <c r="C113" s="20"/>
      <c r="D113" s="47">
        <v>121</v>
      </c>
      <c r="E113" s="47">
        <v>121</v>
      </c>
      <c r="F113" s="47">
        <v>125</v>
      </c>
      <c r="G113" s="47">
        <v>185</v>
      </c>
      <c r="H113" s="47">
        <v>147</v>
      </c>
      <c r="I113" s="47"/>
      <c r="J113" s="179"/>
      <c r="K113" s="179"/>
      <c r="L113" s="179"/>
      <c r="M113" s="179"/>
      <c r="N113" s="178"/>
      <c r="O113" s="178"/>
      <c r="P113" s="178"/>
      <c r="Q113" s="178"/>
      <c r="R113" s="178"/>
      <c r="S113" s="163"/>
      <c r="T113" s="163"/>
      <c r="U113" s="50" t="s">
        <v>331</v>
      </c>
    </row>
    <row r="114" spans="1:21" x14ac:dyDescent="0.3">
      <c r="A114" s="14">
        <v>4456</v>
      </c>
      <c r="B114" s="23" t="s">
        <v>180</v>
      </c>
      <c r="C114" s="20"/>
      <c r="D114" s="47">
        <v>3</v>
      </c>
      <c r="E114" s="47">
        <v>4</v>
      </c>
      <c r="F114" s="47">
        <v>5</v>
      </c>
      <c r="G114" s="47">
        <v>5</v>
      </c>
      <c r="H114" s="47">
        <v>5</v>
      </c>
      <c r="I114" s="47"/>
      <c r="J114" s="179"/>
      <c r="K114" s="179"/>
      <c r="L114" s="179"/>
      <c r="M114" s="179"/>
      <c r="N114" s="178"/>
      <c r="O114" s="178"/>
      <c r="P114" s="178"/>
      <c r="Q114" s="178"/>
      <c r="R114" s="178"/>
      <c r="S114" s="163"/>
      <c r="T114" s="163"/>
      <c r="U114" s="50" t="s">
        <v>331</v>
      </c>
    </row>
    <row r="115" spans="1:21" x14ac:dyDescent="0.3">
      <c r="A115" s="14">
        <v>4457</v>
      </c>
      <c r="B115" s="23" t="s">
        <v>181</v>
      </c>
      <c r="C115" s="20"/>
      <c r="D115" s="47">
        <v>37</v>
      </c>
      <c r="E115" s="47">
        <v>36</v>
      </c>
      <c r="F115" s="47">
        <v>50</v>
      </c>
      <c r="G115" s="47">
        <v>50</v>
      </c>
      <c r="H115" s="47">
        <v>55</v>
      </c>
      <c r="I115" s="47"/>
      <c r="J115" s="179"/>
      <c r="K115" s="179"/>
      <c r="L115" s="179"/>
      <c r="M115" s="179"/>
      <c r="N115" s="178"/>
      <c r="O115" s="178"/>
      <c r="P115" s="178"/>
      <c r="Q115" s="178"/>
      <c r="R115" s="178"/>
      <c r="S115" s="163"/>
      <c r="T115" s="163"/>
      <c r="U115" s="50" t="s">
        <v>331</v>
      </c>
    </row>
    <row r="116" spans="1:21" x14ac:dyDescent="0.3">
      <c r="A116" s="14">
        <v>4458</v>
      </c>
      <c r="B116" s="23" t="s">
        <v>182</v>
      </c>
      <c r="C116" s="20"/>
      <c r="D116" s="47">
        <v>7</v>
      </c>
      <c r="E116" s="47">
        <v>11</v>
      </c>
      <c r="F116" s="47">
        <v>19</v>
      </c>
      <c r="G116" s="47">
        <v>15</v>
      </c>
      <c r="H116" s="47">
        <v>10</v>
      </c>
      <c r="I116" s="47"/>
      <c r="J116" s="179"/>
      <c r="K116" s="179"/>
      <c r="L116" s="179"/>
      <c r="M116" s="179"/>
      <c r="N116" s="178"/>
      <c r="O116" s="178"/>
      <c r="P116" s="178"/>
      <c r="Q116" s="178"/>
      <c r="R116" s="178"/>
      <c r="S116" s="163"/>
      <c r="T116" s="163"/>
      <c r="U116" s="50" t="s">
        <v>331</v>
      </c>
    </row>
    <row r="117" spans="1:21" x14ac:dyDescent="0.3">
      <c r="A117" s="14">
        <v>4459</v>
      </c>
      <c r="B117" s="23" t="s">
        <v>183</v>
      </c>
      <c r="C117" s="20"/>
      <c r="D117" s="47">
        <v>4</v>
      </c>
      <c r="E117" s="47">
        <v>12</v>
      </c>
      <c r="F117" s="47">
        <v>9</v>
      </c>
      <c r="G117" s="47">
        <v>10</v>
      </c>
      <c r="H117" s="47">
        <v>7</v>
      </c>
      <c r="I117" s="47"/>
      <c r="J117" s="179"/>
      <c r="K117" s="179"/>
      <c r="L117" s="179"/>
      <c r="M117" s="179"/>
      <c r="N117" s="178"/>
      <c r="O117" s="178"/>
      <c r="P117" s="178"/>
      <c r="Q117" s="178"/>
      <c r="R117" s="178"/>
      <c r="S117" s="163"/>
      <c r="T117" s="163"/>
      <c r="U117" s="50" t="s">
        <v>331</v>
      </c>
    </row>
    <row r="118" spans="1:21" x14ac:dyDescent="0.3">
      <c r="A118" s="14">
        <v>4460</v>
      </c>
      <c r="B118" s="23" t="s">
        <v>184</v>
      </c>
      <c r="C118" s="20"/>
      <c r="D118" s="47">
        <v>6</v>
      </c>
      <c r="E118" s="47">
        <v>16</v>
      </c>
      <c r="F118" s="47">
        <v>16</v>
      </c>
      <c r="G118" s="47">
        <v>20</v>
      </c>
      <c r="H118" s="47">
        <v>16</v>
      </c>
      <c r="I118" s="47"/>
      <c r="J118" s="179"/>
      <c r="K118" s="179"/>
      <c r="L118" s="179"/>
      <c r="M118" s="179"/>
      <c r="N118" s="178"/>
      <c r="O118" s="178"/>
      <c r="P118" s="178"/>
      <c r="Q118" s="178"/>
      <c r="R118" s="178"/>
      <c r="S118" s="163"/>
      <c r="T118" s="163"/>
      <c r="U118" s="50" t="s">
        <v>331</v>
      </c>
    </row>
    <row r="119" spans="1:21" x14ac:dyDescent="0.3">
      <c r="A119" s="14">
        <v>4461</v>
      </c>
      <c r="B119" s="23" t="s">
        <v>185</v>
      </c>
      <c r="C119" s="20"/>
      <c r="D119" s="47">
        <v>15</v>
      </c>
      <c r="E119" s="47">
        <v>25</v>
      </c>
      <c r="F119" s="47">
        <v>26</v>
      </c>
      <c r="G119" s="47">
        <v>28</v>
      </c>
      <c r="H119" s="47">
        <v>28</v>
      </c>
      <c r="I119" s="47"/>
      <c r="J119" s="179"/>
      <c r="K119" s="179"/>
      <c r="L119" s="179"/>
      <c r="M119" s="179"/>
      <c r="N119" s="178"/>
      <c r="O119" s="178"/>
      <c r="P119" s="178"/>
      <c r="Q119" s="178"/>
      <c r="R119" s="178"/>
      <c r="S119" s="163"/>
      <c r="T119" s="163"/>
      <c r="U119" s="50" t="s">
        <v>331</v>
      </c>
    </row>
    <row r="120" spans="1:21" x14ac:dyDescent="0.3">
      <c r="A120" s="14">
        <v>4462</v>
      </c>
      <c r="B120" s="23" t="s">
        <v>186</v>
      </c>
      <c r="C120" s="20"/>
      <c r="D120" s="47">
        <v>17</v>
      </c>
      <c r="E120" s="47">
        <v>10</v>
      </c>
      <c r="F120" s="47">
        <v>16</v>
      </c>
      <c r="G120" s="47">
        <v>20</v>
      </c>
      <c r="H120" s="47">
        <v>22</v>
      </c>
      <c r="I120" s="47"/>
      <c r="J120" s="179"/>
      <c r="K120" s="179"/>
      <c r="L120" s="179"/>
      <c r="M120" s="179"/>
      <c r="N120" s="178"/>
      <c r="O120" s="178"/>
      <c r="P120" s="178"/>
      <c r="Q120" s="178"/>
      <c r="R120" s="178"/>
      <c r="S120" s="163"/>
      <c r="T120" s="163"/>
      <c r="U120" s="50" t="s">
        <v>331</v>
      </c>
    </row>
    <row r="121" spans="1:21" x14ac:dyDescent="0.3">
      <c r="A121" s="14">
        <v>4463</v>
      </c>
      <c r="B121" s="23" t="s">
        <v>187</v>
      </c>
      <c r="C121" s="20"/>
      <c r="D121" s="47">
        <v>7</v>
      </c>
      <c r="E121" s="47">
        <v>15</v>
      </c>
      <c r="F121" s="47">
        <v>10</v>
      </c>
      <c r="G121" s="47">
        <v>17</v>
      </c>
      <c r="H121" s="47">
        <v>15</v>
      </c>
      <c r="I121" s="47"/>
      <c r="J121" s="179"/>
      <c r="K121" s="179"/>
      <c r="L121" s="179"/>
      <c r="M121" s="179"/>
      <c r="N121" s="178"/>
      <c r="O121" s="178"/>
      <c r="P121" s="178"/>
      <c r="Q121" s="178"/>
      <c r="R121" s="178"/>
      <c r="S121" s="163"/>
      <c r="T121" s="163"/>
      <c r="U121" s="50" t="s">
        <v>331</v>
      </c>
    </row>
    <row r="122" spans="1:21" x14ac:dyDescent="0.3">
      <c r="A122" s="14">
        <v>4464</v>
      </c>
      <c r="B122" s="23" t="s">
        <v>188</v>
      </c>
      <c r="C122" s="20"/>
      <c r="D122" s="47">
        <v>19</v>
      </c>
      <c r="E122" s="47">
        <v>19</v>
      </c>
      <c r="F122" s="47">
        <v>19</v>
      </c>
      <c r="G122" s="47">
        <v>20</v>
      </c>
      <c r="H122" s="47">
        <v>21</v>
      </c>
      <c r="I122" s="47"/>
      <c r="J122" s="179"/>
      <c r="K122" s="179"/>
      <c r="L122" s="179"/>
      <c r="M122" s="179"/>
      <c r="N122" s="178"/>
      <c r="O122" s="178"/>
      <c r="P122" s="178"/>
      <c r="Q122" s="178"/>
      <c r="R122" s="178"/>
      <c r="S122" s="163"/>
      <c r="T122" s="163"/>
      <c r="U122" s="50" t="s">
        <v>331</v>
      </c>
    </row>
    <row r="123" spans="1:21" x14ac:dyDescent="0.3">
      <c r="A123" s="14">
        <v>4465</v>
      </c>
      <c r="B123" s="23" t="s">
        <v>189</v>
      </c>
      <c r="C123" s="20"/>
      <c r="D123" s="47">
        <v>18</v>
      </c>
      <c r="E123" s="47">
        <v>19</v>
      </c>
      <c r="F123" s="47">
        <v>21</v>
      </c>
      <c r="G123" s="47">
        <v>20</v>
      </c>
      <c r="H123" s="47">
        <v>14</v>
      </c>
      <c r="I123" s="47"/>
      <c r="J123" s="179"/>
      <c r="K123" s="179"/>
      <c r="L123" s="179"/>
      <c r="M123" s="179"/>
      <c r="N123" s="178"/>
      <c r="O123" s="178"/>
      <c r="P123" s="178"/>
      <c r="Q123" s="178"/>
      <c r="R123" s="178"/>
      <c r="S123" s="163"/>
      <c r="T123" s="163"/>
      <c r="U123" s="50" t="s">
        <v>331</v>
      </c>
    </row>
    <row r="124" spans="1:21" x14ac:dyDescent="0.3">
      <c r="A124" s="20">
        <v>31139</v>
      </c>
      <c r="B124" s="23" t="s">
        <v>376</v>
      </c>
      <c r="C124" s="20"/>
      <c r="D124" s="47">
        <v>12</v>
      </c>
      <c r="E124" s="47">
        <v>19</v>
      </c>
      <c r="F124" s="47">
        <v>15</v>
      </c>
      <c r="G124" s="47">
        <v>15</v>
      </c>
      <c r="H124" s="47">
        <v>19</v>
      </c>
      <c r="I124" s="47"/>
      <c r="J124" s="179"/>
      <c r="K124" s="179"/>
      <c r="L124" s="179"/>
      <c r="M124" s="179"/>
      <c r="N124" s="178"/>
      <c r="O124" s="178"/>
      <c r="P124" s="178"/>
      <c r="Q124" s="178"/>
      <c r="R124" s="178"/>
      <c r="S124" s="163"/>
      <c r="T124" s="163"/>
      <c r="U124" s="50" t="s">
        <v>331</v>
      </c>
    </row>
    <row r="125" spans="1:21" ht="18" x14ac:dyDescent="0.3">
      <c r="A125" s="14"/>
      <c r="B125" s="23" t="e">
        <v>#N/A</v>
      </c>
      <c r="C125" s="20"/>
      <c r="D125" s="49">
        <v>5737</v>
      </c>
      <c r="E125" s="49">
        <v>6432</v>
      </c>
      <c r="F125" s="49">
        <v>7205</v>
      </c>
      <c r="G125" s="49">
        <v>8070</v>
      </c>
      <c r="H125" s="49">
        <v>7033</v>
      </c>
      <c r="I125" s="49">
        <v>0</v>
      </c>
      <c r="J125" s="49">
        <v>0</v>
      </c>
      <c r="K125" s="49">
        <v>0</v>
      </c>
      <c r="L125" s="49">
        <v>0</v>
      </c>
      <c r="M125" s="49">
        <v>0</v>
      </c>
      <c r="N125" s="49">
        <v>0</v>
      </c>
      <c r="O125" s="49">
        <v>0</v>
      </c>
      <c r="P125" s="49">
        <v>0</v>
      </c>
      <c r="Q125" s="49">
        <v>0</v>
      </c>
      <c r="R125" s="49">
        <v>0</v>
      </c>
      <c r="S125" s="49">
        <v>0</v>
      </c>
      <c r="T125" s="49">
        <v>0</v>
      </c>
      <c r="U125" s="50"/>
    </row>
    <row r="126" spans="1:21" x14ac:dyDescent="0.3">
      <c r="A126" s="14"/>
      <c r="B126" s="23" t="e">
        <v>#N/A</v>
      </c>
      <c r="C126" s="20"/>
      <c r="D126" s="22">
        <v>1074</v>
      </c>
      <c r="E126" s="22">
        <v>1109</v>
      </c>
      <c r="F126" s="22">
        <v>1121</v>
      </c>
      <c r="G126" s="22">
        <v>1390</v>
      </c>
      <c r="H126" s="22">
        <v>1350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22">
        <v>0</v>
      </c>
      <c r="Q126" s="22">
        <v>0</v>
      </c>
      <c r="R126" s="22">
        <v>0</v>
      </c>
      <c r="S126" s="22">
        <v>0</v>
      </c>
      <c r="T126" s="22">
        <v>0</v>
      </c>
      <c r="U126" s="50"/>
    </row>
    <row r="127" spans="1:21" x14ac:dyDescent="0.3">
      <c r="A127" s="14">
        <v>4372</v>
      </c>
      <c r="B127" s="23" t="s">
        <v>93</v>
      </c>
      <c r="C127" s="20"/>
      <c r="D127" s="47">
        <v>400</v>
      </c>
      <c r="E127" s="47">
        <v>430</v>
      </c>
      <c r="F127" s="47">
        <v>397</v>
      </c>
      <c r="G127" s="47">
        <v>500</v>
      </c>
      <c r="H127" s="47">
        <v>520</v>
      </c>
      <c r="I127" s="47"/>
      <c r="J127" s="179"/>
      <c r="K127" s="179"/>
      <c r="L127" s="179"/>
      <c r="M127" s="179"/>
      <c r="N127" s="178"/>
      <c r="O127" s="178"/>
      <c r="P127" s="178"/>
      <c r="Q127" s="178"/>
      <c r="R127" s="178"/>
      <c r="S127" s="163"/>
      <c r="T127" s="163"/>
      <c r="U127" s="50" t="s">
        <v>92</v>
      </c>
    </row>
    <row r="128" spans="1:21" x14ac:dyDescent="0.3">
      <c r="A128" s="14">
        <v>4373</v>
      </c>
      <c r="B128" s="23" t="s">
        <v>94</v>
      </c>
      <c r="C128" s="20"/>
      <c r="D128" s="47">
        <v>500</v>
      </c>
      <c r="E128" s="47">
        <v>460</v>
      </c>
      <c r="F128" s="47">
        <v>500</v>
      </c>
      <c r="G128" s="47">
        <v>550</v>
      </c>
      <c r="H128" s="47">
        <v>560</v>
      </c>
      <c r="I128" s="47"/>
      <c r="J128" s="179"/>
      <c r="K128" s="179"/>
      <c r="L128" s="179"/>
      <c r="M128" s="179"/>
      <c r="N128" s="178"/>
      <c r="O128" s="178"/>
      <c r="P128" s="178"/>
      <c r="Q128" s="178"/>
      <c r="R128" s="178"/>
      <c r="S128" s="163"/>
      <c r="T128" s="163"/>
      <c r="U128" s="50" t="s">
        <v>92</v>
      </c>
    </row>
    <row r="129" spans="1:21" x14ac:dyDescent="0.3">
      <c r="A129" s="14">
        <v>4374</v>
      </c>
      <c r="B129" s="23" t="s">
        <v>95</v>
      </c>
      <c r="C129" s="20"/>
      <c r="D129" s="47">
        <v>24</v>
      </c>
      <c r="E129" s="47">
        <v>20</v>
      </c>
      <c r="F129" s="47">
        <v>14</v>
      </c>
      <c r="G129" s="47">
        <v>40</v>
      </c>
      <c r="H129" s="47">
        <v>33</v>
      </c>
      <c r="I129" s="47"/>
      <c r="J129" s="179"/>
      <c r="K129" s="179"/>
      <c r="L129" s="179"/>
      <c r="M129" s="179"/>
      <c r="N129" s="178"/>
      <c r="O129" s="178"/>
      <c r="P129" s="178"/>
      <c r="Q129" s="178"/>
      <c r="R129" s="178"/>
      <c r="S129" s="163"/>
      <c r="T129" s="163"/>
      <c r="U129" s="50" t="s">
        <v>92</v>
      </c>
    </row>
    <row r="130" spans="1:21" x14ac:dyDescent="0.3">
      <c r="A130" s="14">
        <v>4375</v>
      </c>
      <c r="B130" s="23" t="s">
        <v>96</v>
      </c>
      <c r="C130" s="20"/>
      <c r="D130" s="47">
        <v>50</v>
      </c>
      <c r="E130" s="47">
        <v>80</v>
      </c>
      <c r="F130" s="47">
        <v>50</v>
      </c>
      <c r="G130" s="47">
        <v>90</v>
      </c>
      <c r="H130" s="47">
        <v>52</v>
      </c>
      <c r="I130" s="47"/>
      <c r="J130" s="179"/>
      <c r="K130" s="179"/>
      <c r="L130" s="179"/>
      <c r="M130" s="179"/>
      <c r="N130" s="178"/>
      <c r="O130" s="178"/>
      <c r="P130" s="178"/>
      <c r="Q130" s="178"/>
      <c r="R130" s="178"/>
      <c r="S130" s="163"/>
      <c r="T130" s="163"/>
      <c r="U130" s="50" t="s">
        <v>92</v>
      </c>
    </row>
    <row r="131" spans="1:21" x14ac:dyDescent="0.3">
      <c r="A131" s="14">
        <v>26094</v>
      </c>
      <c r="B131" s="23" t="s">
        <v>222</v>
      </c>
      <c r="C131" s="20"/>
      <c r="D131" s="47">
        <v>100</v>
      </c>
      <c r="E131" s="47">
        <v>119</v>
      </c>
      <c r="F131" s="47">
        <v>160</v>
      </c>
      <c r="G131" s="47">
        <v>210</v>
      </c>
      <c r="H131" s="47">
        <v>185</v>
      </c>
      <c r="I131" s="47"/>
      <c r="J131" s="179"/>
      <c r="K131" s="179"/>
      <c r="L131" s="179"/>
      <c r="M131" s="179"/>
      <c r="N131" s="178"/>
      <c r="O131" s="178"/>
      <c r="P131" s="178"/>
      <c r="Q131" s="178"/>
      <c r="R131" s="178"/>
      <c r="S131" s="163"/>
      <c r="T131" s="163"/>
      <c r="U131" s="50" t="s">
        <v>92</v>
      </c>
    </row>
    <row r="132" spans="1:21" x14ac:dyDescent="0.3">
      <c r="A132" s="14"/>
      <c r="B132" s="23" t="e">
        <v>#N/A</v>
      </c>
      <c r="C132" s="20"/>
      <c r="D132" s="22">
        <v>320</v>
      </c>
      <c r="E132" s="22">
        <v>378</v>
      </c>
      <c r="F132" s="22">
        <v>434</v>
      </c>
      <c r="G132" s="22">
        <v>506</v>
      </c>
      <c r="H132" s="22">
        <v>417</v>
      </c>
      <c r="I132" s="22">
        <v>0</v>
      </c>
      <c r="J132" s="22">
        <v>0</v>
      </c>
      <c r="K132" s="22">
        <v>0</v>
      </c>
      <c r="L132" s="22">
        <v>0</v>
      </c>
      <c r="M132" s="22">
        <v>0</v>
      </c>
      <c r="N132" s="22">
        <v>0</v>
      </c>
      <c r="O132" s="22">
        <v>0</v>
      </c>
      <c r="P132" s="22">
        <v>0</v>
      </c>
      <c r="Q132" s="22">
        <v>0</v>
      </c>
      <c r="R132" s="22">
        <v>0</v>
      </c>
      <c r="S132" s="22">
        <v>0</v>
      </c>
      <c r="T132" s="22">
        <v>0</v>
      </c>
      <c r="U132" s="50"/>
    </row>
    <row r="133" spans="1:21" x14ac:dyDescent="0.3">
      <c r="A133" s="14">
        <v>4380</v>
      </c>
      <c r="B133" s="23" t="s">
        <v>101</v>
      </c>
      <c r="C133" s="20"/>
      <c r="D133" s="47">
        <v>218</v>
      </c>
      <c r="E133" s="47">
        <v>260</v>
      </c>
      <c r="F133" s="47">
        <v>288</v>
      </c>
      <c r="G133" s="47">
        <v>300</v>
      </c>
      <c r="H133" s="47">
        <v>272</v>
      </c>
      <c r="I133" s="47"/>
      <c r="J133" s="179"/>
      <c r="K133" s="179"/>
      <c r="L133" s="179"/>
      <c r="M133" s="179"/>
      <c r="N133" s="178"/>
      <c r="O133" s="178"/>
      <c r="P133" s="178"/>
      <c r="Q133" s="178"/>
      <c r="R133" s="178"/>
      <c r="S133" s="163"/>
      <c r="T133" s="163"/>
      <c r="U133" s="50" t="s">
        <v>101</v>
      </c>
    </row>
    <row r="134" spans="1:21" x14ac:dyDescent="0.3">
      <c r="A134" s="14">
        <v>4381</v>
      </c>
      <c r="B134" s="23" t="s">
        <v>102</v>
      </c>
      <c r="C134" s="20"/>
      <c r="D134" s="47">
        <v>23</v>
      </c>
      <c r="E134" s="47">
        <v>40</v>
      </c>
      <c r="F134" s="47">
        <v>44</v>
      </c>
      <c r="G134" s="47">
        <v>50</v>
      </c>
      <c r="H134" s="47">
        <v>43</v>
      </c>
      <c r="I134" s="47"/>
      <c r="J134" s="179"/>
      <c r="K134" s="179"/>
      <c r="L134" s="179"/>
      <c r="M134" s="179"/>
      <c r="N134" s="178"/>
      <c r="O134" s="178"/>
      <c r="P134" s="178"/>
      <c r="Q134" s="178"/>
      <c r="R134" s="178"/>
      <c r="S134" s="163"/>
      <c r="T134" s="163"/>
      <c r="U134" s="50" t="s">
        <v>101</v>
      </c>
    </row>
    <row r="135" spans="1:21" x14ac:dyDescent="0.3">
      <c r="A135" s="14">
        <v>4382</v>
      </c>
      <c r="B135" s="23" t="s">
        <v>103</v>
      </c>
      <c r="C135" s="20"/>
      <c r="D135" s="47">
        <v>38</v>
      </c>
      <c r="E135" s="47">
        <v>39</v>
      </c>
      <c r="F135" s="47">
        <v>48</v>
      </c>
      <c r="G135" s="47">
        <v>90</v>
      </c>
      <c r="H135" s="47">
        <v>46</v>
      </c>
      <c r="I135" s="47"/>
      <c r="J135" s="179"/>
      <c r="K135" s="179"/>
      <c r="L135" s="179"/>
      <c r="M135" s="179"/>
      <c r="N135" s="178"/>
      <c r="O135" s="178"/>
      <c r="P135" s="178"/>
      <c r="Q135" s="178"/>
      <c r="R135" s="178"/>
      <c r="S135" s="163"/>
      <c r="T135" s="163"/>
      <c r="U135" s="50" t="s">
        <v>101</v>
      </c>
    </row>
    <row r="136" spans="1:21" x14ac:dyDescent="0.3">
      <c r="A136" s="14">
        <v>4383</v>
      </c>
      <c r="B136" s="23" t="s">
        <v>104</v>
      </c>
      <c r="C136" s="20"/>
      <c r="D136" s="47">
        <v>41</v>
      </c>
      <c r="E136" s="47">
        <v>39</v>
      </c>
      <c r="F136" s="47">
        <v>54</v>
      </c>
      <c r="G136" s="47">
        <v>66</v>
      </c>
      <c r="H136" s="47">
        <v>56</v>
      </c>
      <c r="I136" s="47"/>
      <c r="J136" s="179"/>
      <c r="K136" s="179"/>
      <c r="L136" s="179"/>
      <c r="M136" s="179"/>
      <c r="N136" s="178"/>
      <c r="O136" s="178"/>
      <c r="P136" s="178"/>
      <c r="Q136" s="178"/>
      <c r="R136" s="178"/>
      <c r="S136" s="163"/>
      <c r="T136" s="163"/>
      <c r="U136" s="50" t="s">
        <v>101</v>
      </c>
    </row>
    <row r="137" spans="1:21" x14ac:dyDescent="0.3">
      <c r="A137" s="14"/>
      <c r="B137" s="22" t="s">
        <v>141</v>
      </c>
      <c r="C137" s="20"/>
      <c r="D137" s="22">
        <v>1241</v>
      </c>
      <c r="E137" s="22">
        <v>1487</v>
      </c>
      <c r="F137" s="22">
        <v>1615</v>
      </c>
      <c r="G137" s="22">
        <v>1844</v>
      </c>
      <c r="H137" s="22">
        <v>1440</v>
      </c>
      <c r="I137" s="22">
        <v>0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0</v>
      </c>
      <c r="P137" s="22">
        <v>0</v>
      </c>
      <c r="Q137" s="22">
        <v>0</v>
      </c>
      <c r="R137" s="22">
        <v>0</v>
      </c>
      <c r="S137" s="22">
        <v>0</v>
      </c>
      <c r="T137" s="22">
        <v>0</v>
      </c>
      <c r="U137" s="50"/>
    </row>
    <row r="138" spans="1:21" x14ac:dyDescent="0.3">
      <c r="A138" s="14">
        <v>4420</v>
      </c>
      <c r="B138" s="23" t="s">
        <v>141</v>
      </c>
      <c r="C138" s="20"/>
      <c r="D138" s="47">
        <v>297</v>
      </c>
      <c r="E138" s="47">
        <v>360</v>
      </c>
      <c r="F138" s="47">
        <v>389</v>
      </c>
      <c r="G138" s="47">
        <v>480</v>
      </c>
      <c r="H138" s="47">
        <v>330</v>
      </c>
      <c r="I138" s="47"/>
      <c r="J138" s="179"/>
      <c r="K138" s="179"/>
      <c r="L138" s="179"/>
      <c r="M138" s="179"/>
      <c r="N138" s="178"/>
      <c r="O138" s="178"/>
      <c r="P138" s="178"/>
      <c r="Q138" s="178"/>
      <c r="R138" s="178"/>
      <c r="S138" s="163"/>
      <c r="T138" s="163"/>
      <c r="U138" s="50" t="s">
        <v>141</v>
      </c>
    </row>
    <row r="139" spans="1:21" x14ac:dyDescent="0.3">
      <c r="A139" s="14">
        <v>4421</v>
      </c>
      <c r="B139" s="23" t="s">
        <v>142</v>
      </c>
      <c r="C139" s="20"/>
      <c r="D139" s="47">
        <v>74</v>
      </c>
      <c r="E139" s="47">
        <v>83</v>
      </c>
      <c r="F139" s="47">
        <v>94</v>
      </c>
      <c r="G139" s="47">
        <v>97</v>
      </c>
      <c r="H139" s="47">
        <v>73</v>
      </c>
      <c r="I139" s="47"/>
      <c r="J139" s="179"/>
      <c r="K139" s="179"/>
      <c r="L139" s="179"/>
      <c r="M139" s="179"/>
      <c r="N139" s="178"/>
      <c r="O139" s="178"/>
      <c r="P139" s="178"/>
      <c r="Q139" s="178"/>
      <c r="R139" s="178"/>
      <c r="S139" s="163"/>
      <c r="T139" s="163"/>
      <c r="U139" s="50" t="s">
        <v>141</v>
      </c>
    </row>
    <row r="140" spans="1:21" x14ac:dyDescent="0.3">
      <c r="A140" s="14">
        <v>4422</v>
      </c>
      <c r="B140" s="23" t="s">
        <v>143</v>
      </c>
      <c r="C140" s="20"/>
      <c r="D140" s="47">
        <v>50</v>
      </c>
      <c r="E140" s="47">
        <v>71</v>
      </c>
      <c r="F140" s="47">
        <v>69</v>
      </c>
      <c r="G140" s="47">
        <v>84</v>
      </c>
      <c r="H140" s="47">
        <v>73</v>
      </c>
      <c r="I140" s="47"/>
      <c r="J140" s="179"/>
      <c r="K140" s="179"/>
      <c r="L140" s="179"/>
      <c r="M140" s="179"/>
      <c r="N140" s="178"/>
      <c r="O140" s="178"/>
      <c r="P140" s="178"/>
      <c r="Q140" s="178"/>
      <c r="R140" s="178"/>
      <c r="S140" s="163"/>
      <c r="T140" s="163"/>
      <c r="U140" s="50" t="s">
        <v>141</v>
      </c>
    </row>
    <row r="141" spans="1:21" x14ac:dyDescent="0.3">
      <c r="A141" s="14">
        <v>4423</v>
      </c>
      <c r="B141" s="23" t="s">
        <v>144</v>
      </c>
      <c r="C141" s="20"/>
      <c r="D141" s="47">
        <v>67</v>
      </c>
      <c r="E141" s="47">
        <v>94</v>
      </c>
      <c r="F141" s="47">
        <v>113</v>
      </c>
      <c r="G141" s="47">
        <v>114</v>
      </c>
      <c r="H141" s="47">
        <v>95</v>
      </c>
      <c r="I141" s="47"/>
      <c r="J141" s="179"/>
      <c r="K141" s="179"/>
      <c r="L141" s="179"/>
      <c r="M141" s="179"/>
      <c r="N141" s="178"/>
      <c r="O141" s="178"/>
      <c r="P141" s="178"/>
      <c r="Q141" s="178"/>
      <c r="R141" s="178"/>
      <c r="S141" s="163"/>
      <c r="T141" s="163"/>
      <c r="U141" s="50" t="s">
        <v>141</v>
      </c>
    </row>
    <row r="142" spans="1:21" x14ac:dyDescent="0.3">
      <c r="A142" s="14">
        <v>4424</v>
      </c>
      <c r="B142" s="23" t="s">
        <v>145</v>
      </c>
      <c r="C142" s="20"/>
      <c r="D142" s="47">
        <v>63</v>
      </c>
      <c r="E142" s="47">
        <v>72</v>
      </c>
      <c r="F142" s="47">
        <v>76</v>
      </c>
      <c r="G142" s="47">
        <v>82</v>
      </c>
      <c r="H142" s="47">
        <v>71</v>
      </c>
      <c r="I142" s="47"/>
      <c r="J142" s="179"/>
      <c r="K142" s="179"/>
      <c r="L142" s="179"/>
      <c r="M142" s="179"/>
      <c r="N142" s="178"/>
      <c r="O142" s="178"/>
      <c r="P142" s="178"/>
      <c r="Q142" s="178"/>
      <c r="R142" s="178"/>
      <c r="S142" s="163"/>
      <c r="T142" s="163"/>
      <c r="U142" s="50" t="s">
        <v>141</v>
      </c>
    </row>
    <row r="143" spans="1:21" x14ac:dyDescent="0.3">
      <c r="A143" s="14">
        <v>4425</v>
      </c>
      <c r="B143" s="23" t="s">
        <v>146</v>
      </c>
      <c r="C143" s="20"/>
      <c r="D143" s="47">
        <v>47</v>
      </c>
      <c r="E143" s="47">
        <v>53</v>
      </c>
      <c r="F143" s="47">
        <v>55</v>
      </c>
      <c r="G143" s="47">
        <v>67</v>
      </c>
      <c r="H143" s="47">
        <v>56</v>
      </c>
      <c r="I143" s="47"/>
      <c r="J143" s="179"/>
      <c r="K143" s="179"/>
      <c r="L143" s="179"/>
      <c r="M143" s="179"/>
      <c r="N143" s="178"/>
      <c r="O143" s="178"/>
      <c r="P143" s="178"/>
      <c r="Q143" s="178"/>
      <c r="R143" s="178"/>
      <c r="S143" s="163"/>
      <c r="T143" s="163"/>
      <c r="U143" s="50" t="s">
        <v>141</v>
      </c>
    </row>
    <row r="144" spans="1:21" x14ac:dyDescent="0.3">
      <c r="A144" s="14">
        <v>4426</v>
      </c>
      <c r="B144" s="23" t="s">
        <v>147</v>
      </c>
      <c r="C144" s="20"/>
      <c r="D144" s="47">
        <v>54</v>
      </c>
      <c r="E144" s="47">
        <v>76</v>
      </c>
      <c r="F144" s="47">
        <v>86</v>
      </c>
      <c r="G144" s="47">
        <v>104</v>
      </c>
      <c r="H144" s="47">
        <v>83</v>
      </c>
      <c r="I144" s="47"/>
      <c r="J144" s="179"/>
      <c r="K144" s="179"/>
      <c r="L144" s="179"/>
      <c r="M144" s="179"/>
      <c r="N144" s="178"/>
      <c r="O144" s="178"/>
      <c r="P144" s="178"/>
      <c r="Q144" s="178"/>
      <c r="R144" s="178"/>
      <c r="S144" s="163"/>
      <c r="T144" s="163"/>
      <c r="U144" s="50" t="s">
        <v>141</v>
      </c>
    </row>
    <row r="145" spans="1:21" x14ac:dyDescent="0.3">
      <c r="A145" s="14">
        <v>4427</v>
      </c>
      <c r="B145" s="23" t="s">
        <v>148</v>
      </c>
      <c r="C145" s="20"/>
      <c r="D145" s="47">
        <v>40</v>
      </c>
      <c r="E145" s="47">
        <v>40</v>
      </c>
      <c r="F145" s="47">
        <v>33</v>
      </c>
      <c r="G145" s="47">
        <v>45</v>
      </c>
      <c r="H145" s="47">
        <v>50</v>
      </c>
      <c r="I145" s="47"/>
      <c r="J145" s="179"/>
      <c r="K145" s="179"/>
      <c r="L145" s="179"/>
      <c r="M145" s="179"/>
      <c r="N145" s="178"/>
      <c r="O145" s="178"/>
      <c r="P145" s="178"/>
      <c r="Q145" s="178"/>
      <c r="R145" s="178"/>
      <c r="S145" s="163"/>
      <c r="T145" s="163"/>
      <c r="U145" s="50" t="s">
        <v>141</v>
      </c>
    </row>
    <row r="146" spans="1:21" x14ac:dyDescent="0.3">
      <c r="A146" s="14">
        <v>4428</v>
      </c>
      <c r="B146" s="23" t="s">
        <v>149</v>
      </c>
      <c r="C146" s="20"/>
      <c r="D146" s="47">
        <v>82</v>
      </c>
      <c r="E146" s="47">
        <v>61</v>
      </c>
      <c r="F146" s="47">
        <v>96</v>
      </c>
      <c r="G146" s="47">
        <v>90</v>
      </c>
      <c r="H146" s="47">
        <v>71</v>
      </c>
      <c r="I146" s="47"/>
      <c r="J146" s="179"/>
      <c r="K146" s="179"/>
      <c r="L146" s="179"/>
      <c r="M146" s="179"/>
      <c r="N146" s="178"/>
      <c r="O146" s="178"/>
      <c r="P146" s="178"/>
      <c r="Q146" s="178"/>
      <c r="R146" s="178"/>
      <c r="S146" s="163"/>
      <c r="T146" s="163"/>
      <c r="U146" s="50" t="s">
        <v>141</v>
      </c>
    </row>
    <row r="147" spans="1:21" x14ac:dyDescent="0.3">
      <c r="A147" s="14">
        <v>4429</v>
      </c>
      <c r="B147" s="23" t="s">
        <v>150</v>
      </c>
      <c r="C147" s="20"/>
      <c r="D147" s="47">
        <v>152</v>
      </c>
      <c r="E147" s="47">
        <v>189</v>
      </c>
      <c r="F147" s="47">
        <v>188</v>
      </c>
      <c r="G147" s="47">
        <v>205</v>
      </c>
      <c r="H147" s="47">
        <v>153</v>
      </c>
      <c r="I147" s="47"/>
      <c r="J147" s="179"/>
      <c r="K147" s="179"/>
      <c r="L147" s="179"/>
      <c r="M147" s="179"/>
      <c r="N147" s="178"/>
      <c r="O147" s="178"/>
      <c r="P147" s="178"/>
      <c r="Q147" s="178"/>
      <c r="R147" s="178"/>
      <c r="S147" s="163"/>
      <c r="T147" s="163"/>
      <c r="U147" s="50" t="s">
        <v>141</v>
      </c>
    </row>
    <row r="148" spans="1:21" x14ac:dyDescent="0.3">
      <c r="A148" s="14">
        <v>4430</v>
      </c>
      <c r="B148" s="23" t="s">
        <v>151</v>
      </c>
      <c r="C148" s="20"/>
      <c r="D148" s="47">
        <v>35</v>
      </c>
      <c r="E148" s="47">
        <v>38</v>
      </c>
      <c r="F148" s="47">
        <v>33</v>
      </c>
      <c r="G148" s="47">
        <v>49</v>
      </c>
      <c r="H148" s="47">
        <v>41</v>
      </c>
      <c r="I148" s="47"/>
      <c r="J148" s="179"/>
      <c r="K148" s="179"/>
      <c r="L148" s="179"/>
      <c r="M148" s="179"/>
      <c r="N148" s="178"/>
      <c r="O148" s="178"/>
      <c r="P148" s="178"/>
      <c r="Q148" s="178"/>
      <c r="R148" s="178"/>
      <c r="S148" s="163"/>
      <c r="T148" s="163"/>
      <c r="U148" s="50" t="s">
        <v>141</v>
      </c>
    </row>
    <row r="149" spans="1:21" x14ac:dyDescent="0.3">
      <c r="A149" s="14">
        <v>4431</v>
      </c>
      <c r="B149" s="23" t="s">
        <v>152</v>
      </c>
      <c r="C149" s="20"/>
      <c r="D149" s="47">
        <v>10</v>
      </c>
      <c r="E149" s="47">
        <v>18</v>
      </c>
      <c r="F149" s="47">
        <v>31</v>
      </c>
      <c r="G149" s="47">
        <v>25</v>
      </c>
      <c r="H149" s="47">
        <v>25</v>
      </c>
      <c r="I149" s="47"/>
      <c r="J149" s="179"/>
      <c r="K149" s="179"/>
      <c r="L149" s="179"/>
      <c r="M149" s="179"/>
      <c r="N149" s="178"/>
      <c r="O149" s="178"/>
      <c r="P149" s="178"/>
      <c r="Q149" s="178"/>
      <c r="R149" s="178"/>
      <c r="S149" s="163"/>
      <c r="T149" s="163"/>
      <c r="U149" s="50" t="s">
        <v>141</v>
      </c>
    </row>
    <row r="150" spans="1:21" x14ac:dyDescent="0.3">
      <c r="A150" s="14">
        <v>4432</v>
      </c>
      <c r="B150" s="23" t="s">
        <v>153</v>
      </c>
      <c r="C150" s="20"/>
      <c r="D150" s="47">
        <v>18</v>
      </c>
      <c r="E150" s="47">
        <v>30</v>
      </c>
      <c r="F150" s="47">
        <v>30</v>
      </c>
      <c r="G150" s="47">
        <v>41</v>
      </c>
      <c r="H150" s="47">
        <v>28</v>
      </c>
      <c r="I150" s="47"/>
      <c r="J150" s="179"/>
      <c r="K150" s="179"/>
      <c r="L150" s="179"/>
      <c r="M150" s="179"/>
      <c r="N150" s="178"/>
      <c r="O150" s="178"/>
      <c r="P150" s="178"/>
      <c r="Q150" s="178"/>
      <c r="R150" s="178"/>
      <c r="S150" s="163"/>
      <c r="T150" s="163"/>
      <c r="U150" s="50" t="s">
        <v>141</v>
      </c>
    </row>
    <row r="151" spans="1:21" x14ac:dyDescent="0.3">
      <c r="A151" s="14">
        <v>4433</v>
      </c>
      <c r="B151" s="23" t="s">
        <v>154</v>
      </c>
      <c r="C151" s="20"/>
      <c r="D151" s="47">
        <v>18</v>
      </c>
      <c r="E151" s="47">
        <v>28</v>
      </c>
      <c r="F151" s="47">
        <v>24</v>
      </c>
      <c r="G151" s="47">
        <v>37</v>
      </c>
      <c r="H151" s="47">
        <v>20</v>
      </c>
      <c r="I151" s="47"/>
      <c r="J151" s="179"/>
      <c r="K151" s="179"/>
      <c r="L151" s="179"/>
      <c r="M151" s="179"/>
      <c r="N151" s="178"/>
      <c r="O151" s="178"/>
      <c r="P151" s="178"/>
      <c r="Q151" s="178"/>
      <c r="R151" s="178"/>
      <c r="S151" s="163"/>
      <c r="T151" s="163"/>
      <c r="U151" s="50" t="s">
        <v>141</v>
      </c>
    </row>
    <row r="152" spans="1:21" x14ac:dyDescent="0.3">
      <c r="A152" s="14">
        <v>4434</v>
      </c>
      <c r="B152" s="23" t="s">
        <v>155</v>
      </c>
      <c r="C152" s="20"/>
      <c r="D152" s="47">
        <v>45</v>
      </c>
      <c r="E152" s="47">
        <v>42</v>
      </c>
      <c r="F152" s="47">
        <v>48</v>
      </c>
      <c r="G152" s="47">
        <v>57</v>
      </c>
      <c r="H152" s="47">
        <v>47</v>
      </c>
      <c r="I152" s="47"/>
      <c r="J152" s="179"/>
      <c r="K152" s="179"/>
      <c r="L152" s="179"/>
      <c r="M152" s="179"/>
      <c r="N152" s="178"/>
      <c r="O152" s="178"/>
      <c r="P152" s="178"/>
      <c r="Q152" s="178"/>
      <c r="R152" s="178"/>
      <c r="S152" s="163"/>
      <c r="T152" s="163"/>
      <c r="U152" s="50" t="s">
        <v>141</v>
      </c>
    </row>
    <row r="153" spans="1:21" x14ac:dyDescent="0.3">
      <c r="A153" s="14">
        <v>4435</v>
      </c>
      <c r="B153" s="23" t="s">
        <v>156</v>
      </c>
      <c r="C153" s="20"/>
      <c r="D153" s="47">
        <v>27</v>
      </c>
      <c r="E153" s="47">
        <v>27</v>
      </c>
      <c r="F153" s="47">
        <v>35</v>
      </c>
      <c r="G153" s="47">
        <v>34</v>
      </c>
      <c r="H153" s="47">
        <v>24</v>
      </c>
      <c r="I153" s="47"/>
      <c r="J153" s="179"/>
      <c r="K153" s="179"/>
      <c r="L153" s="179"/>
      <c r="M153" s="179"/>
      <c r="N153" s="178"/>
      <c r="O153" s="178"/>
      <c r="P153" s="178"/>
      <c r="Q153" s="178"/>
      <c r="R153" s="178"/>
      <c r="S153" s="163"/>
      <c r="T153" s="163"/>
      <c r="U153" s="50" t="s">
        <v>141</v>
      </c>
    </row>
    <row r="154" spans="1:21" x14ac:dyDescent="0.3">
      <c r="A154" s="14">
        <v>4436</v>
      </c>
      <c r="B154" s="23" t="s">
        <v>157</v>
      </c>
      <c r="C154" s="20"/>
      <c r="D154" s="47">
        <v>19</v>
      </c>
      <c r="E154" s="47">
        <v>21</v>
      </c>
      <c r="F154" s="47">
        <v>29</v>
      </c>
      <c r="G154" s="47">
        <v>43</v>
      </c>
      <c r="H154" s="47">
        <v>20</v>
      </c>
      <c r="I154" s="47"/>
      <c r="J154" s="179"/>
      <c r="K154" s="179"/>
      <c r="L154" s="179"/>
      <c r="M154" s="179"/>
      <c r="N154" s="178"/>
      <c r="O154" s="178"/>
      <c r="P154" s="178"/>
      <c r="Q154" s="178"/>
      <c r="R154" s="178"/>
      <c r="S154" s="163"/>
      <c r="T154" s="163"/>
      <c r="U154" s="50" t="s">
        <v>141</v>
      </c>
    </row>
    <row r="155" spans="1:21" x14ac:dyDescent="0.3">
      <c r="A155" s="14">
        <v>4437</v>
      </c>
      <c r="B155" s="23" t="s">
        <v>158</v>
      </c>
      <c r="C155" s="20"/>
      <c r="D155" s="47">
        <v>77</v>
      </c>
      <c r="E155" s="47">
        <v>96</v>
      </c>
      <c r="F155" s="47">
        <v>102</v>
      </c>
      <c r="G155" s="47">
        <v>84</v>
      </c>
      <c r="H155" s="47">
        <v>85</v>
      </c>
      <c r="I155" s="47"/>
      <c r="J155" s="179"/>
      <c r="K155" s="179"/>
      <c r="L155" s="179"/>
      <c r="M155" s="179"/>
      <c r="N155" s="178"/>
      <c r="O155" s="178"/>
      <c r="P155" s="178"/>
      <c r="Q155" s="178"/>
      <c r="R155" s="178"/>
      <c r="S155" s="163"/>
      <c r="T155" s="163"/>
      <c r="U155" s="50" t="s">
        <v>141</v>
      </c>
    </row>
    <row r="156" spans="1:21" x14ac:dyDescent="0.3">
      <c r="A156" s="14">
        <v>4438</v>
      </c>
      <c r="B156" s="23" t="s">
        <v>159</v>
      </c>
      <c r="C156" s="20"/>
      <c r="D156" s="47">
        <v>32</v>
      </c>
      <c r="E156" s="47">
        <v>45</v>
      </c>
      <c r="F156" s="47">
        <v>36</v>
      </c>
      <c r="G156" s="47">
        <v>61</v>
      </c>
      <c r="H156" s="47">
        <v>59</v>
      </c>
      <c r="I156" s="47"/>
      <c r="J156" s="179"/>
      <c r="K156" s="179"/>
      <c r="L156" s="179"/>
      <c r="M156" s="179"/>
      <c r="N156" s="178"/>
      <c r="O156" s="178"/>
      <c r="P156" s="178"/>
      <c r="Q156" s="178"/>
      <c r="R156" s="178"/>
      <c r="S156" s="163"/>
      <c r="T156" s="163"/>
      <c r="U156" s="50" t="s">
        <v>141</v>
      </c>
    </row>
    <row r="157" spans="1:21" x14ac:dyDescent="0.3">
      <c r="A157" s="14">
        <v>7222</v>
      </c>
      <c r="B157" s="23" t="s">
        <v>203</v>
      </c>
      <c r="C157" s="20"/>
      <c r="D157" s="47">
        <v>18</v>
      </c>
      <c r="E157" s="47">
        <v>24</v>
      </c>
      <c r="F157" s="47">
        <v>33</v>
      </c>
      <c r="G157" s="47">
        <v>23</v>
      </c>
      <c r="H157" s="47">
        <v>30</v>
      </c>
      <c r="I157" s="47"/>
      <c r="J157" s="179"/>
      <c r="K157" s="179"/>
      <c r="L157" s="179"/>
      <c r="M157" s="179"/>
      <c r="N157" s="178"/>
      <c r="O157" s="178"/>
      <c r="P157" s="178"/>
      <c r="Q157" s="178"/>
      <c r="R157" s="178"/>
      <c r="S157" s="163"/>
      <c r="T157" s="163"/>
      <c r="U157" s="50" t="s">
        <v>141</v>
      </c>
    </row>
    <row r="158" spans="1:21" x14ac:dyDescent="0.3">
      <c r="A158" s="14">
        <v>7223</v>
      </c>
      <c r="B158" s="23" t="s">
        <v>204</v>
      </c>
      <c r="C158" s="20"/>
      <c r="D158" s="47">
        <v>16</v>
      </c>
      <c r="E158" s="47">
        <v>19</v>
      </c>
      <c r="F158" s="47">
        <v>15</v>
      </c>
      <c r="G158" s="47">
        <v>22</v>
      </c>
      <c r="H158" s="47">
        <v>6</v>
      </c>
      <c r="I158" s="47"/>
      <c r="J158" s="179"/>
      <c r="K158" s="179"/>
      <c r="L158" s="179"/>
      <c r="M158" s="179"/>
      <c r="N158" s="178"/>
      <c r="O158" s="178"/>
      <c r="P158" s="178"/>
      <c r="Q158" s="178"/>
      <c r="R158" s="178"/>
      <c r="S158" s="163"/>
      <c r="T158" s="163"/>
      <c r="U158" s="50" t="s">
        <v>141</v>
      </c>
    </row>
    <row r="159" spans="1:21" x14ac:dyDescent="0.3">
      <c r="A159" s="14"/>
      <c r="B159" s="23" t="e">
        <v>#N/A</v>
      </c>
      <c r="C159" s="20"/>
      <c r="D159" s="22">
        <v>316</v>
      </c>
      <c r="E159" s="22">
        <v>346</v>
      </c>
      <c r="F159" s="22">
        <v>409</v>
      </c>
      <c r="G159" s="22">
        <v>446</v>
      </c>
      <c r="H159" s="22">
        <v>369</v>
      </c>
      <c r="I159" s="22">
        <v>0</v>
      </c>
      <c r="J159" s="22">
        <v>0</v>
      </c>
      <c r="K159" s="22">
        <v>0</v>
      </c>
      <c r="L159" s="22">
        <v>0</v>
      </c>
      <c r="M159" s="22">
        <v>0</v>
      </c>
      <c r="N159" s="22">
        <v>0</v>
      </c>
      <c r="O159" s="22">
        <v>0</v>
      </c>
      <c r="P159" s="22">
        <v>0</v>
      </c>
      <c r="Q159" s="22">
        <v>0</v>
      </c>
      <c r="R159" s="22">
        <v>0</v>
      </c>
      <c r="S159" s="22">
        <v>0</v>
      </c>
      <c r="T159" s="22">
        <v>0</v>
      </c>
      <c r="U159" s="50"/>
    </row>
    <row r="160" spans="1:21" x14ac:dyDescent="0.3">
      <c r="A160" s="14">
        <v>4376</v>
      </c>
      <c r="B160" s="23" t="s">
        <v>97</v>
      </c>
      <c r="C160" s="20"/>
      <c r="D160" s="47">
        <v>136</v>
      </c>
      <c r="E160" s="47">
        <v>140</v>
      </c>
      <c r="F160" s="47">
        <v>174</v>
      </c>
      <c r="G160" s="47">
        <v>215</v>
      </c>
      <c r="H160" s="47">
        <v>168</v>
      </c>
      <c r="I160" s="47"/>
      <c r="J160" s="179"/>
      <c r="K160" s="179"/>
      <c r="L160" s="179"/>
      <c r="M160" s="179"/>
      <c r="N160" s="178"/>
      <c r="O160" s="178"/>
      <c r="P160" s="178"/>
      <c r="Q160" s="178"/>
      <c r="R160" s="178"/>
      <c r="S160" s="163"/>
      <c r="T160" s="163"/>
      <c r="U160" s="50" t="s">
        <v>97</v>
      </c>
    </row>
    <row r="161" spans="1:21" x14ac:dyDescent="0.3">
      <c r="A161" s="14">
        <v>4377</v>
      </c>
      <c r="B161" s="23" t="s">
        <v>98</v>
      </c>
      <c r="C161" s="20"/>
      <c r="D161" s="47">
        <v>22</v>
      </c>
      <c r="E161" s="47">
        <v>25</v>
      </c>
      <c r="F161" s="47">
        <v>32</v>
      </c>
      <c r="G161" s="47">
        <v>25</v>
      </c>
      <c r="H161" s="47">
        <v>18</v>
      </c>
      <c r="I161" s="47"/>
      <c r="J161" s="179"/>
      <c r="K161" s="179"/>
      <c r="L161" s="179"/>
      <c r="M161" s="179"/>
      <c r="N161" s="178"/>
      <c r="O161" s="178"/>
      <c r="P161" s="178"/>
      <c r="Q161" s="178"/>
      <c r="R161" s="178"/>
      <c r="S161" s="163"/>
      <c r="T161" s="163"/>
      <c r="U161" s="50" t="s">
        <v>97</v>
      </c>
    </row>
    <row r="162" spans="1:21" x14ac:dyDescent="0.3">
      <c r="A162" s="14">
        <v>4378</v>
      </c>
      <c r="B162" s="23" t="s">
        <v>99</v>
      </c>
      <c r="C162" s="20"/>
      <c r="D162" s="47">
        <v>23</v>
      </c>
      <c r="E162" s="47">
        <v>18</v>
      </c>
      <c r="F162" s="47">
        <v>37</v>
      </c>
      <c r="G162" s="47">
        <v>32</v>
      </c>
      <c r="H162" s="47">
        <v>18</v>
      </c>
      <c r="I162" s="47"/>
      <c r="J162" s="179"/>
      <c r="K162" s="179"/>
      <c r="L162" s="179"/>
      <c r="M162" s="179"/>
      <c r="N162" s="178"/>
      <c r="O162" s="178"/>
      <c r="P162" s="178"/>
      <c r="Q162" s="178"/>
      <c r="R162" s="178"/>
      <c r="S162" s="163"/>
      <c r="T162" s="163"/>
      <c r="U162" s="50" t="s">
        <v>97</v>
      </c>
    </row>
    <row r="163" spans="1:21" x14ac:dyDescent="0.3">
      <c r="A163" s="14">
        <v>4384</v>
      </c>
      <c r="B163" s="23" t="s">
        <v>105</v>
      </c>
      <c r="C163" s="20"/>
      <c r="D163" s="47">
        <v>118</v>
      </c>
      <c r="E163" s="47">
        <v>133</v>
      </c>
      <c r="F163" s="47">
        <v>152</v>
      </c>
      <c r="G163" s="47">
        <v>157</v>
      </c>
      <c r="H163" s="47">
        <v>149</v>
      </c>
      <c r="I163" s="47"/>
      <c r="J163" s="179"/>
      <c r="K163" s="179"/>
      <c r="L163" s="179"/>
      <c r="M163" s="179"/>
      <c r="N163" s="178"/>
      <c r="O163" s="178"/>
      <c r="P163" s="178"/>
      <c r="Q163" s="178"/>
      <c r="R163" s="178"/>
      <c r="S163" s="163"/>
      <c r="T163" s="163"/>
      <c r="U163" s="50" t="s">
        <v>105</v>
      </c>
    </row>
    <row r="164" spans="1:21" x14ac:dyDescent="0.3">
      <c r="A164" s="14">
        <v>4385</v>
      </c>
      <c r="B164" s="23" t="s">
        <v>106</v>
      </c>
      <c r="C164" s="20"/>
      <c r="D164" s="47">
        <v>17</v>
      </c>
      <c r="E164" s="47">
        <v>30</v>
      </c>
      <c r="F164" s="47">
        <v>14</v>
      </c>
      <c r="G164" s="47">
        <v>17</v>
      </c>
      <c r="H164" s="47">
        <v>16</v>
      </c>
      <c r="I164" s="47"/>
      <c r="J164" s="179"/>
      <c r="K164" s="179"/>
      <c r="L164" s="179"/>
      <c r="M164" s="179"/>
      <c r="N164" s="178"/>
      <c r="O164" s="178"/>
      <c r="P164" s="178"/>
      <c r="Q164" s="178"/>
      <c r="R164" s="178"/>
      <c r="S164" s="163"/>
      <c r="T164" s="163"/>
      <c r="U164" s="50" t="s">
        <v>105</v>
      </c>
    </row>
    <row r="165" spans="1:21" x14ac:dyDescent="0.3">
      <c r="A165" s="14"/>
      <c r="B165" s="23" t="e">
        <v>#N/A</v>
      </c>
      <c r="C165" s="20"/>
      <c r="D165" s="22">
        <v>396</v>
      </c>
      <c r="E165" s="22">
        <v>372</v>
      </c>
      <c r="F165" s="22">
        <v>469</v>
      </c>
      <c r="G165" s="22">
        <v>567</v>
      </c>
      <c r="H165" s="22">
        <v>422</v>
      </c>
      <c r="I165" s="22">
        <v>0</v>
      </c>
      <c r="J165" s="22">
        <v>0</v>
      </c>
      <c r="K165" s="22">
        <v>0</v>
      </c>
      <c r="L165" s="22">
        <v>0</v>
      </c>
      <c r="M165" s="22">
        <v>0</v>
      </c>
      <c r="N165" s="22">
        <v>0</v>
      </c>
      <c r="O165" s="22">
        <v>0</v>
      </c>
      <c r="P165" s="22">
        <v>0</v>
      </c>
      <c r="Q165" s="22">
        <v>0</v>
      </c>
      <c r="R165" s="22">
        <v>0</v>
      </c>
      <c r="S165" s="22">
        <v>0</v>
      </c>
      <c r="T165" s="22">
        <v>0</v>
      </c>
      <c r="U165" s="50"/>
    </row>
    <row r="166" spans="1:21" x14ac:dyDescent="0.3">
      <c r="A166" s="14">
        <v>4389</v>
      </c>
      <c r="B166" s="23" t="s">
        <v>110</v>
      </c>
      <c r="C166" s="20"/>
      <c r="D166" s="47">
        <v>226</v>
      </c>
      <c r="E166" s="47">
        <v>190</v>
      </c>
      <c r="F166" s="47">
        <v>254</v>
      </c>
      <c r="G166" s="47">
        <v>300</v>
      </c>
      <c r="H166" s="47">
        <v>210</v>
      </c>
      <c r="I166" s="47"/>
      <c r="J166" s="179"/>
      <c r="K166" s="179"/>
      <c r="L166" s="179"/>
      <c r="M166" s="179"/>
      <c r="N166" s="178"/>
      <c r="O166" s="178"/>
      <c r="P166" s="178"/>
      <c r="Q166" s="178"/>
      <c r="R166" s="178"/>
      <c r="S166" s="163"/>
      <c r="T166" s="163"/>
      <c r="U166" s="50" t="s">
        <v>110</v>
      </c>
    </row>
    <row r="167" spans="1:21" x14ac:dyDescent="0.3">
      <c r="A167" s="14">
        <v>4390</v>
      </c>
      <c r="B167" s="23" t="s">
        <v>111</v>
      </c>
      <c r="C167" s="20"/>
      <c r="D167" s="47">
        <v>22</v>
      </c>
      <c r="E167" s="47">
        <v>16</v>
      </c>
      <c r="F167" s="47">
        <v>20</v>
      </c>
      <c r="G167" s="47">
        <v>40</v>
      </c>
      <c r="H167" s="47">
        <v>30</v>
      </c>
      <c r="I167" s="47"/>
      <c r="J167" s="179"/>
      <c r="K167" s="179"/>
      <c r="L167" s="179"/>
      <c r="M167" s="179"/>
      <c r="N167" s="178"/>
      <c r="O167" s="178"/>
      <c r="P167" s="178"/>
      <c r="Q167" s="178"/>
      <c r="R167" s="178"/>
      <c r="S167" s="163"/>
      <c r="T167" s="163"/>
      <c r="U167" s="50" t="s">
        <v>110</v>
      </c>
    </row>
    <row r="168" spans="1:21" x14ac:dyDescent="0.3">
      <c r="A168" s="14">
        <v>4391</v>
      </c>
      <c r="B168" s="23" t="s">
        <v>112</v>
      </c>
      <c r="C168" s="20"/>
      <c r="D168" s="47">
        <v>36</v>
      </c>
      <c r="E168" s="47">
        <v>42</v>
      </c>
      <c r="F168" s="47">
        <v>50</v>
      </c>
      <c r="G168" s="47">
        <v>54</v>
      </c>
      <c r="H168" s="47">
        <v>60</v>
      </c>
      <c r="I168" s="47"/>
      <c r="J168" s="179"/>
      <c r="K168" s="179"/>
      <c r="L168" s="179"/>
      <c r="M168" s="179"/>
      <c r="N168" s="178"/>
      <c r="O168" s="178"/>
      <c r="P168" s="178"/>
      <c r="Q168" s="178"/>
      <c r="R168" s="178"/>
      <c r="S168" s="163"/>
      <c r="T168" s="163"/>
      <c r="U168" s="50" t="s">
        <v>110</v>
      </c>
    </row>
    <row r="169" spans="1:21" x14ac:dyDescent="0.3">
      <c r="A169" s="14">
        <v>4392</v>
      </c>
      <c r="B169" s="23" t="s">
        <v>113</v>
      </c>
      <c r="C169" s="20"/>
      <c r="D169" s="47">
        <v>60</v>
      </c>
      <c r="E169" s="47">
        <v>50</v>
      </c>
      <c r="F169" s="47">
        <v>65</v>
      </c>
      <c r="G169" s="47">
        <v>100</v>
      </c>
      <c r="H169" s="47">
        <v>60</v>
      </c>
      <c r="I169" s="47"/>
      <c r="J169" s="179"/>
      <c r="K169" s="179"/>
      <c r="L169" s="179"/>
      <c r="M169" s="179"/>
      <c r="N169" s="178"/>
      <c r="O169" s="178"/>
      <c r="P169" s="178"/>
      <c r="Q169" s="178"/>
      <c r="R169" s="178"/>
      <c r="S169" s="163"/>
      <c r="T169" s="163"/>
      <c r="U169" s="50" t="s">
        <v>110</v>
      </c>
    </row>
    <row r="170" spans="1:21" x14ac:dyDescent="0.3">
      <c r="A170" s="14">
        <v>4393</v>
      </c>
      <c r="B170" s="23" t="s">
        <v>114</v>
      </c>
      <c r="C170" s="20"/>
      <c r="D170" s="47">
        <v>24</v>
      </c>
      <c r="E170" s="47">
        <v>35</v>
      </c>
      <c r="F170" s="47">
        <v>30</v>
      </c>
      <c r="G170" s="47">
        <v>33</v>
      </c>
      <c r="H170" s="47">
        <v>22</v>
      </c>
      <c r="I170" s="47"/>
      <c r="J170" s="179"/>
      <c r="K170" s="179"/>
      <c r="L170" s="179"/>
      <c r="M170" s="179"/>
      <c r="N170" s="178"/>
      <c r="O170" s="178"/>
      <c r="P170" s="178"/>
      <c r="Q170" s="178"/>
      <c r="R170" s="178"/>
      <c r="S170" s="163"/>
      <c r="T170" s="163"/>
      <c r="U170" s="50" t="s">
        <v>110</v>
      </c>
    </row>
    <row r="171" spans="1:21" x14ac:dyDescent="0.3">
      <c r="A171" s="14">
        <v>4394</v>
      </c>
      <c r="B171" s="23" t="s">
        <v>115</v>
      </c>
      <c r="C171" s="20"/>
      <c r="D171" s="47">
        <v>28</v>
      </c>
      <c r="E171" s="47">
        <v>39</v>
      </c>
      <c r="F171" s="47">
        <v>50</v>
      </c>
      <c r="G171" s="47">
        <v>40</v>
      </c>
      <c r="H171" s="47">
        <v>40</v>
      </c>
      <c r="I171" s="47"/>
      <c r="J171" s="179"/>
      <c r="K171" s="179"/>
      <c r="L171" s="179"/>
      <c r="M171" s="179"/>
      <c r="N171" s="178"/>
      <c r="O171" s="178"/>
      <c r="P171" s="178"/>
      <c r="Q171" s="178"/>
      <c r="R171" s="178"/>
      <c r="S171" s="163"/>
      <c r="T171" s="163"/>
      <c r="U171" s="50" t="s">
        <v>110</v>
      </c>
    </row>
    <row r="172" spans="1:21" x14ac:dyDescent="0.3">
      <c r="A172" s="14"/>
      <c r="B172" s="23" t="e">
        <v>#N/A</v>
      </c>
      <c r="C172" s="20"/>
      <c r="D172" s="22">
        <v>361</v>
      </c>
      <c r="E172" s="22">
        <v>416</v>
      </c>
      <c r="F172" s="22">
        <v>482</v>
      </c>
      <c r="G172" s="22">
        <v>468</v>
      </c>
      <c r="H172" s="22">
        <v>464</v>
      </c>
      <c r="I172" s="22">
        <v>0</v>
      </c>
      <c r="J172" s="22">
        <v>0</v>
      </c>
      <c r="K172" s="22">
        <v>0</v>
      </c>
      <c r="L172" s="22">
        <v>0</v>
      </c>
      <c r="M172" s="22">
        <v>0</v>
      </c>
      <c r="N172" s="22">
        <v>0</v>
      </c>
      <c r="O172" s="22">
        <v>0</v>
      </c>
      <c r="P172" s="22">
        <v>0</v>
      </c>
      <c r="Q172" s="22">
        <v>0</v>
      </c>
      <c r="R172" s="22">
        <v>0</v>
      </c>
      <c r="S172" s="22">
        <v>0</v>
      </c>
      <c r="T172" s="22">
        <v>0</v>
      </c>
      <c r="U172" s="50"/>
    </row>
    <row r="173" spans="1:21" x14ac:dyDescent="0.3">
      <c r="A173" s="14">
        <v>4371</v>
      </c>
      <c r="B173" s="23" t="s">
        <v>91</v>
      </c>
      <c r="C173" s="20"/>
      <c r="D173" s="47">
        <v>330</v>
      </c>
      <c r="E173" s="47">
        <v>380</v>
      </c>
      <c r="F173" s="47">
        <v>412</v>
      </c>
      <c r="G173" s="47">
        <v>420</v>
      </c>
      <c r="H173" s="47">
        <v>420</v>
      </c>
      <c r="I173" s="47"/>
      <c r="J173" s="179"/>
      <c r="K173" s="179"/>
      <c r="L173" s="179"/>
      <c r="M173" s="179"/>
      <c r="N173" s="178"/>
      <c r="O173" s="178"/>
      <c r="P173" s="178"/>
      <c r="Q173" s="178"/>
      <c r="R173" s="178"/>
      <c r="S173" s="163"/>
      <c r="T173" s="163"/>
      <c r="U173" s="50" t="s">
        <v>91</v>
      </c>
    </row>
    <row r="174" spans="1:21" x14ac:dyDescent="0.3">
      <c r="A174" s="14">
        <v>4379</v>
      </c>
      <c r="B174" s="23" t="s">
        <v>100</v>
      </c>
      <c r="C174" s="20"/>
      <c r="D174" s="47">
        <v>31</v>
      </c>
      <c r="E174" s="47">
        <v>36</v>
      </c>
      <c r="F174" s="47">
        <v>70</v>
      </c>
      <c r="G174" s="47">
        <v>48</v>
      </c>
      <c r="H174" s="47">
        <v>44</v>
      </c>
      <c r="I174" s="47"/>
      <c r="J174" s="179"/>
      <c r="K174" s="179"/>
      <c r="L174" s="179"/>
      <c r="M174" s="179"/>
      <c r="N174" s="178"/>
      <c r="O174" s="178"/>
      <c r="P174" s="178"/>
      <c r="Q174" s="178"/>
      <c r="R174" s="178"/>
      <c r="S174" s="163"/>
      <c r="T174" s="163"/>
      <c r="U174" s="50" t="s">
        <v>91</v>
      </c>
    </row>
    <row r="175" spans="1:21" x14ac:dyDescent="0.3">
      <c r="A175" s="14"/>
      <c r="B175" s="23" t="e">
        <v>#N/A</v>
      </c>
      <c r="C175" s="20"/>
      <c r="D175" s="22">
        <v>209</v>
      </c>
      <c r="E175" s="22">
        <v>212</v>
      </c>
      <c r="F175" s="22">
        <v>265</v>
      </c>
      <c r="G175" s="22">
        <v>310</v>
      </c>
      <c r="H175" s="22">
        <v>269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0</v>
      </c>
      <c r="P175" s="22">
        <v>0</v>
      </c>
      <c r="Q175" s="22">
        <v>0</v>
      </c>
      <c r="R175" s="22">
        <v>0</v>
      </c>
      <c r="S175" s="22">
        <v>0</v>
      </c>
      <c r="T175" s="22">
        <v>0</v>
      </c>
      <c r="U175" s="50"/>
    </row>
    <row r="176" spans="1:21" x14ac:dyDescent="0.3">
      <c r="A176" s="14">
        <v>11452</v>
      </c>
      <c r="B176" s="23" t="s">
        <v>215</v>
      </c>
      <c r="C176" s="20"/>
      <c r="D176" s="47">
        <v>13</v>
      </c>
      <c r="E176" s="47">
        <v>9</v>
      </c>
      <c r="F176" s="47">
        <v>11</v>
      </c>
      <c r="G176" s="47">
        <v>14</v>
      </c>
      <c r="H176" s="47">
        <v>14</v>
      </c>
      <c r="I176" s="47"/>
      <c r="J176" s="179"/>
      <c r="K176" s="179"/>
      <c r="L176" s="179"/>
      <c r="M176" s="179"/>
      <c r="N176" s="178"/>
      <c r="O176" s="178"/>
      <c r="P176" s="178"/>
      <c r="Q176" s="178"/>
      <c r="R176" s="178"/>
      <c r="S176" s="163"/>
      <c r="T176" s="163"/>
      <c r="U176" s="50" t="s">
        <v>107</v>
      </c>
    </row>
    <row r="177" spans="1:21" x14ac:dyDescent="0.3">
      <c r="A177" s="14">
        <v>4386</v>
      </c>
      <c r="B177" s="23" t="s">
        <v>107</v>
      </c>
      <c r="C177" s="20"/>
      <c r="D177" s="47">
        <v>99</v>
      </c>
      <c r="E177" s="47">
        <v>101</v>
      </c>
      <c r="F177" s="47">
        <v>114</v>
      </c>
      <c r="G177" s="47">
        <v>163</v>
      </c>
      <c r="H177" s="47">
        <v>124</v>
      </c>
      <c r="I177" s="47"/>
      <c r="J177" s="179"/>
      <c r="K177" s="179"/>
      <c r="L177" s="179"/>
      <c r="M177" s="179"/>
      <c r="N177" s="178"/>
      <c r="O177" s="178"/>
      <c r="P177" s="178"/>
      <c r="Q177" s="178"/>
      <c r="R177" s="178"/>
      <c r="S177" s="163"/>
      <c r="T177" s="163"/>
      <c r="U177" s="50" t="s">
        <v>107</v>
      </c>
    </row>
    <row r="178" spans="1:21" x14ac:dyDescent="0.3">
      <c r="A178" s="14">
        <v>4387</v>
      </c>
      <c r="B178" s="23" t="s">
        <v>108</v>
      </c>
      <c r="C178" s="20"/>
      <c r="D178" s="47">
        <v>18</v>
      </c>
      <c r="E178" s="47">
        <v>20</v>
      </c>
      <c r="F178" s="47">
        <v>36</v>
      </c>
      <c r="G178" s="47">
        <v>22</v>
      </c>
      <c r="H178" s="47">
        <v>29</v>
      </c>
      <c r="I178" s="47"/>
      <c r="J178" s="179"/>
      <c r="K178" s="179"/>
      <c r="L178" s="179"/>
      <c r="M178" s="179"/>
      <c r="N178" s="178"/>
      <c r="O178" s="178"/>
      <c r="P178" s="178"/>
      <c r="Q178" s="178"/>
      <c r="R178" s="178"/>
      <c r="S178" s="163"/>
      <c r="T178" s="163"/>
      <c r="U178" s="50" t="s">
        <v>107</v>
      </c>
    </row>
    <row r="179" spans="1:21" x14ac:dyDescent="0.3">
      <c r="A179" s="14">
        <v>4388</v>
      </c>
      <c r="B179" s="23" t="s">
        <v>109</v>
      </c>
      <c r="C179" s="20"/>
      <c r="D179" s="47">
        <v>6</v>
      </c>
      <c r="E179" s="47">
        <v>5</v>
      </c>
      <c r="F179" s="47">
        <v>8</v>
      </c>
      <c r="G179" s="47">
        <v>5</v>
      </c>
      <c r="H179" s="47">
        <v>4</v>
      </c>
      <c r="I179" s="47"/>
      <c r="J179" s="179"/>
      <c r="K179" s="179"/>
      <c r="L179" s="179"/>
      <c r="M179" s="179"/>
      <c r="N179" s="178"/>
      <c r="O179" s="178"/>
      <c r="P179" s="178"/>
      <c r="Q179" s="178"/>
      <c r="R179" s="178"/>
      <c r="S179" s="163"/>
      <c r="T179" s="163"/>
      <c r="U179" s="50" t="s">
        <v>107</v>
      </c>
    </row>
    <row r="180" spans="1:21" x14ac:dyDescent="0.3">
      <c r="A180" s="14">
        <v>4417</v>
      </c>
      <c r="B180" s="23" t="s">
        <v>138</v>
      </c>
      <c r="C180" s="20"/>
      <c r="D180" s="47">
        <v>22</v>
      </c>
      <c r="E180" s="47">
        <v>17</v>
      </c>
      <c r="F180" s="47">
        <v>22</v>
      </c>
      <c r="G180" s="47">
        <v>24</v>
      </c>
      <c r="H180" s="47">
        <v>31</v>
      </c>
      <c r="I180" s="47"/>
      <c r="J180" s="179"/>
      <c r="K180" s="179"/>
      <c r="L180" s="179"/>
      <c r="M180" s="179"/>
      <c r="N180" s="178"/>
      <c r="O180" s="178"/>
      <c r="P180" s="178"/>
      <c r="Q180" s="178"/>
      <c r="R180" s="178"/>
      <c r="S180" s="163"/>
      <c r="T180" s="163"/>
      <c r="U180" s="50" t="s">
        <v>107</v>
      </c>
    </row>
    <row r="181" spans="1:21" x14ac:dyDescent="0.3">
      <c r="A181" s="14">
        <v>4418</v>
      </c>
      <c r="B181" s="23" t="s">
        <v>139</v>
      </c>
      <c r="C181" s="20"/>
      <c r="D181" s="47">
        <v>6</v>
      </c>
      <c r="E181" s="47">
        <v>8</v>
      </c>
      <c r="F181" s="47">
        <v>8</v>
      </c>
      <c r="G181" s="47">
        <v>9</v>
      </c>
      <c r="H181" s="47">
        <v>12</v>
      </c>
      <c r="I181" s="47"/>
      <c r="J181" s="179"/>
      <c r="K181" s="179"/>
      <c r="L181" s="179"/>
      <c r="M181" s="179"/>
      <c r="N181" s="178"/>
      <c r="O181" s="178"/>
      <c r="P181" s="178"/>
      <c r="Q181" s="178"/>
      <c r="R181" s="178"/>
      <c r="S181" s="163"/>
      <c r="T181" s="163"/>
      <c r="U181" s="50" t="s">
        <v>107</v>
      </c>
    </row>
    <row r="182" spans="1:21" x14ac:dyDescent="0.3">
      <c r="A182" s="14">
        <v>4419</v>
      </c>
      <c r="B182" s="23" t="s">
        <v>140</v>
      </c>
      <c r="C182" s="20"/>
      <c r="D182" s="47">
        <v>7</v>
      </c>
      <c r="E182" s="47">
        <v>6</v>
      </c>
      <c r="F182" s="47">
        <v>17</v>
      </c>
      <c r="G182" s="47">
        <v>8</v>
      </c>
      <c r="H182" s="47">
        <v>14</v>
      </c>
      <c r="I182" s="47"/>
      <c r="J182" s="179"/>
      <c r="K182" s="179"/>
      <c r="L182" s="179"/>
      <c r="M182" s="179"/>
      <c r="N182" s="178"/>
      <c r="O182" s="178"/>
      <c r="P182" s="178"/>
      <c r="Q182" s="178"/>
      <c r="R182" s="178"/>
      <c r="S182" s="163"/>
      <c r="T182" s="163"/>
      <c r="U182" s="50" t="s">
        <v>107</v>
      </c>
    </row>
    <row r="183" spans="1:21" x14ac:dyDescent="0.3">
      <c r="A183" s="14">
        <v>6681</v>
      </c>
      <c r="B183" s="23" t="s">
        <v>190</v>
      </c>
      <c r="C183" s="20"/>
      <c r="D183" s="47">
        <v>19</v>
      </c>
      <c r="E183" s="47">
        <v>16</v>
      </c>
      <c r="F183" s="47">
        <v>23</v>
      </c>
      <c r="G183" s="47">
        <v>33</v>
      </c>
      <c r="H183" s="47">
        <v>24</v>
      </c>
      <c r="I183" s="47"/>
      <c r="J183" s="179"/>
      <c r="K183" s="179"/>
      <c r="L183" s="179"/>
      <c r="M183" s="179"/>
      <c r="N183" s="178"/>
      <c r="O183" s="178"/>
      <c r="P183" s="178"/>
      <c r="Q183" s="178"/>
      <c r="R183" s="178"/>
      <c r="S183" s="163"/>
      <c r="T183" s="163"/>
      <c r="U183" s="50" t="s">
        <v>107</v>
      </c>
    </row>
    <row r="184" spans="1:21" x14ac:dyDescent="0.3">
      <c r="A184" s="14">
        <v>6682</v>
      </c>
      <c r="B184" s="23" t="s">
        <v>191</v>
      </c>
      <c r="C184" s="20"/>
      <c r="D184" s="47">
        <v>8</v>
      </c>
      <c r="E184" s="47">
        <v>17</v>
      </c>
      <c r="F184" s="47">
        <v>14</v>
      </c>
      <c r="G184" s="47">
        <v>15</v>
      </c>
      <c r="H184" s="47">
        <v>9</v>
      </c>
      <c r="I184" s="47"/>
      <c r="J184" s="179"/>
      <c r="K184" s="179"/>
      <c r="L184" s="179"/>
      <c r="M184" s="179"/>
      <c r="N184" s="178"/>
      <c r="O184" s="178"/>
      <c r="P184" s="178"/>
      <c r="Q184" s="178"/>
      <c r="R184" s="178"/>
      <c r="S184" s="163"/>
      <c r="T184" s="163"/>
      <c r="U184" s="50" t="s">
        <v>107</v>
      </c>
    </row>
    <row r="185" spans="1:21" x14ac:dyDescent="0.3">
      <c r="A185" s="14">
        <v>9468</v>
      </c>
      <c r="B185" s="23" t="s">
        <v>211</v>
      </c>
      <c r="C185" s="20"/>
      <c r="D185" s="47">
        <v>11</v>
      </c>
      <c r="E185" s="47">
        <v>13</v>
      </c>
      <c r="F185" s="47">
        <v>12</v>
      </c>
      <c r="G185" s="47">
        <v>17</v>
      </c>
      <c r="H185" s="47">
        <v>8</v>
      </c>
      <c r="I185" s="47"/>
      <c r="J185" s="179"/>
      <c r="K185" s="179"/>
      <c r="L185" s="179"/>
      <c r="M185" s="179"/>
      <c r="N185" s="178"/>
      <c r="O185" s="178"/>
      <c r="P185" s="178"/>
      <c r="Q185" s="178"/>
      <c r="R185" s="178"/>
      <c r="S185" s="163"/>
      <c r="T185" s="163"/>
      <c r="U185" s="50" t="s">
        <v>107</v>
      </c>
    </row>
    <row r="186" spans="1:21" x14ac:dyDescent="0.3">
      <c r="A186" s="14"/>
      <c r="B186" s="23" t="e">
        <v>#N/A</v>
      </c>
      <c r="C186" s="20"/>
      <c r="D186" s="22">
        <v>538</v>
      </c>
      <c r="E186" s="22">
        <v>688</v>
      </c>
      <c r="F186" s="22">
        <v>782</v>
      </c>
      <c r="G186" s="22">
        <v>793</v>
      </c>
      <c r="H186" s="22">
        <v>684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50"/>
    </row>
    <row r="187" spans="1:21" x14ac:dyDescent="0.3">
      <c r="A187" s="14">
        <v>4395</v>
      </c>
      <c r="B187" s="23" t="s">
        <v>116</v>
      </c>
      <c r="C187" s="20"/>
      <c r="D187" s="47">
        <v>460</v>
      </c>
      <c r="E187" s="47">
        <v>550</v>
      </c>
      <c r="F187" s="47">
        <v>616</v>
      </c>
      <c r="G187" s="47">
        <v>640</v>
      </c>
      <c r="H187" s="47">
        <v>552</v>
      </c>
      <c r="I187" s="47"/>
      <c r="J187" s="179"/>
      <c r="K187" s="179"/>
      <c r="L187" s="179"/>
      <c r="M187" s="179"/>
      <c r="N187" s="178"/>
      <c r="O187" s="178"/>
      <c r="P187" s="178"/>
      <c r="Q187" s="178"/>
      <c r="R187" s="178"/>
      <c r="S187" s="163"/>
      <c r="T187" s="163"/>
      <c r="U187" s="50" t="s">
        <v>116</v>
      </c>
    </row>
    <row r="188" spans="1:21" x14ac:dyDescent="0.3">
      <c r="A188" s="14">
        <v>4396</v>
      </c>
      <c r="B188" s="23" t="s">
        <v>117</v>
      </c>
      <c r="C188" s="20"/>
      <c r="D188" s="47">
        <v>22</v>
      </c>
      <c r="E188" s="47">
        <v>38</v>
      </c>
      <c r="F188" s="47">
        <v>26</v>
      </c>
      <c r="G188" s="47">
        <v>40</v>
      </c>
      <c r="H188" s="47">
        <v>21</v>
      </c>
      <c r="I188" s="47"/>
      <c r="J188" s="179"/>
      <c r="K188" s="179"/>
      <c r="L188" s="179"/>
      <c r="M188" s="179"/>
      <c r="N188" s="178"/>
      <c r="O188" s="178"/>
      <c r="P188" s="178"/>
      <c r="Q188" s="178"/>
      <c r="R188" s="178"/>
      <c r="S188" s="163"/>
      <c r="T188" s="163"/>
      <c r="U188" s="50" t="s">
        <v>117</v>
      </c>
    </row>
    <row r="189" spans="1:21" x14ac:dyDescent="0.3">
      <c r="A189" s="14">
        <v>4404</v>
      </c>
      <c r="B189" s="23" t="s">
        <v>125</v>
      </c>
      <c r="C189" s="20"/>
      <c r="D189" s="47">
        <v>24</v>
      </c>
      <c r="E189" s="47">
        <v>40</v>
      </c>
      <c r="F189" s="47">
        <v>40</v>
      </c>
      <c r="G189" s="47">
        <v>44</v>
      </c>
      <c r="H189" s="47">
        <v>52</v>
      </c>
      <c r="I189" s="47"/>
      <c r="J189" s="179"/>
      <c r="K189" s="179"/>
      <c r="L189" s="179"/>
      <c r="M189" s="179"/>
      <c r="N189" s="178"/>
      <c r="O189" s="178"/>
      <c r="P189" s="178"/>
      <c r="Q189" s="178"/>
      <c r="R189" s="178"/>
      <c r="S189" s="163"/>
      <c r="T189" s="163"/>
      <c r="U189" s="50" t="s">
        <v>116</v>
      </c>
    </row>
    <row r="190" spans="1:21" x14ac:dyDescent="0.3">
      <c r="A190" s="14">
        <v>4405</v>
      </c>
      <c r="B190" s="23" t="s">
        <v>126</v>
      </c>
      <c r="C190" s="20"/>
      <c r="D190" s="47">
        <v>15</v>
      </c>
      <c r="E190" s="47">
        <v>25</v>
      </c>
      <c r="F190" s="47">
        <v>50</v>
      </c>
      <c r="G190" s="47">
        <v>42</v>
      </c>
      <c r="H190" s="47">
        <v>30</v>
      </c>
      <c r="I190" s="47"/>
      <c r="J190" s="179"/>
      <c r="K190" s="179"/>
      <c r="L190" s="179"/>
      <c r="M190" s="179"/>
      <c r="N190" s="178"/>
      <c r="O190" s="178"/>
      <c r="P190" s="178"/>
      <c r="Q190" s="178"/>
      <c r="R190" s="178"/>
      <c r="S190" s="163"/>
      <c r="T190" s="163"/>
      <c r="U190" s="50" t="s">
        <v>116</v>
      </c>
    </row>
    <row r="191" spans="1:21" x14ac:dyDescent="0.3">
      <c r="A191" s="14">
        <v>4406</v>
      </c>
      <c r="B191" s="23" t="s">
        <v>127</v>
      </c>
      <c r="C191" s="20"/>
      <c r="D191" s="47">
        <v>8</v>
      </c>
      <c r="E191" s="47">
        <v>17</v>
      </c>
      <c r="F191" s="47">
        <v>30</v>
      </c>
      <c r="G191" s="47">
        <v>14</v>
      </c>
      <c r="H191" s="47">
        <v>11</v>
      </c>
      <c r="I191" s="47"/>
      <c r="J191" s="179"/>
      <c r="K191" s="179"/>
      <c r="L191" s="179"/>
      <c r="M191" s="179"/>
      <c r="N191" s="178"/>
      <c r="O191" s="178"/>
      <c r="P191" s="178"/>
      <c r="Q191" s="178"/>
      <c r="R191" s="178"/>
      <c r="S191" s="163"/>
      <c r="T191" s="163"/>
      <c r="U191" s="50" t="s">
        <v>116</v>
      </c>
    </row>
    <row r="192" spans="1:21" x14ac:dyDescent="0.3">
      <c r="A192" s="14">
        <v>6953</v>
      </c>
      <c r="B192" s="23" t="s">
        <v>195</v>
      </c>
      <c r="C192" s="20"/>
      <c r="D192" s="47">
        <v>9</v>
      </c>
      <c r="E192" s="47">
        <v>18</v>
      </c>
      <c r="F192" s="47">
        <v>20</v>
      </c>
      <c r="G192" s="47">
        <v>13</v>
      </c>
      <c r="H192" s="47">
        <v>18</v>
      </c>
      <c r="I192" s="47"/>
      <c r="J192" s="179"/>
      <c r="K192" s="179"/>
      <c r="L192" s="179"/>
      <c r="M192" s="179"/>
      <c r="N192" s="178"/>
      <c r="O192" s="178"/>
      <c r="P192" s="178"/>
      <c r="Q192" s="178"/>
      <c r="R192" s="178"/>
      <c r="S192" s="163"/>
      <c r="T192" s="163"/>
      <c r="U192" s="50" t="s">
        <v>116</v>
      </c>
    </row>
    <row r="193" spans="1:21" x14ac:dyDescent="0.3">
      <c r="A193" s="14"/>
      <c r="B193" s="23" t="e">
        <v>#N/A</v>
      </c>
      <c r="C193" s="20"/>
      <c r="D193" s="22">
        <v>1005</v>
      </c>
      <c r="E193" s="22">
        <v>1146</v>
      </c>
      <c r="F193" s="22">
        <v>1256</v>
      </c>
      <c r="G193" s="22">
        <v>1368</v>
      </c>
      <c r="H193" s="22">
        <v>1266</v>
      </c>
      <c r="I193" s="22">
        <v>0</v>
      </c>
      <c r="J193" s="22">
        <v>0</v>
      </c>
      <c r="K193" s="22">
        <v>0</v>
      </c>
      <c r="L193" s="22">
        <v>0</v>
      </c>
      <c r="M193" s="22">
        <v>0</v>
      </c>
      <c r="N193" s="22">
        <v>0</v>
      </c>
      <c r="O193" s="22">
        <v>0</v>
      </c>
      <c r="P193" s="22">
        <v>0</v>
      </c>
      <c r="Q193" s="22">
        <v>0</v>
      </c>
      <c r="R193" s="22">
        <v>0</v>
      </c>
      <c r="S193" s="22">
        <v>0</v>
      </c>
      <c r="T193" s="22">
        <v>0</v>
      </c>
      <c r="U193" s="50"/>
    </row>
    <row r="194" spans="1:21" x14ac:dyDescent="0.3">
      <c r="A194" s="14">
        <v>10095</v>
      </c>
      <c r="B194" s="23" t="s">
        <v>213</v>
      </c>
      <c r="C194" s="20"/>
      <c r="D194" s="47">
        <v>24</v>
      </c>
      <c r="E194" s="47">
        <v>41</v>
      </c>
      <c r="F194" s="47">
        <v>30</v>
      </c>
      <c r="G194" s="47">
        <v>49</v>
      </c>
      <c r="H194" s="47">
        <v>40</v>
      </c>
      <c r="I194" s="47"/>
      <c r="J194" s="179"/>
      <c r="K194" s="179"/>
      <c r="L194" s="179"/>
      <c r="M194" s="179"/>
      <c r="N194" s="178"/>
      <c r="O194" s="178"/>
      <c r="P194" s="178"/>
      <c r="Q194" s="178"/>
      <c r="R194" s="178"/>
      <c r="S194" s="163"/>
      <c r="T194" s="163"/>
      <c r="U194" s="50" t="s">
        <v>128</v>
      </c>
    </row>
    <row r="195" spans="1:21" x14ac:dyDescent="0.3">
      <c r="A195" s="14">
        <v>10096</v>
      </c>
      <c r="B195" s="23" t="s">
        <v>212</v>
      </c>
      <c r="C195" s="20"/>
      <c r="D195" s="47">
        <v>18</v>
      </c>
      <c r="E195" s="47">
        <v>20</v>
      </c>
      <c r="F195" s="47">
        <v>16</v>
      </c>
      <c r="G195" s="47">
        <v>31</v>
      </c>
      <c r="H195" s="47">
        <v>28</v>
      </c>
      <c r="I195" s="47"/>
      <c r="J195" s="179"/>
      <c r="K195" s="179"/>
      <c r="L195" s="179"/>
      <c r="M195" s="179"/>
      <c r="N195" s="178"/>
      <c r="O195" s="178"/>
      <c r="P195" s="178"/>
      <c r="Q195" s="178"/>
      <c r="R195" s="178"/>
      <c r="S195" s="163"/>
      <c r="T195" s="163"/>
      <c r="U195" s="50" t="s">
        <v>128</v>
      </c>
    </row>
    <row r="196" spans="1:21" x14ac:dyDescent="0.3">
      <c r="A196" s="14">
        <v>11688</v>
      </c>
      <c r="B196" s="23" t="s">
        <v>214</v>
      </c>
      <c r="C196" s="20"/>
      <c r="D196" s="47">
        <v>25</v>
      </c>
      <c r="E196" s="47">
        <v>32</v>
      </c>
      <c r="F196" s="47">
        <v>24</v>
      </c>
      <c r="G196" s="47">
        <v>36</v>
      </c>
      <c r="H196" s="47">
        <v>24</v>
      </c>
      <c r="I196" s="47"/>
      <c r="J196" s="179"/>
      <c r="K196" s="179"/>
      <c r="L196" s="179"/>
      <c r="M196" s="179"/>
      <c r="N196" s="178"/>
      <c r="O196" s="178"/>
      <c r="P196" s="178"/>
      <c r="Q196" s="178"/>
      <c r="R196" s="178"/>
      <c r="S196" s="163"/>
      <c r="T196" s="163"/>
      <c r="U196" s="50" t="s">
        <v>128</v>
      </c>
    </row>
    <row r="197" spans="1:21" x14ac:dyDescent="0.3">
      <c r="A197" s="14">
        <v>17605</v>
      </c>
      <c r="B197" s="23" t="s">
        <v>217</v>
      </c>
      <c r="C197" s="20"/>
      <c r="D197" s="47">
        <v>31</v>
      </c>
      <c r="E197" s="47">
        <v>41</v>
      </c>
      <c r="F197" s="47">
        <v>31</v>
      </c>
      <c r="G197" s="47">
        <v>46</v>
      </c>
      <c r="H197" s="47">
        <v>42</v>
      </c>
      <c r="I197" s="47"/>
      <c r="J197" s="179"/>
      <c r="K197" s="179"/>
      <c r="L197" s="179"/>
      <c r="M197" s="179"/>
      <c r="N197" s="178"/>
      <c r="O197" s="178"/>
      <c r="P197" s="178"/>
      <c r="Q197" s="178"/>
      <c r="R197" s="178"/>
      <c r="S197" s="163"/>
      <c r="T197" s="163"/>
      <c r="U197" s="50" t="s">
        <v>128</v>
      </c>
    </row>
    <row r="198" spans="1:21" x14ac:dyDescent="0.3">
      <c r="A198" s="14">
        <v>18872</v>
      </c>
      <c r="B198" s="23" t="s">
        <v>221</v>
      </c>
      <c r="C198" s="20"/>
      <c r="D198" s="47">
        <v>18</v>
      </c>
      <c r="E198" s="47">
        <v>15</v>
      </c>
      <c r="F198" s="47">
        <v>6</v>
      </c>
      <c r="G198" s="47">
        <v>18</v>
      </c>
      <c r="H198" s="47">
        <v>17</v>
      </c>
      <c r="I198" s="47"/>
      <c r="J198" s="179"/>
      <c r="K198" s="179"/>
      <c r="L198" s="179"/>
      <c r="M198" s="179"/>
      <c r="N198" s="178"/>
      <c r="O198" s="178"/>
      <c r="P198" s="178"/>
      <c r="Q198" s="178"/>
      <c r="R198" s="178"/>
      <c r="S198" s="163"/>
      <c r="T198" s="163"/>
      <c r="U198" s="50" t="s">
        <v>128</v>
      </c>
    </row>
    <row r="199" spans="1:21" x14ac:dyDescent="0.3">
      <c r="A199" s="14">
        <v>18916</v>
      </c>
      <c r="B199" s="23" t="s">
        <v>220</v>
      </c>
      <c r="C199" s="20"/>
      <c r="D199" s="47">
        <v>22</v>
      </c>
      <c r="E199" s="47">
        <v>21</v>
      </c>
      <c r="F199" s="47">
        <v>22</v>
      </c>
      <c r="G199" s="47">
        <v>38</v>
      </c>
      <c r="H199" s="47">
        <v>35</v>
      </c>
      <c r="I199" s="47"/>
      <c r="J199" s="179"/>
      <c r="K199" s="179"/>
      <c r="L199" s="179"/>
      <c r="M199" s="179"/>
      <c r="N199" s="178"/>
      <c r="O199" s="178"/>
      <c r="P199" s="178"/>
      <c r="Q199" s="178"/>
      <c r="R199" s="178"/>
      <c r="S199" s="163"/>
      <c r="T199" s="163"/>
      <c r="U199" s="50" t="s">
        <v>128</v>
      </c>
    </row>
    <row r="200" spans="1:21" x14ac:dyDescent="0.3">
      <c r="A200" s="14">
        <v>4407</v>
      </c>
      <c r="B200" s="23" t="s">
        <v>128</v>
      </c>
      <c r="C200" s="20"/>
      <c r="D200" s="47">
        <v>573</v>
      </c>
      <c r="E200" s="47">
        <v>603</v>
      </c>
      <c r="F200" s="47">
        <v>684</v>
      </c>
      <c r="G200" s="47">
        <v>642</v>
      </c>
      <c r="H200" s="47">
        <v>584</v>
      </c>
      <c r="I200" s="47"/>
      <c r="J200" s="179"/>
      <c r="K200" s="179"/>
      <c r="L200" s="179"/>
      <c r="M200" s="179"/>
      <c r="N200" s="178"/>
      <c r="O200" s="178"/>
      <c r="P200" s="178"/>
      <c r="Q200" s="178"/>
      <c r="R200" s="178"/>
      <c r="S200" s="163"/>
      <c r="T200" s="163"/>
      <c r="U200" s="50" t="s">
        <v>128</v>
      </c>
    </row>
    <row r="201" spans="1:21" x14ac:dyDescent="0.3">
      <c r="A201" s="14">
        <v>4408</v>
      </c>
      <c r="B201" s="23" t="s">
        <v>129</v>
      </c>
      <c r="C201" s="20"/>
      <c r="D201" s="47">
        <v>30</v>
      </c>
      <c r="E201" s="47">
        <v>49</v>
      </c>
      <c r="F201" s="47">
        <v>42</v>
      </c>
      <c r="G201" s="47">
        <v>45</v>
      </c>
      <c r="H201" s="47">
        <v>49</v>
      </c>
      <c r="I201" s="47"/>
      <c r="J201" s="179"/>
      <c r="K201" s="179"/>
      <c r="L201" s="179"/>
      <c r="M201" s="179"/>
      <c r="N201" s="178"/>
      <c r="O201" s="178"/>
      <c r="P201" s="178"/>
      <c r="Q201" s="178"/>
      <c r="R201" s="178"/>
      <c r="S201" s="163"/>
      <c r="T201" s="163"/>
      <c r="U201" s="50" t="s">
        <v>128</v>
      </c>
    </row>
    <row r="202" spans="1:21" x14ac:dyDescent="0.3">
      <c r="A202" s="14">
        <v>4409</v>
      </c>
      <c r="B202" s="23" t="s">
        <v>130</v>
      </c>
      <c r="C202" s="20"/>
      <c r="D202" s="47">
        <v>56</v>
      </c>
      <c r="E202" s="47">
        <v>72</v>
      </c>
      <c r="F202" s="47">
        <v>87</v>
      </c>
      <c r="G202" s="47">
        <v>102</v>
      </c>
      <c r="H202" s="47">
        <v>94</v>
      </c>
      <c r="I202" s="47"/>
      <c r="J202" s="179"/>
      <c r="K202" s="179"/>
      <c r="L202" s="179"/>
      <c r="M202" s="179"/>
      <c r="N202" s="178"/>
      <c r="O202" s="178"/>
      <c r="P202" s="178"/>
      <c r="Q202" s="178"/>
      <c r="R202" s="178"/>
      <c r="S202" s="163"/>
      <c r="T202" s="163"/>
      <c r="U202" s="50" t="s">
        <v>128</v>
      </c>
    </row>
    <row r="203" spans="1:21" x14ac:dyDescent="0.3">
      <c r="A203" s="14">
        <v>4410</v>
      </c>
      <c r="B203" s="23" t="s">
        <v>131</v>
      </c>
      <c r="C203" s="20"/>
      <c r="D203" s="47">
        <v>18</v>
      </c>
      <c r="E203" s="47">
        <v>23</v>
      </c>
      <c r="F203" s="47">
        <v>31</v>
      </c>
      <c r="G203" s="47">
        <v>36</v>
      </c>
      <c r="H203" s="47">
        <v>31</v>
      </c>
      <c r="I203" s="47"/>
      <c r="J203" s="179"/>
      <c r="K203" s="179"/>
      <c r="L203" s="179"/>
      <c r="M203" s="179"/>
      <c r="N203" s="178"/>
      <c r="O203" s="178"/>
      <c r="P203" s="178"/>
      <c r="Q203" s="178"/>
      <c r="R203" s="178"/>
      <c r="S203" s="163"/>
      <c r="T203" s="163"/>
      <c r="U203" s="50" t="s">
        <v>128</v>
      </c>
    </row>
    <row r="204" spans="1:21" x14ac:dyDescent="0.3">
      <c r="A204" s="14">
        <v>4411</v>
      </c>
      <c r="B204" s="23" t="s">
        <v>132</v>
      </c>
      <c r="C204" s="20"/>
      <c r="D204" s="47">
        <v>8</v>
      </c>
      <c r="E204" s="47">
        <v>20</v>
      </c>
      <c r="F204" s="47">
        <v>20</v>
      </c>
      <c r="G204" s="47">
        <v>26</v>
      </c>
      <c r="H204" s="47">
        <v>27</v>
      </c>
      <c r="I204" s="47"/>
      <c r="J204" s="179"/>
      <c r="K204" s="179"/>
      <c r="L204" s="179"/>
      <c r="M204" s="179"/>
      <c r="N204" s="178"/>
      <c r="O204" s="178"/>
      <c r="P204" s="178"/>
      <c r="Q204" s="178"/>
      <c r="R204" s="178"/>
      <c r="S204" s="163"/>
      <c r="T204" s="163"/>
      <c r="U204" s="50" t="s">
        <v>128</v>
      </c>
    </row>
    <row r="205" spans="1:21" x14ac:dyDescent="0.3">
      <c r="A205" s="14">
        <v>4412</v>
      </c>
      <c r="B205" s="23" t="s">
        <v>133</v>
      </c>
      <c r="C205" s="20"/>
      <c r="D205" s="47">
        <v>6</v>
      </c>
      <c r="E205" s="47">
        <v>8</v>
      </c>
      <c r="F205" s="47">
        <v>9</v>
      </c>
      <c r="G205" s="47">
        <v>5</v>
      </c>
      <c r="H205" s="47">
        <v>6</v>
      </c>
      <c r="I205" s="47"/>
      <c r="J205" s="179"/>
      <c r="K205" s="179"/>
      <c r="L205" s="179"/>
      <c r="M205" s="179"/>
      <c r="N205" s="178"/>
      <c r="O205" s="178"/>
      <c r="P205" s="178"/>
      <c r="Q205" s="178"/>
      <c r="R205" s="178"/>
      <c r="S205" s="163"/>
      <c r="T205" s="163"/>
      <c r="U205" s="50" t="s">
        <v>128</v>
      </c>
    </row>
    <row r="206" spans="1:21" x14ac:dyDescent="0.3">
      <c r="A206" s="14">
        <v>4413</v>
      </c>
      <c r="B206" s="23" t="s">
        <v>134</v>
      </c>
      <c r="C206" s="20"/>
      <c r="D206" s="47">
        <v>5</v>
      </c>
      <c r="E206" s="47">
        <v>5</v>
      </c>
      <c r="F206" s="47">
        <v>4</v>
      </c>
      <c r="G206" s="47">
        <v>6</v>
      </c>
      <c r="H206" s="47">
        <v>14</v>
      </c>
      <c r="I206" s="47"/>
      <c r="J206" s="179"/>
      <c r="K206" s="179"/>
      <c r="L206" s="179"/>
      <c r="M206" s="179"/>
      <c r="N206" s="178"/>
      <c r="O206" s="178"/>
      <c r="P206" s="178"/>
      <c r="Q206" s="178"/>
      <c r="R206" s="178"/>
      <c r="S206" s="163"/>
      <c r="T206" s="163"/>
      <c r="U206" s="50" t="s">
        <v>128</v>
      </c>
    </row>
    <row r="207" spans="1:21" x14ac:dyDescent="0.3">
      <c r="A207" s="14">
        <v>4414</v>
      </c>
      <c r="B207" s="23" t="s">
        <v>135</v>
      </c>
      <c r="C207" s="20"/>
      <c r="D207" s="47">
        <v>5</v>
      </c>
      <c r="E207" s="47">
        <v>4</v>
      </c>
      <c r="F207" s="47">
        <v>16</v>
      </c>
      <c r="G207" s="47">
        <v>14</v>
      </c>
      <c r="H207" s="47">
        <v>18</v>
      </c>
      <c r="I207" s="47"/>
      <c r="J207" s="179"/>
      <c r="K207" s="179"/>
      <c r="L207" s="179"/>
      <c r="M207" s="179"/>
      <c r="N207" s="178"/>
      <c r="O207" s="178"/>
      <c r="P207" s="178"/>
      <c r="Q207" s="178"/>
      <c r="R207" s="178"/>
      <c r="S207" s="163"/>
      <c r="T207" s="163"/>
      <c r="U207" s="50" t="s">
        <v>128</v>
      </c>
    </row>
    <row r="208" spans="1:21" x14ac:dyDescent="0.3">
      <c r="A208" s="14">
        <v>4415</v>
      </c>
      <c r="B208" s="23" t="s">
        <v>136</v>
      </c>
      <c r="C208" s="20"/>
      <c r="D208" s="47">
        <v>46</v>
      </c>
      <c r="E208" s="47">
        <v>49</v>
      </c>
      <c r="F208" s="47">
        <v>55</v>
      </c>
      <c r="G208" s="47">
        <v>69</v>
      </c>
      <c r="H208" s="47">
        <v>61</v>
      </c>
      <c r="I208" s="47"/>
      <c r="J208" s="179"/>
      <c r="K208" s="179"/>
      <c r="L208" s="179"/>
      <c r="M208" s="179"/>
      <c r="N208" s="178"/>
      <c r="O208" s="178"/>
      <c r="P208" s="178"/>
      <c r="Q208" s="178"/>
      <c r="R208" s="178"/>
      <c r="S208" s="163"/>
      <c r="T208" s="163"/>
      <c r="U208" s="50" t="s">
        <v>128</v>
      </c>
    </row>
    <row r="209" spans="1:21" x14ac:dyDescent="0.3">
      <c r="A209" s="14">
        <v>4416</v>
      </c>
      <c r="B209" s="23" t="s">
        <v>137</v>
      </c>
      <c r="C209" s="20"/>
      <c r="D209" s="47">
        <v>9</v>
      </c>
      <c r="E209" s="47">
        <v>11</v>
      </c>
      <c r="F209" s="47">
        <v>13</v>
      </c>
      <c r="G209" s="47">
        <v>19</v>
      </c>
      <c r="H209" s="47">
        <v>24</v>
      </c>
      <c r="I209" s="47"/>
      <c r="J209" s="179"/>
      <c r="K209" s="179"/>
      <c r="L209" s="179"/>
      <c r="M209" s="179"/>
      <c r="N209" s="178"/>
      <c r="O209" s="178"/>
      <c r="P209" s="178"/>
      <c r="Q209" s="178"/>
      <c r="R209" s="178"/>
      <c r="S209" s="163"/>
      <c r="T209" s="163"/>
      <c r="U209" s="50" t="s">
        <v>128</v>
      </c>
    </row>
    <row r="210" spans="1:21" x14ac:dyDescent="0.3">
      <c r="A210" s="14">
        <v>6683</v>
      </c>
      <c r="B210" s="23" t="s">
        <v>192</v>
      </c>
      <c r="C210" s="20"/>
      <c r="D210" s="47">
        <v>65</v>
      </c>
      <c r="E210" s="47">
        <v>75</v>
      </c>
      <c r="F210" s="47">
        <v>102</v>
      </c>
      <c r="G210" s="47">
        <v>122</v>
      </c>
      <c r="H210" s="47">
        <v>113</v>
      </c>
      <c r="I210" s="47"/>
      <c r="J210" s="179"/>
      <c r="K210" s="179"/>
      <c r="L210" s="179"/>
      <c r="M210" s="179"/>
      <c r="N210" s="178"/>
      <c r="O210" s="178"/>
      <c r="P210" s="178"/>
      <c r="Q210" s="178"/>
      <c r="R210" s="178"/>
      <c r="S210" s="163"/>
      <c r="T210" s="163"/>
      <c r="U210" s="50" t="s">
        <v>128</v>
      </c>
    </row>
    <row r="211" spans="1:21" x14ac:dyDescent="0.3">
      <c r="A211" s="14">
        <v>7315</v>
      </c>
      <c r="B211" s="23" t="s">
        <v>206</v>
      </c>
      <c r="C211" s="20"/>
      <c r="D211" s="47">
        <v>19</v>
      </c>
      <c r="E211" s="47">
        <v>19</v>
      </c>
      <c r="F211" s="47">
        <v>23</v>
      </c>
      <c r="G211" s="47">
        <v>21</v>
      </c>
      <c r="H211" s="47">
        <v>15</v>
      </c>
      <c r="I211" s="47"/>
      <c r="J211" s="179"/>
      <c r="K211" s="179"/>
      <c r="L211" s="179"/>
      <c r="M211" s="179"/>
      <c r="N211" s="178"/>
      <c r="O211" s="178"/>
      <c r="P211" s="178"/>
      <c r="Q211" s="178"/>
      <c r="R211" s="178"/>
      <c r="S211" s="163"/>
      <c r="T211" s="163"/>
      <c r="U211" s="50" t="s">
        <v>128</v>
      </c>
    </row>
    <row r="212" spans="1:21" x14ac:dyDescent="0.3">
      <c r="A212" s="14">
        <v>7316</v>
      </c>
      <c r="B212" s="23" t="s">
        <v>207</v>
      </c>
      <c r="C212" s="20"/>
      <c r="D212" s="47">
        <v>27</v>
      </c>
      <c r="E212" s="47">
        <v>38</v>
      </c>
      <c r="F212" s="47">
        <v>41</v>
      </c>
      <c r="G212" s="47">
        <v>43</v>
      </c>
      <c r="H212" s="47">
        <v>44</v>
      </c>
      <c r="I212" s="47"/>
      <c r="J212" s="179"/>
      <c r="K212" s="179"/>
      <c r="L212" s="179"/>
      <c r="M212" s="179"/>
      <c r="N212" s="178"/>
      <c r="O212" s="178"/>
      <c r="P212" s="178"/>
      <c r="Q212" s="178"/>
      <c r="R212" s="178"/>
      <c r="S212" s="163"/>
      <c r="T212" s="163"/>
      <c r="U212" s="50" t="s">
        <v>128</v>
      </c>
    </row>
    <row r="213" spans="1:21" x14ac:dyDescent="0.3">
      <c r="A213" s="14"/>
      <c r="B213" s="23" t="e">
        <v>#N/A</v>
      </c>
      <c r="C213" s="20"/>
      <c r="D213" s="230">
        <v>277</v>
      </c>
      <c r="E213" s="230">
        <v>278</v>
      </c>
      <c r="F213" s="230">
        <v>372</v>
      </c>
      <c r="G213" s="230">
        <v>378</v>
      </c>
      <c r="H213" s="230">
        <v>352</v>
      </c>
      <c r="I213" s="230">
        <v>0</v>
      </c>
      <c r="J213" s="230">
        <v>0</v>
      </c>
      <c r="K213" s="230">
        <v>0</v>
      </c>
      <c r="L213" s="230">
        <v>0</v>
      </c>
      <c r="M213" s="230">
        <v>0</v>
      </c>
      <c r="N213" s="230">
        <v>0</v>
      </c>
      <c r="O213" s="230">
        <v>0</v>
      </c>
      <c r="P213" s="230">
        <v>0</v>
      </c>
      <c r="Q213" s="230">
        <v>0</v>
      </c>
      <c r="R213" s="230">
        <v>0</v>
      </c>
      <c r="S213" s="230">
        <v>0</v>
      </c>
      <c r="T213" s="230">
        <v>0</v>
      </c>
      <c r="U213" s="50"/>
    </row>
    <row r="214" spans="1:21" x14ac:dyDescent="0.3">
      <c r="A214" s="14">
        <v>4397</v>
      </c>
      <c r="B214" s="23" t="s">
        <v>118</v>
      </c>
      <c r="C214" s="20"/>
      <c r="D214" s="47">
        <v>98</v>
      </c>
      <c r="E214" s="47">
        <v>90</v>
      </c>
      <c r="F214" s="47">
        <v>120</v>
      </c>
      <c r="G214" s="47">
        <v>116</v>
      </c>
      <c r="H214" s="47">
        <v>128</v>
      </c>
      <c r="I214" s="47"/>
      <c r="J214" s="179"/>
      <c r="K214" s="179"/>
      <c r="L214" s="179"/>
      <c r="M214" s="179"/>
      <c r="N214" s="178"/>
      <c r="O214" s="178"/>
      <c r="P214" s="178"/>
      <c r="Q214" s="178"/>
      <c r="R214" s="178"/>
      <c r="S214" s="163"/>
      <c r="T214" s="163"/>
      <c r="U214" s="50" t="s">
        <v>328</v>
      </c>
    </row>
    <row r="215" spans="1:21" x14ac:dyDescent="0.3">
      <c r="A215" s="14">
        <v>4398</v>
      </c>
      <c r="B215" s="23" t="s">
        <v>119</v>
      </c>
      <c r="C215" s="20"/>
      <c r="D215" s="47">
        <v>15</v>
      </c>
      <c r="E215" s="47">
        <v>18</v>
      </c>
      <c r="F215" s="47">
        <v>18</v>
      </c>
      <c r="G215" s="47">
        <v>20</v>
      </c>
      <c r="H215" s="47">
        <v>9</v>
      </c>
      <c r="I215" s="47"/>
      <c r="J215" s="179"/>
      <c r="K215" s="179"/>
      <c r="L215" s="179"/>
      <c r="M215" s="179"/>
      <c r="N215" s="178"/>
      <c r="O215" s="178"/>
      <c r="P215" s="178"/>
      <c r="Q215" s="178"/>
      <c r="R215" s="178"/>
      <c r="S215" s="163"/>
      <c r="T215" s="163"/>
      <c r="U215" s="50" t="s">
        <v>328</v>
      </c>
    </row>
    <row r="216" spans="1:21" x14ac:dyDescent="0.3">
      <c r="A216" s="14">
        <v>4399</v>
      </c>
      <c r="B216" s="23" t="s">
        <v>120</v>
      </c>
      <c r="C216" s="20"/>
      <c r="D216" s="47">
        <v>40</v>
      </c>
      <c r="E216" s="47">
        <v>35</v>
      </c>
      <c r="F216" s="47">
        <v>50</v>
      </c>
      <c r="G216" s="47">
        <v>53</v>
      </c>
      <c r="H216" s="47">
        <v>50</v>
      </c>
      <c r="I216" s="47"/>
      <c r="J216" s="179"/>
      <c r="K216" s="179"/>
      <c r="L216" s="179"/>
      <c r="M216" s="179"/>
      <c r="N216" s="178"/>
      <c r="O216" s="178"/>
      <c r="P216" s="178"/>
      <c r="Q216" s="178"/>
      <c r="R216" s="178"/>
      <c r="S216" s="163"/>
      <c r="T216" s="163"/>
      <c r="U216" s="50" t="s">
        <v>328</v>
      </c>
    </row>
    <row r="217" spans="1:21" x14ac:dyDescent="0.3">
      <c r="A217" s="14">
        <v>4400</v>
      </c>
      <c r="B217" s="23" t="s">
        <v>121</v>
      </c>
      <c r="C217" s="20"/>
      <c r="D217" s="47">
        <v>20</v>
      </c>
      <c r="E217" s="47">
        <v>15</v>
      </c>
      <c r="F217" s="47">
        <v>30</v>
      </c>
      <c r="G217" s="47">
        <v>22</v>
      </c>
      <c r="H217" s="47">
        <v>22</v>
      </c>
      <c r="I217" s="47"/>
      <c r="J217" s="179"/>
      <c r="K217" s="179"/>
      <c r="L217" s="179"/>
      <c r="M217" s="179"/>
      <c r="N217" s="178"/>
      <c r="O217" s="178"/>
      <c r="P217" s="178"/>
      <c r="Q217" s="178"/>
      <c r="R217" s="178"/>
      <c r="S217" s="163"/>
      <c r="T217" s="163"/>
      <c r="U217" s="50" t="s">
        <v>328</v>
      </c>
    </row>
    <row r="218" spans="1:21" x14ac:dyDescent="0.3">
      <c r="A218" s="14">
        <v>4401</v>
      </c>
      <c r="B218" s="23" t="s">
        <v>122</v>
      </c>
      <c r="C218" s="20"/>
      <c r="D218" s="47">
        <v>10</v>
      </c>
      <c r="E218" s="47">
        <v>5</v>
      </c>
      <c r="F218" s="47">
        <v>9</v>
      </c>
      <c r="G218" s="47">
        <v>14</v>
      </c>
      <c r="H218" s="47">
        <v>14</v>
      </c>
      <c r="I218" s="47"/>
      <c r="J218" s="179"/>
      <c r="K218" s="179"/>
      <c r="L218" s="179"/>
      <c r="M218" s="179"/>
      <c r="N218" s="178"/>
      <c r="O218" s="178"/>
      <c r="P218" s="178"/>
      <c r="Q218" s="178"/>
      <c r="R218" s="178"/>
      <c r="S218" s="163"/>
      <c r="T218" s="163"/>
      <c r="U218" s="50" t="s">
        <v>328</v>
      </c>
    </row>
    <row r="219" spans="1:21" x14ac:dyDescent="0.3">
      <c r="A219" s="14">
        <v>4402</v>
      </c>
      <c r="B219" s="23" t="s">
        <v>123</v>
      </c>
      <c r="C219" s="20"/>
      <c r="D219" s="47">
        <v>20</v>
      </c>
      <c r="E219" s="47">
        <v>18</v>
      </c>
      <c r="F219" s="47">
        <v>20</v>
      </c>
      <c r="G219" s="47">
        <v>18</v>
      </c>
      <c r="H219" s="47">
        <v>27</v>
      </c>
      <c r="I219" s="47"/>
      <c r="J219" s="179"/>
      <c r="K219" s="179"/>
      <c r="L219" s="179"/>
      <c r="M219" s="179"/>
      <c r="N219" s="178"/>
      <c r="O219" s="178"/>
      <c r="P219" s="178"/>
      <c r="Q219" s="178"/>
      <c r="R219" s="178"/>
      <c r="S219" s="163"/>
      <c r="T219" s="163"/>
      <c r="U219" s="50" t="s">
        <v>328</v>
      </c>
    </row>
    <row r="220" spans="1:21" x14ac:dyDescent="0.3">
      <c r="A220" s="14">
        <v>7020</v>
      </c>
      <c r="B220" s="23" t="s">
        <v>198</v>
      </c>
      <c r="C220" s="20"/>
      <c r="D220" s="47">
        <v>15</v>
      </c>
      <c r="E220" s="47">
        <v>20</v>
      </c>
      <c r="F220" s="47">
        <v>30</v>
      </c>
      <c r="G220" s="47">
        <v>37</v>
      </c>
      <c r="H220" s="47">
        <v>27</v>
      </c>
      <c r="I220" s="47"/>
      <c r="J220" s="179"/>
      <c r="K220" s="179"/>
      <c r="L220" s="179"/>
      <c r="M220" s="179"/>
      <c r="N220" s="178"/>
      <c r="O220" s="178"/>
      <c r="P220" s="178"/>
      <c r="Q220" s="178"/>
      <c r="R220" s="178"/>
      <c r="S220" s="163"/>
      <c r="T220" s="163"/>
      <c r="U220" s="50" t="s">
        <v>328</v>
      </c>
    </row>
    <row r="221" spans="1:21" x14ac:dyDescent="0.3">
      <c r="A221" s="14">
        <v>7021</v>
      </c>
      <c r="B221" s="23" t="s">
        <v>199</v>
      </c>
      <c r="C221" s="20"/>
      <c r="D221" s="47">
        <v>20</v>
      </c>
      <c r="E221" s="47">
        <v>25</v>
      </c>
      <c r="F221" s="47">
        <v>20</v>
      </c>
      <c r="G221" s="47">
        <v>25</v>
      </c>
      <c r="H221" s="47">
        <v>16</v>
      </c>
      <c r="I221" s="47"/>
      <c r="J221" s="179"/>
      <c r="K221" s="179"/>
      <c r="L221" s="179"/>
      <c r="M221" s="179"/>
      <c r="N221" s="178"/>
      <c r="O221" s="178"/>
      <c r="P221" s="178"/>
      <c r="Q221" s="178"/>
      <c r="R221" s="178"/>
      <c r="S221" s="163"/>
      <c r="T221" s="163"/>
      <c r="U221" s="50" t="s">
        <v>328</v>
      </c>
    </row>
    <row r="222" spans="1:21" x14ac:dyDescent="0.3">
      <c r="A222" s="14">
        <v>7318</v>
      </c>
      <c r="B222" s="23" t="s">
        <v>209</v>
      </c>
      <c r="C222" s="20"/>
      <c r="D222" s="47">
        <v>15</v>
      </c>
      <c r="E222" s="47">
        <v>25</v>
      </c>
      <c r="F222" s="47">
        <v>35</v>
      </c>
      <c r="G222" s="47">
        <v>33</v>
      </c>
      <c r="H222" s="47">
        <v>25</v>
      </c>
      <c r="I222" s="47"/>
      <c r="J222" s="179"/>
      <c r="K222" s="179"/>
      <c r="L222" s="179"/>
      <c r="M222" s="179"/>
      <c r="N222" s="178"/>
      <c r="O222" s="178"/>
      <c r="P222" s="178"/>
      <c r="Q222" s="178"/>
      <c r="R222" s="178"/>
      <c r="S222" s="163"/>
      <c r="T222" s="163"/>
      <c r="U222" s="50" t="s">
        <v>328</v>
      </c>
    </row>
    <row r="223" spans="1:21" x14ac:dyDescent="0.3">
      <c r="A223" s="14">
        <v>4403</v>
      </c>
      <c r="B223" s="23" t="s">
        <v>124</v>
      </c>
      <c r="C223" s="20"/>
      <c r="D223" s="47">
        <v>12</v>
      </c>
      <c r="E223" s="47">
        <v>12</v>
      </c>
      <c r="F223" s="47">
        <v>20</v>
      </c>
      <c r="G223" s="47">
        <v>28</v>
      </c>
      <c r="H223" s="47">
        <v>20</v>
      </c>
      <c r="I223" s="47"/>
      <c r="J223" s="179"/>
      <c r="K223" s="179"/>
      <c r="L223" s="179"/>
      <c r="M223" s="179"/>
      <c r="N223" s="178"/>
      <c r="O223" s="178"/>
      <c r="P223" s="178"/>
      <c r="Q223" s="178"/>
      <c r="R223" s="178"/>
      <c r="S223" s="163"/>
      <c r="T223" s="163"/>
      <c r="U223" s="50" t="s">
        <v>328</v>
      </c>
    </row>
    <row r="224" spans="1:21" x14ac:dyDescent="0.3">
      <c r="A224" s="14">
        <v>34132</v>
      </c>
      <c r="B224" s="23" t="s">
        <v>505</v>
      </c>
      <c r="C224" s="20"/>
      <c r="D224" s="47">
        <v>12</v>
      </c>
      <c r="E224" s="47">
        <v>15</v>
      </c>
      <c r="F224" s="47">
        <v>20</v>
      </c>
      <c r="G224" s="47">
        <v>12</v>
      </c>
      <c r="H224" s="47">
        <v>14</v>
      </c>
      <c r="I224" s="47"/>
      <c r="J224" s="179"/>
      <c r="K224" s="179"/>
      <c r="L224" s="179"/>
      <c r="M224" s="179"/>
      <c r="N224" s="178"/>
      <c r="O224" s="178"/>
      <c r="P224" s="178"/>
      <c r="Q224" s="178"/>
      <c r="R224" s="178"/>
      <c r="S224" s="163"/>
      <c r="T224" s="163"/>
      <c r="U224" s="50" t="s">
        <v>328</v>
      </c>
    </row>
    <row r="225" spans="1:21" x14ac:dyDescent="0.3">
      <c r="A225" s="161">
        <v>8836</v>
      </c>
      <c r="B225" s="160" t="s">
        <v>273</v>
      </c>
      <c r="C225" s="162"/>
      <c r="D225" s="47"/>
      <c r="E225" s="47"/>
      <c r="F225" s="47"/>
      <c r="G225" s="47"/>
      <c r="H225" s="47"/>
      <c r="I225" s="47"/>
      <c r="J225" s="179"/>
      <c r="K225" s="179"/>
      <c r="L225" s="179"/>
      <c r="M225" s="179"/>
      <c r="N225" s="178"/>
      <c r="O225" s="178"/>
      <c r="P225" s="178"/>
      <c r="Q225" s="178"/>
      <c r="R225" s="178"/>
      <c r="S225" s="163"/>
      <c r="T225" s="163"/>
      <c r="U225" s="164" t="s">
        <v>33</v>
      </c>
    </row>
    <row r="226" spans="1:21" x14ac:dyDescent="0.3">
      <c r="A226" s="161">
        <v>8577</v>
      </c>
      <c r="B226" s="160" t="s">
        <v>274</v>
      </c>
      <c r="C226" s="162"/>
      <c r="D226" s="47"/>
      <c r="E226" s="47"/>
      <c r="F226" s="47"/>
      <c r="G226" s="47"/>
      <c r="H226" s="47"/>
      <c r="I226" s="47"/>
      <c r="J226" s="179"/>
      <c r="K226" s="179"/>
      <c r="L226" s="179"/>
      <c r="M226" s="179"/>
      <c r="N226" s="178"/>
      <c r="O226" s="178"/>
      <c r="P226" s="178"/>
      <c r="Q226" s="178"/>
      <c r="R226" s="178"/>
      <c r="S226" s="163"/>
      <c r="T226" s="163"/>
      <c r="U226" s="164" t="s">
        <v>33</v>
      </c>
    </row>
    <row r="227" spans="1:21" x14ac:dyDescent="0.3">
      <c r="A227" s="161">
        <v>8835</v>
      </c>
      <c r="B227" s="160" t="s">
        <v>418</v>
      </c>
      <c r="C227" s="162"/>
      <c r="D227" s="47"/>
      <c r="E227" s="47"/>
      <c r="F227" s="47"/>
      <c r="G227" s="47"/>
      <c r="H227" s="47"/>
      <c r="I227" s="47"/>
      <c r="J227" s="179"/>
      <c r="K227" s="179"/>
      <c r="L227" s="179"/>
      <c r="M227" s="179"/>
      <c r="N227" s="178"/>
      <c r="O227" s="178"/>
      <c r="P227" s="178"/>
      <c r="Q227" s="178"/>
      <c r="R227" s="178"/>
      <c r="S227" s="163"/>
      <c r="T227" s="163"/>
      <c r="U227" s="164" t="s">
        <v>33</v>
      </c>
    </row>
    <row r="228" spans="1:21" x14ac:dyDescent="0.3">
      <c r="A228" s="161">
        <v>11020</v>
      </c>
      <c r="B228" s="160" t="s">
        <v>275</v>
      </c>
      <c r="C228" s="162"/>
      <c r="D228" s="47"/>
      <c r="E228" s="47"/>
      <c r="F228" s="47"/>
      <c r="G228" s="47"/>
      <c r="H228" s="47"/>
      <c r="I228" s="47"/>
      <c r="J228" s="179"/>
      <c r="K228" s="179"/>
      <c r="L228" s="179"/>
      <c r="M228" s="179"/>
      <c r="N228" s="178"/>
      <c r="O228" s="178"/>
      <c r="P228" s="178"/>
      <c r="Q228" s="178"/>
      <c r="R228" s="178"/>
      <c r="S228" s="163"/>
      <c r="T228" s="163"/>
      <c r="U228" s="164" t="s">
        <v>56</v>
      </c>
    </row>
    <row r="229" spans="1:21" x14ac:dyDescent="0.3">
      <c r="A229" s="161">
        <v>8349</v>
      </c>
      <c r="B229" s="160" t="s">
        <v>276</v>
      </c>
      <c r="C229" s="165"/>
      <c r="D229" s="47"/>
      <c r="E229" s="47"/>
      <c r="F229" s="47"/>
      <c r="G229" s="47"/>
      <c r="H229" s="47"/>
      <c r="I229" s="47"/>
      <c r="J229" s="179"/>
      <c r="K229" s="179"/>
      <c r="L229" s="179"/>
      <c r="M229" s="179"/>
      <c r="N229" s="178"/>
      <c r="O229" s="178"/>
      <c r="P229" s="178"/>
      <c r="Q229" s="178"/>
      <c r="R229" s="178"/>
      <c r="S229" s="163"/>
      <c r="T229" s="163"/>
      <c r="U229" s="164" t="s">
        <v>42</v>
      </c>
    </row>
    <row r="230" spans="1:21" x14ac:dyDescent="0.3">
      <c r="A230" s="161">
        <v>11841</v>
      </c>
      <c r="B230" s="160" t="s">
        <v>277</v>
      </c>
      <c r="C230" s="162"/>
      <c r="D230" s="47"/>
      <c r="E230" s="47"/>
      <c r="F230" s="47"/>
      <c r="G230" s="47"/>
      <c r="H230" s="47"/>
      <c r="I230" s="47"/>
      <c r="J230" s="179"/>
      <c r="K230" s="179"/>
      <c r="L230" s="179"/>
      <c r="M230" s="179"/>
      <c r="N230" s="178"/>
      <c r="O230" s="178"/>
      <c r="P230" s="178"/>
      <c r="Q230" s="178"/>
      <c r="R230" s="178"/>
      <c r="S230" s="163"/>
      <c r="T230" s="163"/>
      <c r="U230" s="164" t="s">
        <v>193</v>
      </c>
    </row>
    <row r="231" spans="1:21" x14ac:dyDescent="0.3">
      <c r="A231" s="161">
        <v>8838</v>
      </c>
      <c r="B231" s="160" t="s">
        <v>278</v>
      </c>
      <c r="C231" s="162"/>
      <c r="D231" s="47"/>
      <c r="E231" s="47"/>
      <c r="F231" s="47"/>
      <c r="G231" s="47"/>
      <c r="H231" s="47"/>
      <c r="I231" s="47"/>
      <c r="J231" s="179"/>
      <c r="K231" s="179"/>
      <c r="L231" s="179"/>
      <c r="M231" s="179"/>
      <c r="N231" s="178"/>
      <c r="O231" s="178"/>
      <c r="P231" s="178"/>
      <c r="Q231" s="178"/>
      <c r="R231" s="178"/>
      <c r="S231" s="163"/>
      <c r="T231" s="163"/>
      <c r="U231" s="164" t="s">
        <v>329</v>
      </c>
    </row>
    <row r="232" spans="1:21" x14ac:dyDescent="0.3">
      <c r="A232" s="161">
        <v>8832</v>
      </c>
      <c r="B232" s="160" t="s">
        <v>279</v>
      </c>
      <c r="C232" s="162"/>
      <c r="D232" s="47"/>
      <c r="E232" s="47"/>
      <c r="F232" s="47"/>
      <c r="G232" s="47"/>
      <c r="H232" s="47"/>
      <c r="I232" s="47"/>
      <c r="J232" s="179"/>
      <c r="K232" s="179"/>
      <c r="L232" s="179"/>
      <c r="M232" s="179"/>
      <c r="N232" s="178"/>
      <c r="O232" s="178"/>
      <c r="P232" s="178"/>
      <c r="Q232" s="178"/>
      <c r="R232" s="178"/>
      <c r="S232" s="163"/>
      <c r="T232" s="163"/>
      <c r="U232" s="164" t="s">
        <v>82</v>
      </c>
    </row>
    <row r="233" spans="1:21" x14ac:dyDescent="0.3">
      <c r="A233" s="161">
        <v>8892</v>
      </c>
      <c r="B233" s="160" t="s">
        <v>280</v>
      </c>
      <c r="C233" s="162"/>
      <c r="D233" s="47"/>
      <c r="E233" s="47"/>
      <c r="F233" s="47"/>
      <c r="G233" s="47"/>
      <c r="H233" s="47"/>
      <c r="I233" s="47"/>
      <c r="J233" s="179"/>
      <c r="K233" s="179"/>
      <c r="L233" s="179"/>
      <c r="M233" s="179"/>
      <c r="N233" s="178"/>
      <c r="O233" s="178"/>
      <c r="P233" s="178"/>
      <c r="Q233" s="178"/>
      <c r="R233" s="178"/>
      <c r="S233" s="163"/>
      <c r="T233" s="163"/>
      <c r="U233" s="164" t="s">
        <v>85</v>
      </c>
    </row>
    <row r="234" spans="1:21" x14ac:dyDescent="0.3">
      <c r="A234" s="161">
        <v>8831</v>
      </c>
      <c r="B234" s="160" t="s">
        <v>281</v>
      </c>
      <c r="C234" s="162"/>
      <c r="D234" s="47"/>
      <c r="E234" s="47"/>
      <c r="F234" s="47"/>
      <c r="G234" s="47"/>
      <c r="H234" s="47"/>
      <c r="I234" s="47"/>
      <c r="J234" s="179"/>
      <c r="K234" s="179"/>
      <c r="L234" s="179"/>
      <c r="M234" s="179"/>
      <c r="N234" s="178"/>
      <c r="O234" s="178"/>
      <c r="P234" s="178"/>
      <c r="Q234" s="178"/>
      <c r="R234" s="178"/>
      <c r="S234" s="163"/>
      <c r="T234" s="163"/>
      <c r="U234" s="164" t="s">
        <v>49</v>
      </c>
    </row>
    <row r="235" spans="1:21" x14ac:dyDescent="0.3">
      <c r="A235" s="161">
        <v>8833</v>
      </c>
      <c r="B235" s="160" t="s">
        <v>282</v>
      </c>
      <c r="C235" s="162"/>
      <c r="D235" s="47"/>
      <c r="E235" s="47"/>
      <c r="F235" s="47"/>
      <c r="G235" s="47"/>
      <c r="H235" s="47"/>
      <c r="I235" s="47"/>
      <c r="J235" s="179"/>
      <c r="K235" s="179"/>
      <c r="L235" s="179"/>
      <c r="M235" s="179"/>
      <c r="N235" s="178"/>
      <c r="O235" s="178"/>
      <c r="P235" s="178"/>
      <c r="Q235" s="178"/>
      <c r="R235" s="178"/>
      <c r="S235" s="163"/>
      <c r="T235" s="163"/>
      <c r="U235" s="164" t="s">
        <v>45</v>
      </c>
    </row>
    <row r="236" spans="1:21" x14ac:dyDescent="0.3">
      <c r="A236" s="161">
        <v>16699</v>
      </c>
      <c r="B236" s="160" t="s">
        <v>283</v>
      </c>
      <c r="C236" s="162"/>
      <c r="D236" s="47"/>
      <c r="E236" s="47"/>
      <c r="F236" s="47"/>
      <c r="G236" s="47"/>
      <c r="H236" s="47"/>
      <c r="I236" s="47"/>
      <c r="J236" s="179"/>
      <c r="K236" s="179"/>
      <c r="L236" s="179"/>
      <c r="M236" s="179"/>
      <c r="N236" s="178"/>
      <c r="O236" s="178"/>
      <c r="P236" s="178"/>
      <c r="Q236" s="178"/>
      <c r="R236" s="178"/>
      <c r="S236" s="163"/>
      <c r="T236" s="163"/>
      <c r="U236" s="164" t="s">
        <v>333</v>
      </c>
    </row>
    <row r="237" spans="1:21" x14ac:dyDescent="0.3">
      <c r="A237" s="161">
        <v>12241</v>
      </c>
      <c r="B237" s="160" t="s">
        <v>284</v>
      </c>
      <c r="C237" s="162"/>
      <c r="D237" s="47"/>
      <c r="E237" s="47"/>
      <c r="F237" s="47"/>
      <c r="G237" s="47"/>
      <c r="H237" s="47"/>
      <c r="I237" s="47"/>
      <c r="J237" s="179"/>
      <c r="K237" s="179"/>
      <c r="L237" s="179"/>
      <c r="M237" s="179"/>
      <c r="N237" s="178"/>
      <c r="O237" s="178"/>
      <c r="P237" s="178"/>
      <c r="Q237" s="178"/>
      <c r="R237" s="178"/>
      <c r="S237" s="163"/>
      <c r="T237" s="163"/>
      <c r="U237" s="164" t="s">
        <v>92</v>
      </c>
    </row>
    <row r="238" spans="1:21" x14ac:dyDescent="0.3">
      <c r="A238" s="161">
        <v>8891</v>
      </c>
      <c r="B238" s="160" t="s">
        <v>285</v>
      </c>
      <c r="C238" s="162"/>
      <c r="D238" s="47"/>
      <c r="E238" s="47"/>
      <c r="F238" s="47"/>
      <c r="G238" s="47"/>
      <c r="H238" s="47"/>
      <c r="I238" s="47"/>
      <c r="J238" s="179"/>
      <c r="K238" s="179"/>
      <c r="L238" s="179"/>
      <c r="M238" s="179"/>
      <c r="N238" s="178"/>
      <c r="O238" s="178"/>
      <c r="P238" s="178"/>
      <c r="Q238" s="178"/>
      <c r="R238" s="178"/>
      <c r="S238" s="163"/>
      <c r="T238" s="163"/>
      <c r="U238" s="164" t="s">
        <v>91</v>
      </c>
    </row>
    <row r="239" spans="1:21" x14ac:dyDescent="0.3">
      <c r="A239" s="161">
        <v>8839</v>
      </c>
      <c r="B239" s="160" t="s">
        <v>286</v>
      </c>
      <c r="C239" s="162"/>
      <c r="D239" s="47"/>
      <c r="E239" s="47"/>
      <c r="F239" s="47"/>
      <c r="G239" s="47"/>
      <c r="H239" s="47"/>
      <c r="I239" s="47"/>
      <c r="J239" s="179"/>
      <c r="K239" s="179"/>
      <c r="L239" s="179"/>
      <c r="M239" s="179"/>
      <c r="N239" s="178"/>
      <c r="O239" s="178"/>
      <c r="P239" s="178"/>
      <c r="Q239" s="178"/>
      <c r="R239" s="178"/>
      <c r="S239" s="163"/>
      <c r="T239" s="163"/>
      <c r="U239" s="164" t="s">
        <v>116</v>
      </c>
    </row>
    <row r="240" spans="1:21" x14ac:dyDescent="0.3">
      <c r="A240" s="161">
        <v>8830</v>
      </c>
      <c r="B240" s="160" t="s">
        <v>287</v>
      </c>
      <c r="C240" s="162"/>
      <c r="D240" s="47"/>
      <c r="E240" s="47"/>
      <c r="F240" s="47"/>
      <c r="G240" s="47"/>
      <c r="H240" s="47"/>
      <c r="I240" s="47"/>
      <c r="J240" s="179"/>
      <c r="K240" s="179"/>
      <c r="L240" s="179"/>
      <c r="M240" s="179"/>
      <c r="N240" s="178"/>
      <c r="O240" s="178"/>
      <c r="P240" s="178"/>
      <c r="Q240" s="178"/>
      <c r="R240" s="178"/>
      <c r="S240" s="163"/>
      <c r="T240" s="163"/>
      <c r="U240" s="164" t="s">
        <v>128</v>
      </c>
    </row>
    <row r="241" spans="1:21" x14ac:dyDescent="0.3">
      <c r="A241" s="161">
        <v>8608</v>
      </c>
      <c r="B241" s="160" t="s">
        <v>288</v>
      </c>
      <c r="C241" s="162"/>
      <c r="D241" s="47"/>
      <c r="E241" s="47"/>
      <c r="F241" s="47"/>
      <c r="G241" s="47"/>
      <c r="H241" s="47"/>
      <c r="I241" s="47"/>
      <c r="J241" s="179"/>
      <c r="K241" s="179"/>
      <c r="L241" s="179"/>
      <c r="M241" s="179"/>
      <c r="N241" s="178"/>
      <c r="O241" s="178"/>
      <c r="P241" s="178"/>
      <c r="Q241" s="178"/>
      <c r="R241" s="178"/>
      <c r="S241" s="163"/>
      <c r="T241" s="163"/>
      <c r="U241" s="164" t="s">
        <v>110</v>
      </c>
    </row>
    <row r="242" spans="1:21" x14ac:dyDescent="0.3">
      <c r="A242" s="161">
        <v>8901</v>
      </c>
      <c r="B242" s="160" t="s">
        <v>289</v>
      </c>
      <c r="C242" s="162"/>
      <c r="D242" s="47"/>
      <c r="E242" s="47"/>
      <c r="F242" s="47"/>
      <c r="G242" s="47"/>
      <c r="H242" s="47"/>
      <c r="I242" s="47"/>
      <c r="J242" s="179"/>
      <c r="K242" s="179"/>
      <c r="L242" s="179"/>
      <c r="M242" s="179"/>
      <c r="N242" s="178"/>
      <c r="O242" s="178"/>
      <c r="P242" s="178"/>
      <c r="Q242" s="178"/>
      <c r="R242" s="178"/>
      <c r="S242" s="163"/>
      <c r="T242" s="163"/>
      <c r="U242" s="164" t="s">
        <v>164</v>
      </c>
    </row>
    <row r="243" spans="1:21" x14ac:dyDescent="0.3">
      <c r="A243" s="14">
        <v>4317</v>
      </c>
      <c r="B243" s="23" t="s">
        <v>321</v>
      </c>
      <c r="C243" s="20"/>
      <c r="D243" s="47"/>
      <c r="E243" s="47"/>
      <c r="F243" s="47"/>
      <c r="G243" s="47"/>
      <c r="H243" s="47"/>
      <c r="I243" s="47"/>
      <c r="J243" s="179"/>
      <c r="K243" s="179"/>
      <c r="L243" s="179"/>
      <c r="M243" s="179"/>
      <c r="N243" s="178"/>
      <c r="O243" s="178"/>
      <c r="P243" s="178"/>
      <c r="Q243" s="178"/>
      <c r="R243" s="178"/>
      <c r="S243" s="163"/>
      <c r="T243" s="163"/>
      <c r="U243" s="50" t="s">
        <v>33</v>
      </c>
    </row>
    <row r="244" spans="1:21" x14ac:dyDescent="0.3">
      <c r="A244" s="14">
        <v>11470</v>
      </c>
      <c r="B244" s="23" t="s">
        <v>216</v>
      </c>
      <c r="C244" s="20"/>
      <c r="D244" s="47"/>
      <c r="E244" s="47"/>
      <c r="F244" s="47"/>
      <c r="G244" s="47"/>
      <c r="H244" s="47"/>
      <c r="I244" s="47"/>
      <c r="J244" s="179"/>
      <c r="K244" s="179"/>
      <c r="L244" s="179"/>
      <c r="M244" s="179"/>
      <c r="N244" s="178"/>
      <c r="O244" s="178"/>
      <c r="P244" s="178"/>
      <c r="Q244" s="178"/>
      <c r="R244" s="178"/>
      <c r="S244" s="163"/>
      <c r="T244" s="163"/>
      <c r="U244" s="50" t="s">
        <v>33</v>
      </c>
    </row>
    <row r="245" spans="1:21" x14ac:dyDescent="0.3">
      <c r="A245" s="14">
        <v>11833</v>
      </c>
      <c r="B245" s="23" t="s">
        <v>322</v>
      </c>
      <c r="C245" s="20"/>
      <c r="D245" s="47"/>
      <c r="E245" s="47"/>
      <c r="F245" s="47"/>
      <c r="G245" s="47"/>
      <c r="H245" s="47"/>
      <c r="I245" s="47"/>
      <c r="J245" s="179"/>
      <c r="K245" s="179"/>
      <c r="L245" s="179"/>
      <c r="M245" s="179"/>
      <c r="N245" s="178"/>
      <c r="O245" s="178"/>
      <c r="P245" s="178"/>
      <c r="Q245" s="178"/>
      <c r="R245" s="178"/>
      <c r="S245" s="163"/>
      <c r="T245" s="163"/>
      <c r="U245" s="50" t="s">
        <v>33</v>
      </c>
    </row>
    <row r="246" spans="1:21" x14ac:dyDescent="0.3">
      <c r="A246" s="14">
        <v>8083</v>
      </c>
      <c r="B246" s="23" t="s">
        <v>323</v>
      </c>
      <c r="C246" s="20"/>
      <c r="D246" s="47"/>
      <c r="E246" s="47"/>
      <c r="F246" s="47"/>
      <c r="G246" s="47"/>
      <c r="H246" s="47"/>
      <c r="I246" s="47"/>
      <c r="J246" s="179"/>
      <c r="K246" s="179"/>
      <c r="L246" s="179"/>
      <c r="M246" s="179"/>
      <c r="N246" s="178"/>
      <c r="O246" s="178"/>
      <c r="P246" s="178"/>
      <c r="Q246" s="178"/>
      <c r="R246" s="178"/>
      <c r="S246" s="163"/>
      <c r="T246" s="163"/>
      <c r="U246" s="50" t="s">
        <v>33</v>
      </c>
    </row>
    <row r="247" spans="1:21" x14ac:dyDescent="0.3">
      <c r="A247" s="14">
        <v>4370</v>
      </c>
      <c r="B247" s="23" t="s">
        <v>324</v>
      </c>
      <c r="C247" s="20"/>
      <c r="D247" s="47"/>
      <c r="E247" s="47"/>
      <c r="F247" s="47"/>
      <c r="G247" s="47"/>
      <c r="H247" s="47"/>
      <c r="I247" s="47"/>
      <c r="J247" s="179"/>
      <c r="K247" s="179"/>
      <c r="L247" s="179"/>
      <c r="M247" s="179"/>
      <c r="N247" s="178"/>
      <c r="O247" s="178"/>
      <c r="P247" s="178"/>
      <c r="Q247" s="178"/>
      <c r="R247" s="178"/>
      <c r="S247" s="163"/>
      <c r="T247" s="163"/>
      <c r="U247" s="50" t="s">
        <v>92</v>
      </c>
    </row>
    <row r="248" spans="1:21" x14ac:dyDescent="0.3">
      <c r="A248" s="14">
        <v>25198</v>
      </c>
      <c r="B248" s="23" t="s">
        <v>440</v>
      </c>
      <c r="C248" s="20"/>
      <c r="D248" s="47"/>
      <c r="E248" s="47"/>
      <c r="F248" s="47"/>
      <c r="G248" s="47"/>
      <c r="H248" s="47"/>
      <c r="I248" s="47"/>
      <c r="J248" s="179"/>
      <c r="K248" s="179"/>
      <c r="L248" s="179"/>
      <c r="M248" s="179"/>
      <c r="N248" s="178"/>
      <c r="O248" s="178"/>
      <c r="P248" s="178"/>
      <c r="Q248" s="178"/>
      <c r="R248" s="178"/>
      <c r="S248" s="163"/>
      <c r="T248" s="163"/>
      <c r="U248" s="50" t="s">
        <v>92</v>
      </c>
    </row>
    <row r="249" spans="1:21" x14ac:dyDescent="0.3">
      <c r="A249" s="14"/>
      <c r="B249" s="23" t="s">
        <v>325</v>
      </c>
      <c r="C249" s="20"/>
      <c r="D249" s="47"/>
      <c r="E249" s="47"/>
      <c r="F249" s="47"/>
      <c r="G249" s="47"/>
      <c r="H249" s="47"/>
      <c r="I249" s="47"/>
      <c r="J249" s="179"/>
      <c r="K249" s="179"/>
      <c r="L249" s="179"/>
      <c r="M249" s="179"/>
      <c r="N249" s="178"/>
      <c r="O249" s="178"/>
      <c r="P249" s="178"/>
      <c r="Q249" s="178"/>
      <c r="R249" s="178"/>
      <c r="S249" s="163"/>
      <c r="T249" s="163"/>
      <c r="U249" s="50" t="s">
        <v>49</v>
      </c>
    </row>
  </sheetData>
  <dataValidations disablePrompts="1" count="1">
    <dataValidation operator="greaterThanOrEqual" showInputMessage="1" showErrorMessage="1" errorTitle="Error de Datos" error="No se permiten valores menores que cero" sqref="J15:M21 J194:M212 J23:M28 J30:M33 J35:M38 J40:M44 J46:M47 J49:M51 J53:M59 J61:M68 J70:M76 J78:M79 J81:M86 J88:M91 J93:M93 J95:M98 J100:M109 J111:M124 J127:M131 J133:M136 J138:M158 J160:M164 J166:M171 J173:M174 J176:M185 J187:M192 J214:M249" xr:uid="{89091CCB-14F9-41A1-BCC8-34CBBAE4461A}"/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04CE4-E2D2-4A7F-9885-A76C648501A8}">
  <sheetPr>
    <tabColor rgb="FF0070C0"/>
  </sheetPr>
  <dimension ref="B1:L70"/>
  <sheetViews>
    <sheetView showGridLines="0" zoomScale="115" zoomScaleNormal="115" zoomScaleSheetLayoutView="100" workbookViewId="0">
      <selection activeCell="B2" sqref="B2:H2"/>
    </sheetView>
  </sheetViews>
  <sheetFormatPr baseColWidth="10" defaultColWidth="11.44140625" defaultRowHeight="14.4" x14ac:dyDescent="0.3"/>
  <cols>
    <col min="1" max="1" width="5.33203125" style="30" customWidth="1"/>
    <col min="2" max="2" width="19.88671875" style="30" customWidth="1"/>
    <col min="3" max="3" width="20" style="31" customWidth="1"/>
    <col min="4" max="5" width="18.77734375" style="30" customWidth="1"/>
    <col min="6" max="8" width="16.44140625" style="30" customWidth="1"/>
    <col min="9" max="16384" width="11.44140625" style="30"/>
  </cols>
  <sheetData>
    <row r="1" spans="2:12" ht="15" thickBot="1" x14ac:dyDescent="0.35"/>
    <row r="2" spans="2:12" ht="23.25" customHeight="1" thickTop="1" thickBot="1" x14ac:dyDescent="0.35">
      <c r="B2" s="241" t="str">
        <f>CONCATENATE("GERESA LAMBAYEQUE ESTRATEGIA  DE INMUNIZACIONES  DEL AÑO 2026 EN: ",C5)</f>
        <v>GERESA LAMBAYEQUE ESTRATEGIA  DE INMUNIZACIONES  DEL AÑO 2026 EN: JOSE OLAYA</v>
      </c>
      <c r="C2" s="242"/>
      <c r="D2" s="242"/>
      <c r="E2" s="242"/>
      <c r="F2" s="242"/>
      <c r="G2" s="242"/>
      <c r="H2" s="243"/>
      <c r="L2" s="76" t="str">
        <f>CONCATENATE(B2," "," MENORES DE 1 AÑO")</f>
        <v>GERESA LAMBAYEQUE ESTRATEGIA  DE INMUNIZACIONES  DEL AÑO 2026 EN: JOSE OLAYA  MENORES DE 1 AÑO</v>
      </c>
    </row>
    <row r="3" spans="2:12" ht="18" customHeight="1" thickTop="1" x14ac:dyDescent="0.3">
      <c r="B3" s="139" t="s">
        <v>377</v>
      </c>
      <c r="C3" s="138">
        <v>1</v>
      </c>
      <c r="L3" s="76"/>
    </row>
    <row r="4" spans="2:12" ht="6" customHeight="1" x14ac:dyDescent="0.3">
      <c r="L4" s="76" t="str">
        <f>CONCATENATE(B2," ","  DE 1 AÑO")</f>
        <v>GERESA LAMBAYEQUE ESTRATEGIA  DE INMUNIZACIONES  DEL AÑO 2026 EN: JOSE OLAYA   DE 1 AÑO</v>
      </c>
    </row>
    <row r="5" spans="2:12" ht="15.6" x14ac:dyDescent="0.3">
      <c r="B5" s="1" t="s">
        <v>233</v>
      </c>
      <c r="C5" s="256" t="s">
        <v>35</v>
      </c>
      <c r="D5" s="256"/>
      <c r="E5" s="256"/>
    </row>
    <row r="6" spans="2:12" ht="15" thickBot="1" x14ac:dyDescent="0.35">
      <c r="B6" s="42" t="s">
        <v>375</v>
      </c>
    </row>
    <row r="7" spans="2:12" s="32" customFormat="1" ht="31.8" thickTop="1" x14ac:dyDescent="0.3">
      <c r="B7" s="239" t="s">
        <v>228</v>
      </c>
      <c r="C7" s="240"/>
      <c r="D7" s="220" t="s">
        <v>230</v>
      </c>
      <c r="E7" s="220" t="s">
        <v>229</v>
      </c>
      <c r="F7" s="220" t="s">
        <v>231</v>
      </c>
      <c r="G7" s="220" t="s">
        <v>290</v>
      </c>
      <c r="H7" s="221" t="s">
        <v>291</v>
      </c>
    </row>
    <row r="8" spans="2:12" ht="18" customHeight="1" x14ac:dyDescent="0.3">
      <c r="B8" s="245" t="s">
        <v>226</v>
      </c>
      <c r="C8" s="130" t="s">
        <v>378</v>
      </c>
      <c r="D8" s="34">
        <f>IFERROR(VLOOKUP(C5,Prog!$B$8:$T$242,3,FALSE),0)</f>
        <v>780</v>
      </c>
      <c r="E8" s="34">
        <f>VLOOKUP($C$3&amp;$C$5,'INFO-MESES'!$A$2:$AJ$3999,5,FALSE)</f>
        <v>38</v>
      </c>
      <c r="F8" s="183">
        <f>IFERROR(E8/D8,0)</f>
        <v>4.8717948717948718E-2</v>
      </c>
      <c r="G8" s="34">
        <f>D8-E8</f>
        <v>742</v>
      </c>
      <c r="H8" s="181">
        <f>100%-F8</f>
        <v>0.95128205128205123</v>
      </c>
    </row>
    <row r="9" spans="2:12" ht="18" hidden="1" customHeight="1" x14ac:dyDescent="0.3">
      <c r="B9" s="245"/>
      <c r="C9" s="130" t="s">
        <v>8</v>
      </c>
      <c r="D9" s="34">
        <f>$D$8</f>
        <v>780</v>
      </c>
      <c r="E9" s="34" t="e">
        <f>VLOOKUP(C5,'INFO-MESES'!$C$2:$AJ$3999,3,FALSE)</f>
        <v>#N/A</v>
      </c>
      <c r="F9" s="183">
        <f t="shared" ref="F9:F22" si="0">IFERROR(E9/D9,0)</f>
        <v>0</v>
      </c>
      <c r="G9" s="34" t="e">
        <f t="shared" ref="G9:G22" si="1">D9-E9</f>
        <v>#N/A</v>
      </c>
      <c r="H9" s="181">
        <f t="shared" ref="H9:H22" si="2">100%-F9</f>
        <v>1</v>
      </c>
    </row>
    <row r="10" spans="2:12" ht="18" customHeight="1" x14ac:dyDescent="0.3">
      <c r="B10" s="245"/>
      <c r="C10" s="130" t="s">
        <v>8</v>
      </c>
      <c r="D10" s="34">
        <f t="shared" ref="D10:D20" si="3">$D$8</f>
        <v>780</v>
      </c>
      <c r="E10" s="34">
        <f>VLOOKUP($C$3&amp;$C$5,'INFO-MESES'!$A$2:$AJ$3999,8,FALSE)</f>
        <v>58</v>
      </c>
      <c r="F10" s="183">
        <f t="shared" si="0"/>
        <v>7.4358974358974358E-2</v>
      </c>
      <c r="G10" s="34">
        <f t="shared" si="1"/>
        <v>722</v>
      </c>
      <c r="H10" s="181">
        <f t="shared" si="2"/>
        <v>0.92564102564102568</v>
      </c>
    </row>
    <row r="11" spans="2:12" ht="18" customHeight="1" x14ac:dyDescent="0.3">
      <c r="B11" s="245"/>
      <c r="C11" s="33" t="s">
        <v>11</v>
      </c>
      <c r="D11" s="34">
        <f t="shared" si="3"/>
        <v>780</v>
      </c>
      <c r="E11" s="34">
        <f>VLOOKUP($C$3&amp;$C$5,'INFO-MESES'!$A$2:$AJ$3999,9,FALSE)</f>
        <v>42</v>
      </c>
      <c r="F11" s="183">
        <f t="shared" si="0"/>
        <v>5.3846153846153849E-2</v>
      </c>
      <c r="G11" s="34">
        <f t="shared" si="1"/>
        <v>738</v>
      </c>
      <c r="H11" s="181">
        <f t="shared" si="2"/>
        <v>0.94615384615384612</v>
      </c>
    </row>
    <row r="12" spans="2:12" ht="18" customHeight="1" x14ac:dyDescent="0.3">
      <c r="B12" s="245"/>
      <c r="C12" s="33" t="s">
        <v>12</v>
      </c>
      <c r="D12" s="34">
        <f t="shared" si="3"/>
        <v>780</v>
      </c>
      <c r="E12" s="34">
        <f>VLOOKUP($C$3&amp;$C$5,'INFO-MESES'!$A$2:$AJ$3999,10,FALSE)</f>
        <v>42</v>
      </c>
      <c r="F12" s="183">
        <f t="shared" si="0"/>
        <v>5.3846153846153849E-2</v>
      </c>
      <c r="G12" s="34">
        <f t="shared" si="1"/>
        <v>738</v>
      </c>
      <c r="H12" s="181">
        <f t="shared" si="2"/>
        <v>0.94615384615384612</v>
      </c>
    </row>
    <row r="13" spans="2:12" ht="18" customHeight="1" x14ac:dyDescent="0.3">
      <c r="B13" s="245"/>
      <c r="C13" s="33" t="s">
        <v>13</v>
      </c>
      <c r="D13" s="34">
        <f t="shared" si="3"/>
        <v>780</v>
      </c>
      <c r="E13" s="34">
        <f>VLOOKUP($C$3&amp;$C$5,'INFO-MESES'!$A$2:$AJ$3999,11,FALSE)</f>
        <v>42</v>
      </c>
      <c r="F13" s="183">
        <f t="shared" si="0"/>
        <v>5.3846153846153849E-2</v>
      </c>
      <c r="G13" s="34">
        <f t="shared" si="1"/>
        <v>738</v>
      </c>
      <c r="H13" s="181">
        <f t="shared" si="2"/>
        <v>0.94615384615384612</v>
      </c>
    </row>
    <row r="14" spans="2:12" ht="18" customHeight="1" x14ac:dyDescent="0.3">
      <c r="B14" s="245"/>
      <c r="C14" s="33" t="s">
        <v>14</v>
      </c>
      <c r="D14" s="34">
        <f t="shared" si="3"/>
        <v>780</v>
      </c>
      <c r="E14" s="34">
        <f>VLOOKUP($C$3&amp;$C$5,'INFO-MESES'!$A$2:$AJ$3999,12,FALSE)</f>
        <v>43</v>
      </c>
      <c r="F14" s="183">
        <f t="shared" si="0"/>
        <v>5.5128205128205127E-2</v>
      </c>
      <c r="G14" s="34">
        <f t="shared" si="1"/>
        <v>737</v>
      </c>
      <c r="H14" s="181">
        <f t="shared" si="2"/>
        <v>0.94487179487179485</v>
      </c>
    </row>
    <row r="15" spans="2:12" ht="18" customHeight="1" x14ac:dyDescent="0.3">
      <c r="B15" s="245"/>
      <c r="C15" s="130" t="s">
        <v>15</v>
      </c>
      <c r="D15" s="34">
        <f t="shared" si="3"/>
        <v>780</v>
      </c>
      <c r="E15" s="34">
        <f>VLOOKUP($C$3&amp;$C$5,'INFO-MESES'!$A$2:$AJ$3999,13,FALSE)</f>
        <v>34</v>
      </c>
      <c r="F15" s="183">
        <f t="shared" si="0"/>
        <v>4.3589743589743588E-2</v>
      </c>
      <c r="G15" s="34">
        <f t="shared" si="1"/>
        <v>746</v>
      </c>
      <c r="H15" s="181">
        <f t="shared" si="2"/>
        <v>0.95641025641025645</v>
      </c>
    </row>
    <row r="16" spans="2:12" ht="18" customHeight="1" x14ac:dyDescent="0.3">
      <c r="B16" s="245"/>
      <c r="C16" s="130" t="s">
        <v>16</v>
      </c>
      <c r="D16" s="34">
        <f t="shared" si="3"/>
        <v>780</v>
      </c>
      <c r="E16" s="34">
        <f>VLOOKUP($C$3&amp;$C$5,'INFO-MESES'!$A$2:$AJ$3999,14,FALSE)</f>
        <v>34</v>
      </c>
      <c r="F16" s="183">
        <f t="shared" si="0"/>
        <v>4.3589743589743588E-2</v>
      </c>
      <c r="G16" s="34">
        <f t="shared" si="1"/>
        <v>746</v>
      </c>
      <c r="H16" s="181">
        <f t="shared" si="2"/>
        <v>0.95641025641025645</v>
      </c>
    </row>
    <row r="17" spans="2:8" ht="18" customHeight="1" x14ac:dyDescent="0.3">
      <c r="B17" s="245"/>
      <c r="C17" s="130" t="s">
        <v>17</v>
      </c>
      <c r="D17" s="34">
        <f t="shared" si="3"/>
        <v>780</v>
      </c>
      <c r="E17" s="34">
        <f>VLOOKUP($C$3&amp;$C$5,'INFO-MESES'!$A$2:$AJ$3999,15,FALSE)</f>
        <v>34</v>
      </c>
      <c r="F17" s="183">
        <f t="shared" si="0"/>
        <v>4.3589743589743588E-2</v>
      </c>
      <c r="G17" s="34">
        <f t="shared" si="1"/>
        <v>746</v>
      </c>
      <c r="H17" s="181">
        <f t="shared" si="2"/>
        <v>0.95641025641025645</v>
      </c>
    </row>
    <row r="18" spans="2:8" ht="18" customHeight="1" x14ac:dyDescent="0.3">
      <c r="B18" s="245"/>
      <c r="C18" s="33" t="s">
        <v>18</v>
      </c>
      <c r="D18" s="34">
        <f t="shared" si="3"/>
        <v>780</v>
      </c>
      <c r="E18" s="34">
        <f>VLOOKUP($C$3&amp;$C$5,'INFO-MESES'!$A$2:$AJ$3999,16,FALSE)</f>
        <v>34</v>
      </c>
      <c r="F18" s="183">
        <f t="shared" si="0"/>
        <v>4.3589743589743588E-2</v>
      </c>
      <c r="G18" s="34">
        <f t="shared" si="1"/>
        <v>746</v>
      </c>
      <c r="H18" s="181">
        <f t="shared" si="2"/>
        <v>0.95641025641025645</v>
      </c>
    </row>
    <row r="19" spans="2:8" ht="18" customHeight="1" x14ac:dyDescent="0.3">
      <c r="B19" s="245"/>
      <c r="C19" s="130" t="s">
        <v>414</v>
      </c>
      <c r="D19" s="34">
        <f t="shared" si="3"/>
        <v>780</v>
      </c>
      <c r="E19" s="34">
        <f>VLOOKUP($C$3&amp;$C$5,'INFO-MESES'!$A$2:$AJ$3999,17,FALSE)</f>
        <v>30</v>
      </c>
      <c r="F19" s="183">
        <f t="shared" si="0"/>
        <v>3.8461538461538464E-2</v>
      </c>
      <c r="G19" s="34">
        <f t="shared" si="1"/>
        <v>750</v>
      </c>
      <c r="H19" s="181">
        <f t="shared" si="2"/>
        <v>0.96153846153846156</v>
      </c>
    </row>
    <row r="20" spans="2:8" ht="18" customHeight="1" x14ac:dyDescent="0.3">
      <c r="B20" s="245"/>
      <c r="C20" s="130" t="s">
        <v>20</v>
      </c>
      <c r="D20" s="34">
        <f t="shared" si="3"/>
        <v>780</v>
      </c>
      <c r="E20" s="34">
        <f>VLOOKUP($C$3&amp;$C$5,'INFO-MESES'!$A$2:$AJ$3999,18,FALSE)</f>
        <v>30</v>
      </c>
      <c r="F20" s="183">
        <f t="shared" si="0"/>
        <v>3.8461538461538464E-2</v>
      </c>
      <c r="G20" s="34">
        <f t="shared" si="1"/>
        <v>750</v>
      </c>
      <c r="H20" s="181">
        <f t="shared" si="2"/>
        <v>0.96153846153846156</v>
      </c>
    </row>
    <row r="21" spans="2:8" ht="18" customHeight="1" x14ac:dyDescent="0.3">
      <c r="B21" s="245"/>
      <c r="C21" s="33" t="s">
        <v>21</v>
      </c>
      <c r="D21" s="64">
        <f>$D$8*50%</f>
        <v>390</v>
      </c>
      <c r="E21" s="34">
        <f>VLOOKUP($C$3&amp;$C$5,'INFO-MESES'!$A$2:$AJ$3999,19,FALSE)</f>
        <v>30</v>
      </c>
      <c r="F21" s="183">
        <f t="shared" si="0"/>
        <v>7.6923076923076927E-2</v>
      </c>
      <c r="G21" s="34">
        <f t="shared" si="1"/>
        <v>360</v>
      </c>
      <c r="H21" s="181">
        <f t="shared" si="2"/>
        <v>0.92307692307692313</v>
      </c>
    </row>
    <row r="22" spans="2:8" ht="18" customHeight="1" thickBot="1" x14ac:dyDescent="0.35">
      <c r="B22" s="246"/>
      <c r="C22" s="131" t="s">
        <v>22</v>
      </c>
      <c r="D22" s="65">
        <f>$D$8*50%</f>
        <v>390</v>
      </c>
      <c r="E22" s="36">
        <f>VLOOKUP($C$3&amp;$C$5,'INFO-MESES'!$A$2:$AJ$3999,20,FALSE)</f>
        <v>26</v>
      </c>
      <c r="F22" s="184">
        <f t="shared" si="0"/>
        <v>6.6666666666666666E-2</v>
      </c>
      <c r="G22" s="36">
        <f t="shared" si="1"/>
        <v>364</v>
      </c>
      <c r="H22" s="182">
        <f t="shared" si="2"/>
        <v>0.93333333333333335</v>
      </c>
    </row>
    <row r="23" spans="2:8" ht="18" customHeight="1" thickBot="1" x14ac:dyDescent="0.35">
      <c r="C23" s="30"/>
    </row>
    <row r="24" spans="2:8" ht="31.8" thickTop="1" x14ac:dyDescent="0.3">
      <c r="B24" s="239" t="s">
        <v>228</v>
      </c>
      <c r="C24" s="240"/>
      <c r="D24" s="220" t="s">
        <v>230</v>
      </c>
      <c r="E24" s="220" t="s">
        <v>229</v>
      </c>
      <c r="F24" s="220" t="s">
        <v>231</v>
      </c>
      <c r="G24" s="220" t="s">
        <v>290</v>
      </c>
      <c r="H24" s="221" t="s">
        <v>291</v>
      </c>
    </row>
    <row r="25" spans="2:8" ht="18" customHeight="1" x14ac:dyDescent="0.3">
      <c r="B25" s="247" t="s">
        <v>232</v>
      </c>
      <c r="C25" s="62" t="s">
        <v>23</v>
      </c>
      <c r="D25" s="34">
        <f>IFERROR(VLOOKUP(C5,Prog!$B$8:$T$242,4,FALSE),0)</f>
        <v>880</v>
      </c>
      <c r="E25" s="34">
        <f>VLOOKUP($C$3&amp;$C$5,'INFO-MESES'!$A$2:$AJ$3999,21,FALSE)</f>
        <v>31</v>
      </c>
      <c r="F25" s="183">
        <f>IFERROR(E25/D25,0)</f>
        <v>3.5227272727272725E-2</v>
      </c>
      <c r="G25" s="34">
        <f>D25-E25</f>
        <v>849</v>
      </c>
      <c r="H25" s="185">
        <f>100%-F25</f>
        <v>0.96477272727272723</v>
      </c>
    </row>
    <row r="26" spans="2:8" ht="18" customHeight="1" x14ac:dyDescent="0.3">
      <c r="B26" s="248"/>
      <c r="C26" s="62" t="s">
        <v>24</v>
      </c>
      <c r="D26" s="34">
        <f>$D$25</f>
        <v>880</v>
      </c>
      <c r="E26" s="34">
        <f>VLOOKUP($C$3&amp;$C$5,'INFO-MESES'!$A$2:$AJ$3999,22,FALSE)</f>
        <v>32</v>
      </c>
      <c r="F26" s="183">
        <f t="shared" ref="F26:F32" si="4">IFERROR(E26/D26,0)</f>
        <v>3.6363636363636362E-2</v>
      </c>
      <c r="G26" s="34">
        <f t="shared" ref="G26:G32" si="5">D26-E26</f>
        <v>848</v>
      </c>
      <c r="H26" s="185">
        <f t="shared" ref="H26:H32" si="6">100%-F26</f>
        <v>0.96363636363636362</v>
      </c>
    </row>
    <row r="27" spans="2:8" ht="18" customHeight="1" x14ac:dyDescent="0.3">
      <c r="B27" s="248"/>
      <c r="C27" s="33" t="s">
        <v>25</v>
      </c>
      <c r="D27" s="34">
        <f t="shared" ref="D27:D32" si="7">$D$25</f>
        <v>880</v>
      </c>
      <c r="E27" s="34">
        <f>VLOOKUP($C$3&amp;$C$5,'INFO-MESES'!$A$2:$AJ$3999,23,FALSE)</f>
        <v>31</v>
      </c>
      <c r="F27" s="183">
        <f t="shared" si="4"/>
        <v>3.5227272727272725E-2</v>
      </c>
      <c r="G27" s="34">
        <f t="shared" si="5"/>
        <v>849</v>
      </c>
      <c r="H27" s="185">
        <f t="shared" si="6"/>
        <v>0.96477272727272723</v>
      </c>
    </row>
    <row r="28" spans="2:8" ht="18" customHeight="1" x14ac:dyDescent="0.3">
      <c r="B28" s="248"/>
      <c r="C28" s="33" t="s">
        <v>21</v>
      </c>
      <c r="D28" s="34">
        <f t="shared" si="7"/>
        <v>880</v>
      </c>
      <c r="E28" s="34">
        <f>VLOOKUP($C$3&amp;$C$5,'INFO-MESES'!$A$2:$AJ$3999,24,FALSE)</f>
        <v>7</v>
      </c>
      <c r="F28" s="183">
        <f t="shared" si="4"/>
        <v>7.9545454545454537E-3</v>
      </c>
      <c r="G28" s="34">
        <f t="shared" si="5"/>
        <v>873</v>
      </c>
      <c r="H28" s="185">
        <f t="shared" si="6"/>
        <v>0.99204545454545456</v>
      </c>
    </row>
    <row r="29" spans="2:8" ht="18" customHeight="1" x14ac:dyDescent="0.3">
      <c r="B29" s="248"/>
      <c r="C29" s="33" t="s">
        <v>26</v>
      </c>
      <c r="D29" s="34">
        <f t="shared" si="7"/>
        <v>880</v>
      </c>
      <c r="E29" s="34">
        <f>VLOOKUP($C$3&amp;$C$5,'INFO-MESES'!$A$2:$AJ$3999,25,FALSE)</f>
        <v>35</v>
      </c>
      <c r="F29" s="183">
        <f t="shared" si="4"/>
        <v>3.9772727272727272E-2</v>
      </c>
      <c r="G29" s="34">
        <f t="shared" si="5"/>
        <v>845</v>
      </c>
      <c r="H29" s="185">
        <f t="shared" si="6"/>
        <v>0.96022727272727271</v>
      </c>
    </row>
    <row r="30" spans="2:8" ht="18" customHeight="1" x14ac:dyDescent="0.3">
      <c r="B30" s="248"/>
      <c r="C30" s="62" t="s">
        <v>27</v>
      </c>
      <c r="D30" s="34">
        <f t="shared" si="7"/>
        <v>880</v>
      </c>
      <c r="E30" s="34">
        <f>VLOOKUP($C$3&amp;$C$5,'INFO-MESES'!$A$2:$AJ$3999,26,FALSE)</f>
        <v>29</v>
      </c>
      <c r="F30" s="183">
        <f t="shared" si="4"/>
        <v>3.2954545454545452E-2</v>
      </c>
      <c r="G30" s="34">
        <f t="shared" si="5"/>
        <v>851</v>
      </c>
      <c r="H30" s="185">
        <f t="shared" si="6"/>
        <v>0.96704545454545454</v>
      </c>
    </row>
    <row r="31" spans="2:8" ht="18" customHeight="1" x14ac:dyDescent="0.3">
      <c r="B31" s="248"/>
      <c r="C31" s="62" t="s">
        <v>28</v>
      </c>
      <c r="D31" s="34">
        <f t="shared" si="7"/>
        <v>880</v>
      </c>
      <c r="E31" s="34">
        <f>VLOOKUP($C$3&amp;$C$5,'INFO-MESES'!$A$2:$AJ$3999,27,FALSE)</f>
        <v>27</v>
      </c>
      <c r="F31" s="183">
        <f t="shared" si="4"/>
        <v>3.0681818181818182E-2</v>
      </c>
      <c r="G31" s="34">
        <f t="shared" si="5"/>
        <v>853</v>
      </c>
      <c r="H31" s="185">
        <f t="shared" si="6"/>
        <v>0.96931818181818186</v>
      </c>
    </row>
    <row r="32" spans="2:8" ht="18" customHeight="1" thickBot="1" x14ac:dyDescent="0.35">
      <c r="B32" s="249"/>
      <c r="C32" s="63" t="s">
        <v>29</v>
      </c>
      <c r="D32" s="36">
        <f t="shared" si="7"/>
        <v>880</v>
      </c>
      <c r="E32" s="36">
        <f>VLOOKUP($C$3&amp;$C$5,'INFO-MESES'!$A$2:$AJ$3999,28,FALSE)</f>
        <v>30</v>
      </c>
      <c r="F32" s="184">
        <f t="shared" si="4"/>
        <v>3.4090909090909088E-2</v>
      </c>
      <c r="G32" s="36">
        <f t="shared" si="5"/>
        <v>850</v>
      </c>
      <c r="H32" s="186">
        <f t="shared" si="6"/>
        <v>0.96590909090909094</v>
      </c>
    </row>
    <row r="33" spans="2:8" ht="18" customHeight="1" thickBot="1" x14ac:dyDescent="0.35">
      <c r="C33" s="30"/>
      <c r="E33" s="37"/>
      <c r="F33" s="37"/>
      <c r="G33" s="37"/>
      <c r="H33" s="37"/>
    </row>
    <row r="34" spans="2:8" ht="31.8" thickTop="1" x14ac:dyDescent="0.3">
      <c r="B34" s="239" t="s">
        <v>228</v>
      </c>
      <c r="C34" s="240"/>
      <c r="D34" s="220" t="s">
        <v>230</v>
      </c>
      <c r="E34" s="220" t="s">
        <v>229</v>
      </c>
      <c r="F34" s="220" t="s">
        <v>231</v>
      </c>
      <c r="G34" s="220" t="s">
        <v>290</v>
      </c>
      <c r="H34" s="221" t="s">
        <v>291</v>
      </c>
    </row>
    <row r="35" spans="2:8" ht="18" customHeight="1" x14ac:dyDescent="0.3">
      <c r="B35" s="237" t="s">
        <v>227</v>
      </c>
      <c r="C35" s="62" t="s">
        <v>30</v>
      </c>
      <c r="D35" s="34">
        <f>IFERROR(VLOOKUP(C5,Prog!$B$8:$T$242,7,FALSE),0)</f>
        <v>900</v>
      </c>
      <c r="E35" s="34">
        <f>VLOOKUP($C$3&amp;$C$5,'INFO-MESES'!$A$2:$AJ$3999,29,FALSE)</f>
        <v>21</v>
      </c>
      <c r="F35" s="183">
        <f>IFERROR(E35/D35,0)</f>
        <v>2.3333333333333334E-2</v>
      </c>
      <c r="G35" s="34">
        <f>D35-E35</f>
        <v>879</v>
      </c>
      <c r="H35" s="185">
        <f>100%-F35</f>
        <v>0.97666666666666668</v>
      </c>
    </row>
    <row r="36" spans="2:8" ht="18" customHeight="1" thickBot="1" x14ac:dyDescent="0.35">
      <c r="B36" s="238"/>
      <c r="C36" s="63" t="s">
        <v>31</v>
      </c>
      <c r="D36" s="36">
        <f>D35</f>
        <v>900</v>
      </c>
      <c r="E36" s="36">
        <f>VLOOKUP($C$3&amp;$C$5,'INFO-MESES'!$A$2:$AJ$3999,30,FALSE)</f>
        <v>16</v>
      </c>
      <c r="F36" s="184">
        <f>IFERROR(E36/D36,0)</f>
        <v>1.7777777777777778E-2</v>
      </c>
      <c r="G36" s="36">
        <f t="shared" ref="G36" si="8">D36-E36</f>
        <v>884</v>
      </c>
      <c r="H36" s="186">
        <f t="shared" ref="H36" si="9">100%-F36</f>
        <v>0.98222222222222222</v>
      </c>
    </row>
    <row r="37" spans="2:8" ht="15" thickBot="1" x14ac:dyDescent="0.35"/>
    <row r="38" spans="2:8" ht="31.8" thickTop="1" x14ac:dyDescent="0.3">
      <c r="B38" s="239" t="s">
        <v>228</v>
      </c>
      <c r="C38" s="240"/>
      <c r="D38" s="220" t="s">
        <v>230</v>
      </c>
      <c r="E38" s="220" t="s">
        <v>229</v>
      </c>
      <c r="F38" s="220" t="s">
        <v>231</v>
      </c>
      <c r="G38" s="220" t="s">
        <v>290</v>
      </c>
      <c r="H38" s="221" t="s">
        <v>291</v>
      </c>
    </row>
    <row r="39" spans="2:8" ht="15.6" x14ac:dyDescent="0.3">
      <c r="B39" s="237" t="s">
        <v>303</v>
      </c>
      <c r="C39" s="62" t="s">
        <v>340</v>
      </c>
      <c r="D39" s="34">
        <f>IFERROR(VLOOKUP(C5,Prog!$B$8:$T$242,8,FALSE),0)</f>
        <v>0</v>
      </c>
      <c r="E39" s="34">
        <f>VLOOKUP($C$3&amp;$C$5,'INFO-MESES'!$A$2:$AJ$3999,33,FALSE)</f>
        <v>12</v>
      </c>
      <c r="F39" s="183">
        <f>IFERROR(E39/D39,0)</f>
        <v>0</v>
      </c>
      <c r="G39" s="34">
        <f>D39-E39</f>
        <v>-12</v>
      </c>
      <c r="H39" s="185">
        <f>100%-F39</f>
        <v>1</v>
      </c>
    </row>
    <row r="40" spans="2:8" ht="16.2" thickBot="1" x14ac:dyDescent="0.35">
      <c r="B40" s="238"/>
      <c r="C40" s="63" t="s">
        <v>341</v>
      </c>
      <c r="D40" s="36">
        <f>D39</f>
        <v>0</v>
      </c>
      <c r="E40" s="36">
        <f>VLOOKUP($C$3&amp;$C$5,'INFO-MESES'!$A$2:$AJ$3999,34,FALSE)</f>
        <v>0</v>
      </c>
      <c r="F40" s="184">
        <f>IFERROR(E40/D40,0)</f>
        <v>0</v>
      </c>
      <c r="G40" s="36">
        <f t="shared" ref="G40" si="10">D40-E40</f>
        <v>0</v>
      </c>
      <c r="H40" s="186">
        <f t="shared" ref="H40" si="11">100%-F40</f>
        <v>1</v>
      </c>
    </row>
    <row r="41" spans="2:8" ht="15" thickBot="1" x14ac:dyDescent="0.35"/>
    <row r="42" spans="2:8" ht="31.8" thickTop="1" x14ac:dyDescent="0.3">
      <c r="B42" s="257" t="s">
        <v>228</v>
      </c>
      <c r="C42" s="258"/>
      <c r="D42" s="220" t="s">
        <v>230</v>
      </c>
      <c r="E42" s="220" t="s">
        <v>229</v>
      </c>
      <c r="F42" s="220" t="s">
        <v>231</v>
      </c>
      <c r="G42" s="220" t="s">
        <v>290</v>
      </c>
      <c r="H42" s="221" t="s">
        <v>291</v>
      </c>
    </row>
    <row r="43" spans="2:8" ht="15.6" x14ac:dyDescent="0.3">
      <c r="B43" s="237" t="s">
        <v>468</v>
      </c>
      <c r="C43" s="33" t="s">
        <v>301</v>
      </c>
      <c r="D43" s="34">
        <f>IFERROR(VLOOKUP(C5,Prog!$B$8:$T$242,18,FALSE),0)</f>
        <v>0</v>
      </c>
      <c r="E43" s="40">
        <f>VLOOKUP($C$3&amp;$C$5,'INFO-MESES'!$A$2:$AJ$3999,31,FALSE)</f>
        <v>9</v>
      </c>
      <c r="F43" s="183">
        <f>IFERROR(E43/D43,0)</f>
        <v>0</v>
      </c>
      <c r="G43" s="34">
        <f>D43-E43</f>
        <v>-9</v>
      </c>
      <c r="H43" s="185">
        <f>100%-F43</f>
        <v>1</v>
      </c>
    </row>
    <row r="44" spans="2:8" ht="16.2" thickBot="1" x14ac:dyDescent="0.35">
      <c r="B44" s="238"/>
      <c r="C44" s="35" t="s">
        <v>302</v>
      </c>
      <c r="D44" s="36">
        <f>IFERROR(VLOOKUP(C5,Prog!$B$8:$T$242,19,FALSE),0)</f>
        <v>0</v>
      </c>
      <c r="E44" s="41">
        <f>VLOOKUP($C$3&amp;$C$5,'INFO-MESES'!$A$2:$AJ$3999,32,FALSE)</f>
        <v>31</v>
      </c>
      <c r="F44" s="184">
        <f>IFERROR(E44/D44,0)</f>
        <v>0</v>
      </c>
      <c r="G44" s="36">
        <f t="shared" ref="G44" si="12">D44-E44</f>
        <v>-31</v>
      </c>
      <c r="H44" s="186">
        <f t="shared" ref="H44" si="13">100%-F44</f>
        <v>1</v>
      </c>
    </row>
    <row r="45" spans="2:8" ht="15" thickBot="1" x14ac:dyDescent="0.35"/>
    <row r="46" spans="2:8" ht="31.8" thickTop="1" x14ac:dyDescent="0.3">
      <c r="B46" s="239" t="s">
        <v>228</v>
      </c>
      <c r="C46" s="240"/>
      <c r="D46" s="220" t="s">
        <v>230</v>
      </c>
      <c r="E46" s="220" t="s">
        <v>229</v>
      </c>
      <c r="F46" s="220" t="s">
        <v>231</v>
      </c>
      <c r="G46" s="220" t="s">
        <v>290</v>
      </c>
      <c r="H46" s="221" t="s">
        <v>291</v>
      </c>
    </row>
    <row r="47" spans="2:8" ht="15.6" x14ac:dyDescent="0.3">
      <c r="B47" s="237" t="s">
        <v>473</v>
      </c>
      <c r="C47" s="33" t="s">
        <v>469</v>
      </c>
      <c r="D47" s="34">
        <f>IFERROR(VLOOKUP(C5,Prog!$B$8:$T$242,11,FALSE),0)</f>
        <v>0</v>
      </c>
      <c r="E47" s="40">
        <f>VLOOKUP($C$3&amp;$C$5,'INFO-MESES'!$A$2:$AJ$3999,35,FALSE)</f>
        <v>8</v>
      </c>
      <c r="F47" s="183">
        <f t="shared" ref="F47:F48" si="14">IFERROR(E47/D47,0)</f>
        <v>0</v>
      </c>
      <c r="G47" s="34">
        <f>D47-E47</f>
        <v>-8</v>
      </c>
      <c r="H47" s="185">
        <f>100%-F47</f>
        <v>1</v>
      </c>
    </row>
    <row r="48" spans="2:8" ht="16.2" thickBot="1" x14ac:dyDescent="0.35">
      <c r="B48" s="238"/>
      <c r="C48" s="35" t="s">
        <v>474</v>
      </c>
      <c r="D48" s="36">
        <f>IFERROR(VLOOKUP(C5,Prog!$B$8:$T$242,10,FALSE),0)</f>
        <v>0</v>
      </c>
      <c r="E48" s="41">
        <f>VLOOKUP($C$3&amp;$C$5,'INFO-MESES'!$A$2:$AJ$3999,36,FALSE)</f>
        <v>29</v>
      </c>
      <c r="F48" s="184">
        <f t="shared" si="14"/>
        <v>0</v>
      </c>
      <c r="G48" s="36">
        <f t="shared" ref="G48" si="15">D48-E48</f>
        <v>-29</v>
      </c>
      <c r="H48" s="186">
        <f t="shared" ref="H48" si="16">100%-F48</f>
        <v>1</v>
      </c>
    </row>
    <row r="51" spans="2:12" ht="15.6" x14ac:dyDescent="0.3">
      <c r="B51" s="233" t="str">
        <f>CONCATENATE("INDICADOR DE NIÑAS Y NIÑOS CON VACUNA COMPLETA -", C5, " EN EL AÑO 2022")</f>
        <v>INDICADOR DE NIÑAS Y NIÑOS CON VACUNA COMPLETA -JOSE OLAYA EN EL AÑO 2022</v>
      </c>
      <c r="C51" s="233"/>
      <c r="D51" s="233"/>
      <c r="E51" s="233"/>
      <c r="F51" s="233"/>
      <c r="G51" s="233"/>
      <c r="H51" s="233"/>
    </row>
    <row r="52" spans="2:12" ht="9.6" customHeight="1" thickBot="1" x14ac:dyDescent="0.35">
      <c r="B52" s="111"/>
      <c r="C52" s="112"/>
      <c r="D52" s="111"/>
      <c r="E52" s="111"/>
      <c r="F52" s="111"/>
      <c r="L52" s="136" t="str">
        <f>CONCATENATE(B2," ","  DE 4 AÑOS")</f>
        <v>GERESA LAMBAYEQUE ESTRATEGIA  DE INMUNIZACIONES  DEL AÑO 2026 EN: JOSE OLAYA   DE 4 AÑOS</v>
      </c>
    </row>
    <row r="53" spans="2:12" ht="15" thickTop="1" x14ac:dyDescent="0.3">
      <c r="B53" s="225" t="s">
        <v>356</v>
      </c>
      <c r="C53" s="234" t="s">
        <v>357</v>
      </c>
      <c r="D53" s="234"/>
      <c r="E53" s="234"/>
      <c r="F53" s="222" t="s">
        <v>230</v>
      </c>
      <c r="G53" s="223" t="s">
        <v>358</v>
      </c>
      <c r="H53" s="224" t="s">
        <v>231</v>
      </c>
    </row>
    <row r="54" spans="2:12" ht="16.2" customHeight="1" x14ac:dyDescent="0.3">
      <c r="B54" s="235" t="s">
        <v>374</v>
      </c>
      <c r="C54" s="253" t="s">
        <v>359</v>
      </c>
      <c r="D54" s="253"/>
      <c r="E54" s="253"/>
      <c r="F54" s="114">
        <f>D8</f>
        <v>780</v>
      </c>
      <c r="G54" s="119">
        <f>E8</f>
        <v>38</v>
      </c>
      <c r="H54" s="128">
        <f>G54/F54</f>
        <v>4.8717948717948718E-2</v>
      </c>
    </row>
    <row r="55" spans="2:12" ht="16.2" customHeight="1" x14ac:dyDescent="0.3">
      <c r="B55" s="235"/>
      <c r="C55" s="253" t="s">
        <v>360</v>
      </c>
      <c r="D55" s="253"/>
      <c r="E55" s="253"/>
      <c r="F55" s="114">
        <f>F54</f>
        <v>780</v>
      </c>
      <c r="G55" s="119">
        <f>E10</f>
        <v>58</v>
      </c>
      <c r="H55" s="128">
        <f t="shared" ref="H55:H68" si="17">G55/F55</f>
        <v>7.4358974358974358E-2</v>
      </c>
    </row>
    <row r="56" spans="2:12" ht="16.2" customHeight="1" x14ac:dyDescent="0.3">
      <c r="B56" s="235"/>
      <c r="C56" s="253" t="s">
        <v>361</v>
      </c>
      <c r="D56" s="253"/>
      <c r="E56" s="253"/>
      <c r="F56" s="114">
        <f t="shared" ref="F56:F60" si="18">F55</f>
        <v>780</v>
      </c>
      <c r="G56" s="119">
        <f>E15</f>
        <v>34</v>
      </c>
      <c r="H56" s="128">
        <f t="shared" si="17"/>
        <v>4.3589743589743588E-2</v>
      </c>
    </row>
    <row r="57" spans="2:12" ht="16.2" customHeight="1" x14ac:dyDescent="0.3">
      <c r="B57" s="235"/>
      <c r="C57" s="253" t="s">
        <v>362</v>
      </c>
      <c r="D57" s="253"/>
      <c r="E57" s="253"/>
      <c r="F57" s="114">
        <f t="shared" si="18"/>
        <v>780</v>
      </c>
      <c r="G57" s="119">
        <f>E16</f>
        <v>34</v>
      </c>
      <c r="H57" s="128">
        <f t="shared" si="17"/>
        <v>4.3589743589743588E-2</v>
      </c>
    </row>
    <row r="58" spans="2:12" ht="16.2" customHeight="1" x14ac:dyDescent="0.3">
      <c r="B58" s="235"/>
      <c r="C58" s="253" t="s">
        <v>363</v>
      </c>
      <c r="D58" s="253"/>
      <c r="E58" s="253"/>
      <c r="F58" s="114">
        <f t="shared" si="18"/>
        <v>780</v>
      </c>
      <c r="G58" s="119">
        <f>E17</f>
        <v>34</v>
      </c>
      <c r="H58" s="128">
        <f t="shared" si="17"/>
        <v>4.3589743589743588E-2</v>
      </c>
    </row>
    <row r="59" spans="2:12" ht="16.2" customHeight="1" x14ac:dyDescent="0.3">
      <c r="B59" s="235"/>
      <c r="C59" s="253" t="s">
        <v>364</v>
      </c>
      <c r="D59" s="253"/>
      <c r="E59" s="253"/>
      <c r="F59" s="114">
        <f t="shared" si="18"/>
        <v>780</v>
      </c>
      <c r="G59" s="119">
        <f>E20</f>
        <v>30</v>
      </c>
      <c r="H59" s="128">
        <f t="shared" si="17"/>
        <v>3.8461538461538464E-2</v>
      </c>
    </row>
    <row r="60" spans="2:12" ht="16.2" customHeight="1" thickBot="1" x14ac:dyDescent="0.35">
      <c r="B60" s="235"/>
      <c r="C60" s="113" t="s">
        <v>435</v>
      </c>
      <c r="D60" s="113"/>
      <c r="E60" s="113"/>
      <c r="F60" s="114">
        <f t="shared" si="18"/>
        <v>780</v>
      </c>
      <c r="G60" s="120">
        <f>E19</f>
        <v>30</v>
      </c>
      <c r="H60" s="128">
        <f t="shared" si="17"/>
        <v>3.8461538461538464E-2</v>
      </c>
    </row>
    <row r="61" spans="2:12" ht="16.2" customHeight="1" x14ac:dyDescent="0.3">
      <c r="B61" s="235"/>
      <c r="C61" s="254" t="s">
        <v>366</v>
      </c>
      <c r="D61" s="254"/>
      <c r="E61" s="254"/>
      <c r="F61" s="115">
        <f>D25</f>
        <v>880</v>
      </c>
      <c r="G61" s="121">
        <f>E25</f>
        <v>31</v>
      </c>
      <c r="H61" s="128">
        <f t="shared" si="17"/>
        <v>3.5227272727272725E-2</v>
      </c>
    </row>
    <row r="62" spans="2:12" ht="16.2" customHeight="1" x14ac:dyDescent="0.3">
      <c r="B62" s="235"/>
      <c r="C62" s="250" t="s">
        <v>367</v>
      </c>
      <c r="D62" s="250"/>
      <c r="E62" s="250"/>
      <c r="F62" s="116">
        <f>F61</f>
        <v>880</v>
      </c>
      <c r="G62" s="122">
        <f>E26</f>
        <v>32</v>
      </c>
      <c r="H62" s="128">
        <f t="shared" si="17"/>
        <v>3.6363636363636362E-2</v>
      </c>
    </row>
    <row r="63" spans="2:12" ht="16.2" customHeight="1" x14ac:dyDescent="0.3">
      <c r="B63" s="235"/>
      <c r="C63" s="250" t="s">
        <v>368</v>
      </c>
      <c r="D63" s="250"/>
      <c r="E63" s="250"/>
      <c r="F63" s="116">
        <f t="shared" ref="F63:F66" si="19">F62</f>
        <v>880</v>
      </c>
      <c r="G63" s="122">
        <f>E27</f>
        <v>31</v>
      </c>
      <c r="H63" s="128">
        <f t="shared" si="17"/>
        <v>3.5227272727272725E-2</v>
      </c>
      <c r="I63"/>
    </row>
    <row r="64" spans="2:12" ht="16.2" customHeight="1" x14ac:dyDescent="0.3">
      <c r="B64" s="235"/>
      <c r="C64" s="250" t="s">
        <v>369</v>
      </c>
      <c r="D64" s="250"/>
      <c r="E64" s="250"/>
      <c r="F64" s="116">
        <f t="shared" si="19"/>
        <v>880</v>
      </c>
      <c r="G64" s="122">
        <f>E30</f>
        <v>29</v>
      </c>
      <c r="H64" s="128">
        <f t="shared" si="17"/>
        <v>3.2954545454545452E-2</v>
      </c>
    </row>
    <row r="65" spans="2:8" ht="16.2" customHeight="1" x14ac:dyDescent="0.3">
      <c r="B65" s="235"/>
      <c r="C65" s="250" t="s">
        <v>370</v>
      </c>
      <c r="D65" s="250"/>
      <c r="E65" s="250"/>
      <c r="F65" s="116">
        <f t="shared" si="19"/>
        <v>880</v>
      </c>
      <c r="G65" s="122">
        <f>E31</f>
        <v>27</v>
      </c>
      <c r="H65" s="128">
        <f t="shared" si="17"/>
        <v>3.0681818181818182E-2</v>
      </c>
    </row>
    <row r="66" spans="2:8" ht="16.2" customHeight="1" thickBot="1" x14ac:dyDescent="0.35">
      <c r="B66" s="235"/>
      <c r="C66" s="251" t="s">
        <v>371</v>
      </c>
      <c r="D66" s="251"/>
      <c r="E66" s="251"/>
      <c r="F66" s="117">
        <f t="shared" si="19"/>
        <v>880</v>
      </c>
      <c r="G66" s="123">
        <f>E32</f>
        <v>30</v>
      </c>
      <c r="H66" s="128">
        <f t="shared" si="17"/>
        <v>3.4090909090909088E-2</v>
      </c>
    </row>
    <row r="67" spans="2:8" ht="16.2" customHeight="1" x14ac:dyDescent="0.3">
      <c r="B67" s="235"/>
      <c r="C67" s="252" t="s">
        <v>372</v>
      </c>
      <c r="D67" s="252"/>
      <c r="E67" s="252"/>
      <c r="F67" s="118">
        <f>D35</f>
        <v>900</v>
      </c>
      <c r="G67" s="124">
        <f>E35</f>
        <v>21</v>
      </c>
      <c r="H67" s="128">
        <f t="shared" si="17"/>
        <v>2.3333333333333334E-2</v>
      </c>
    </row>
    <row r="68" spans="2:8" ht="16.2" customHeight="1" thickBot="1" x14ac:dyDescent="0.35">
      <c r="B68" s="236"/>
      <c r="C68" s="255" t="s">
        <v>373</v>
      </c>
      <c r="D68" s="255"/>
      <c r="E68" s="255"/>
      <c r="F68" s="125">
        <f>D35</f>
        <v>900</v>
      </c>
      <c r="G68" s="126">
        <f>E36</f>
        <v>16</v>
      </c>
      <c r="H68" s="128">
        <f t="shared" si="17"/>
        <v>1.7777777777777778E-2</v>
      </c>
    </row>
    <row r="69" spans="2:8" ht="19.2" thickTop="1" thickBot="1" x14ac:dyDescent="0.35">
      <c r="B69" s="231" t="s">
        <v>365</v>
      </c>
      <c r="C69" s="232"/>
      <c r="D69" s="232"/>
      <c r="E69" s="232"/>
      <c r="F69" s="232"/>
      <c r="G69" s="232"/>
      <c r="H69" s="127">
        <f>SUM(G54:G68)/SUM(F54:F68)</f>
        <v>3.787878787878788E-2</v>
      </c>
    </row>
    <row r="70" spans="2:8" ht="15" thickTop="1" x14ac:dyDescent="0.3"/>
  </sheetData>
  <sheetProtection algorithmName="SHA-512" hashValue="LEj9vC+Rd7kRenUDScWNcjeZxdNy+zAYfegY4CPKMKUylwALAzTME1GoZ5hotwtPGdUpGYhcgLyqBwGzhPr8XA==" saltValue="lOkkmgFi+qgif3KFiNxd7Q==" spinCount="100000" sheet="1" objects="1" scenarios="1"/>
  <mergeCells count="32">
    <mergeCell ref="B46:C46"/>
    <mergeCell ref="B47:B48"/>
    <mergeCell ref="B43:B44"/>
    <mergeCell ref="B2:H2"/>
    <mergeCell ref="C5:E5"/>
    <mergeCell ref="B7:C7"/>
    <mergeCell ref="B8:B22"/>
    <mergeCell ref="B24:C24"/>
    <mergeCell ref="B25:B32"/>
    <mergeCell ref="B34:C34"/>
    <mergeCell ref="B35:B36"/>
    <mergeCell ref="B38:C38"/>
    <mergeCell ref="B39:B40"/>
    <mergeCell ref="B42:C42"/>
    <mergeCell ref="B51:H51"/>
    <mergeCell ref="C53:E53"/>
    <mergeCell ref="B54:B68"/>
    <mergeCell ref="C54:E54"/>
    <mergeCell ref="C55:E55"/>
    <mergeCell ref="C56:E56"/>
    <mergeCell ref="C57:E57"/>
    <mergeCell ref="C58:E58"/>
    <mergeCell ref="C59:E59"/>
    <mergeCell ref="C61:E61"/>
    <mergeCell ref="C68:E68"/>
    <mergeCell ref="B69:G69"/>
    <mergeCell ref="C62:E62"/>
    <mergeCell ref="C63:E63"/>
    <mergeCell ref="C64:E64"/>
    <mergeCell ref="C65:E65"/>
    <mergeCell ref="C66:E66"/>
    <mergeCell ref="C67:E67"/>
  </mergeCells>
  <phoneticPr fontId="8" type="noConversion"/>
  <dataValidations count="1">
    <dataValidation type="list" allowBlank="1" showInputMessage="1" showErrorMessage="1" sqref="C3" xr:uid="{CEE62996-AB0F-4834-976B-1E4795D4596B}">
      <formula1>"1,2,3,4,5,6,7,8,9,10,11,12"</formula1>
    </dataValidation>
  </dataValidations>
  <pageMargins left="0" right="0" top="0" bottom="0" header="0.31496062992125984" footer="0.31496062992125984"/>
  <pageSetup paperSize="9" scale="78" orientation="landscape" r:id="rId1"/>
  <rowBreaks count="1" manualBreakCount="1">
    <brk id="40" max="16383" man="1"/>
  </rowBreaks>
  <colBreaks count="1" manualBreakCount="1">
    <brk id="10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5A51AAA-A27C-4E68-BDAB-2878F8EEFD03}">
          <x14:formula1>
            <xm:f>'INFO-ACUM'!$B$2:$B$207</xm:f>
          </x14:formula1>
          <xm:sqref>C5:E5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E6D78-A707-4696-B974-0BE6BFCA0401}">
  <sheetPr>
    <tabColor rgb="FFFF0000"/>
  </sheetPr>
  <dimension ref="A1:W28"/>
  <sheetViews>
    <sheetView showGridLines="0" topLeftCell="A7" zoomScaleNormal="100" workbookViewId="0">
      <selection activeCell="A11" sqref="A11"/>
    </sheetView>
  </sheetViews>
  <sheetFormatPr baseColWidth="10" defaultRowHeight="14.4" x14ac:dyDescent="0.3"/>
  <cols>
    <col min="1" max="1" width="17.44140625" style="30" customWidth="1"/>
    <col min="2" max="6" width="11.5546875" style="30"/>
    <col min="7" max="11" width="13.77734375" style="30" customWidth="1"/>
    <col min="12" max="16384" width="11.5546875" style="30"/>
  </cols>
  <sheetData>
    <row r="1" spans="1:23" ht="20.399999999999999" hidden="1" x14ac:dyDescent="0.3">
      <c r="A1" s="70" t="s">
        <v>347</v>
      </c>
      <c r="B1" s="70" t="s">
        <v>348</v>
      </c>
      <c r="C1" s="70" t="s">
        <v>7</v>
      </c>
      <c r="D1" s="70" t="s">
        <v>10</v>
      </c>
      <c r="E1" s="70" t="s">
        <v>15</v>
      </c>
      <c r="F1" s="70" t="s">
        <v>16</v>
      </c>
      <c r="G1" s="70" t="s">
        <v>17</v>
      </c>
      <c r="H1" s="70" t="s">
        <v>19</v>
      </c>
      <c r="I1" s="70" t="s">
        <v>20</v>
      </c>
      <c r="J1" s="70" t="s">
        <v>22</v>
      </c>
      <c r="K1" s="70" t="s">
        <v>349</v>
      </c>
      <c r="L1" s="70" t="s">
        <v>23</v>
      </c>
      <c r="M1" s="70" t="s">
        <v>24</v>
      </c>
      <c r="N1" s="70" t="s">
        <v>27</v>
      </c>
      <c r="O1" s="70" t="s">
        <v>28</v>
      </c>
      <c r="P1" s="70" t="s">
        <v>29</v>
      </c>
      <c r="Q1" s="70" t="s">
        <v>354</v>
      </c>
      <c r="R1" s="70" t="s">
        <v>30</v>
      </c>
      <c r="S1" s="70" t="s">
        <v>31</v>
      </c>
      <c r="T1" s="70" t="s">
        <v>350</v>
      </c>
      <c r="U1" s="70" t="s">
        <v>295</v>
      </c>
      <c r="V1" s="70" t="s">
        <v>299</v>
      </c>
    </row>
    <row r="2" spans="1:23" hidden="1" x14ac:dyDescent="0.3">
      <c r="A2" s="71" t="s">
        <v>292</v>
      </c>
      <c r="B2" s="72">
        <f>SUM(B3:B5)</f>
        <v>17238</v>
      </c>
      <c r="C2" s="73">
        <f>SUM(C3:C6)</f>
        <v>3178</v>
      </c>
      <c r="D2" s="73">
        <f t="shared" ref="D2:J2" si="0">SUM(D3:D6)</f>
        <v>3381</v>
      </c>
      <c r="E2" s="73">
        <f t="shared" si="0"/>
        <v>3760</v>
      </c>
      <c r="F2" s="73">
        <f t="shared" si="0"/>
        <v>3723</v>
      </c>
      <c r="G2" s="73">
        <f t="shared" si="0"/>
        <v>3755</v>
      </c>
      <c r="H2" s="73">
        <f t="shared" si="0"/>
        <v>3810</v>
      </c>
      <c r="I2" s="73">
        <f t="shared" si="0"/>
        <v>3821</v>
      </c>
      <c r="J2" s="73">
        <f t="shared" si="0"/>
        <v>1111</v>
      </c>
      <c r="K2" s="72">
        <f>SUM(K3:K5)</f>
        <v>19674</v>
      </c>
      <c r="L2" s="73">
        <f t="shared" ref="L2:P2" si="1">SUM(L3:L6)</f>
        <v>3587</v>
      </c>
      <c r="M2" s="73">
        <f t="shared" si="1"/>
        <v>3699</v>
      </c>
      <c r="N2" s="73">
        <f t="shared" si="1"/>
        <v>3231</v>
      </c>
      <c r="O2" s="73">
        <f t="shared" si="1"/>
        <v>3213</v>
      </c>
      <c r="P2" s="73">
        <f t="shared" si="1"/>
        <v>3327</v>
      </c>
      <c r="Q2" s="72">
        <f>SUM(Q3:Q5)</f>
        <v>22527</v>
      </c>
      <c r="R2" s="73">
        <f t="shared" ref="R2:S2" si="2">SUM(R3:R6)</f>
        <v>3320</v>
      </c>
      <c r="S2" s="73">
        <f t="shared" si="2"/>
        <v>2715</v>
      </c>
      <c r="T2" s="74">
        <f>SUM(T3:T5)</f>
        <v>0</v>
      </c>
      <c r="U2" s="73">
        <f t="shared" ref="U2:V2" si="3">SUM(U3:U6)</f>
        <v>2433</v>
      </c>
      <c r="V2" s="73">
        <f t="shared" si="3"/>
        <v>0</v>
      </c>
      <c r="W2" s="75" t="s">
        <v>346</v>
      </c>
    </row>
    <row r="3" spans="1:23" hidden="1" x14ac:dyDescent="0.3">
      <c r="A3" s="76" t="s">
        <v>33</v>
      </c>
      <c r="B3" s="77">
        <f>Prog!D10</f>
        <v>10267</v>
      </c>
      <c r="C3" s="78">
        <f>'INFO-ACUM'!C218</f>
        <v>1681</v>
      </c>
      <c r="D3" s="78">
        <f>'INFO-ACUM'!F218</f>
        <v>1791</v>
      </c>
      <c r="E3" s="78">
        <f>'INFO-ACUM'!K218</f>
        <v>1715</v>
      </c>
      <c r="F3" s="78">
        <f>'INFO-ACUM'!L218</f>
        <v>1691</v>
      </c>
      <c r="G3" s="78">
        <f>'INFO-ACUM'!M218</f>
        <v>1698</v>
      </c>
      <c r="H3" s="78">
        <f>'INFO-ACUM'!O218</f>
        <v>1782</v>
      </c>
      <c r="I3" s="78">
        <f>'INFO-ACUM'!P218</f>
        <v>1797</v>
      </c>
      <c r="J3" s="78">
        <f>'INFO-ACUM'!R218</f>
        <v>424</v>
      </c>
      <c r="K3" s="77">
        <f>Prog!E10</f>
        <v>11749</v>
      </c>
      <c r="L3" s="78">
        <f>'INFO-ACUM'!S218</f>
        <v>1673</v>
      </c>
      <c r="M3" s="78">
        <f>'INFO-ACUM'!T218</f>
        <v>1716</v>
      </c>
      <c r="N3" s="78">
        <f>'INFO-ACUM'!X218</f>
        <v>1457</v>
      </c>
      <c r="O3" s="78">
        <f>'INFO-ACUM'!Y218</f>
        <v>1433</v>
      </c>
      <c r="P3" s="78">
        <f>'INFO-ACUM'!Z218</f>
        <v>1508</v>
      </c>
      <c r="Q3" s="77">
        <f>Prog!H10</f>
        <v>13818</v>
      </c>
      <c r="R3" s="78">
        <f>'INFO-ACUM'!AA218</f>
        <v>1325</v>
      </c>
      <c r="S3" s="78">
        <f>'INFO-ACUM'!AB218</f>
        <v>1015</v>
      </c>
      <c r="T3" s="79">
        <f>Prog!I10</f>
        <v>0</v>
      </c>
      <c r="U3" s="78">
        <f>'INFO-ACUM'!AE218</f>
        <v>1192</v>
      </c>
      <c r="V3" s="78">
        <f>'INFO-ACUM'!AF218</f>
        <v>0</v>
      </c>
      <c r="W3" s="42" t="s">
        <v>343</v>
      </c>
    </row>
    <row r="4" spans="1:23" hidden="1" x14ac:dyDescent="0.3">
      <c r="A4" s="76" t="s">
        <v>92</v>
      </c>
      <c r="B4" s="77">
        <f>Prog!D11</f>
        <v>5737</v>
      </c>
      <c r="C4" s="78">
        <f>'INFO-ACUM'!C219</f>
        <v>1285</v>
      </c>
      <c r="D4" s="78">
        <f>'INFO-ACUM'!F219</f>
        <v>1366</v>
      </c>
      <c r="E4" s="78">
        <f>'INFO-ACUM'!K219</f>
        <v>1190</v>
      </c>
      <c r="F4" s="78">
        <f>'INFO-ACUM'!L219</f>
        <v>1169</v>
      </c>
      <c r="G4" s="78">
        <f>'INFO-ACUM'!M219</f>
        <v>1189</v>
      </c>
      <c r="H4" s="78">
        <f>'INFO-ACUM'!O219</f>
        <v>1169</v>
      </c>
      <c r="I4" s="78">
        <f>'INFO-ACUM'!P219</f>
        <v>1170</v>
      </c>
      <c r="J4" s="78">
        <f>'INFO-ACUM'!R219</f>
        <v>377</v>
      </c>
      <c r="K4" s="77">
        <f>Prog!E11</f>
        <v>6432</v>
      </c>
      <c r="L4" s="78">
        <f>'INFO-ACUM'!S219</f>
        <v>1067</v>
      </c>
      <c r="M4" s="78">
        <f>'INFO-ACUM'!T219</f>
        <v>1092</v>
      </c>
      <c r="N4" s="78">
        <f>'INFO-ACUM'!X219</f>
        <v>1085</v>
      </c>
      <c r="O4" s="78">
        <f>'INFO-ACUM'!Y219</f>
        <v>1064</v>
      </c>
      <c r="P4" s="78">
        <f>'INFO-ACUM'!Z219</f>
        <v>1102</v>
      </c>
      <c r="Q4" s="77">
        <f>Prog!H11</f>
        <v>7033</v>
      </c>
      <c r="R4" s="78">
        <f>'INFO-ACUM'!AA219</f>
        <v>1111</v>
      </c>
      <c r="S4" s="78">
        <f>'INFO-ACUM'!AB219</f>
        <v>937</v>
      </c>
      <c r="T4" s="79">
        <f>Prog!I11</f>
        <v>0</v>
      </c>
      <c r="U4" s="78">
        <f>'INFO-ACUM'!AE219</f>
        <v>519</v>
      </c>
      <c r="V4" s="78">
        <f>'INFO-ACUM'!AF219</f>
        <v>0</v>
      </c>
      <c r="W4" s="42" t="s">
        <v>344</v>
      </c>
    </row>
    <row r="5" spans="1:23" hidden="1" x14ac:dyDescent="0.3">
      <c r="A5" s="76" t="s">
        <v>164</v>
      </c>
      <c r="B5" s="77">
        <f>Prog!D12</f>
        <v>1234</v>
      </c>
      <c r="C5" s="78">
        <f>'INFO-ACUM'!C220</f>
        <v>155</v>
      </c>
      <c r="D5" s="78">
        <f>'INFO-ACUM'!F220</f>
        <v>169</v>
      </c>
      <c r="E5" s="78">
        <f>'INFO-ACUM'!K220</f>
        <v>235</v>
      </c>
      <c r="F5" s="78">
        <f>'INFO-ACUM'!L220</f>
        <v>238</v>
      </c>
      <c r="G5" s="78">
        <f>'INFO-ACUM'!M220</f>
        <v>249</v>
      </c>
      <c r="H5" s="78">
        <f>'INFO-ACUM'!O220</f>
        <v>270</v>
      </c>
      <c r="I5" s="78">
        <f>'INFO-ACUM'!P220</f>
        <v>269</v>
      </c>
      <c r="J5" s="78">
        <f>'INFO-ACUM'!R220</f>
        <v>60</v>
      </c>
      <c r="K5" s="77">
        <f>Prog!E12</f>
        <v>1493</v>
      </c>
      <c r="L5" s="78">
        <f>'INFO-ACUM'!S220</f>
        <v>243</v>
      </c>
      <c r="M5" s="78">
        <f>'INFO-ACUM'!T220</f>
        <v>265</v>
      </c>
      <c r="N5" s="78">
        <f>'INFO-ACUM'!X220</f>
        <v>253</v>
      </c>
      <c r="O5" s="78">
        <f>'INFO-ACUM'!Y220</f>
        <v>248</v>
      </c>
      <c r="P5" s="78">
        <f>'INFO-ACUM'!Z220</f>
        <v>252</v>
      </c>
      <c r="Q5" s="77">
        <f>Prog!H12</f>
        <v>1676</v>
      </c>
      <c r="R5" s="78">
        <f>'INFO-ACUM'!AA220</f>
        <v>270</v>
      </c>
      <c r="S5" s="78">
        <f>'INFO-ACUM'!AB220</f>
        <v>217</v>
      </c>
      <c r="T5" s="79">
        <f>Prog!I12</f>
        <v>0</v>
      </c>
      <c r="U5" s="78">
        <f>'INFO-ACUM'!AE220</f>
        <v>182</v>
      </c>
      <c r="V5" s="78">
        <f>'INFO-ACUM'!AF220</f>
        <v>0</v>
      </c>
      <c r="W5" s="42" t="s">
        <v>345</v>
      </c>
    </row>
    <row r="6" spans="1:23" hidden="1" x14ac:dyDescent="0.3">
      <c r="A6" s="76" t="s">
        <v>413</v>
      </c>
      <c r="B6" s="77"/>
      <c r="C6" s="78">
        <f>'INFO-ACUM'!C221+'INFO-ACUM'!C222</f>
        <v>57</v>
      </c>
      <c r="D6" s="78">
        <f>'INFO-ACUM'!F221+'INFO-ACUM'!F222</f>
        <v>55</v>
      </c>
      <c r="E6" s="78">
        <f>'INFO-ACUM'!K221+'INFO-ACUM'!K222</f>
        <v>620</v>
      </c>
      <c r="F6" s="78">
        <f>'INFO-ACUM'!L221+'INFO-ACUM'!L222</f>
        <v>625</v>
      </c>
      <c r="G6" s="78">
        <f>'INFO-ACUM'!M221+'INFO-ACUM'!M222</f>
        <v>619</v>
      </c>
      <c r="H6" s="78">
        <f>'INFO-ACUM'!O221+'INFO-ACUM'!O222</f>
        <v>589</v>
      </c>
      <c r="I6" s="78">
        <f>'INFO-ACUM'!P221+'INFO-ACUM'!P222</f>
        <v>585</v>
      </c>
      <c r="J6" s="78">
        <f>'INFO-ACUM'!R221+'INFO-ACUM'!R222</f>
        <v>250</v>
      </c>
      <c r="K6" s="77"/>
      <c r="L6" s="78">
        <f>'INFO-ACUM'!S221+'INFO-ACUM'!S222</f>
        <v>604</v>
      </c>
      <c r="M6" s="78">
        <f>'INFO-ACUM'!T221+'INFO-ACUM'!T222</f>
        <v>626</v>
      </c>
      <c r="N6" s="78">
        <f>'INFO-ACUM'!X221+'INFO-ACUM'!X222</f>
        <v>436</v>
      </c>
      <c r="O6" s="78">
        <f>'INFO-ACUM'!Y221+'INFO-ACUM'!Y222</f>
        <v>468</v>
      </c>
      <c r="P6" s="78">
        <f>'INFO-ACUM'!Z221+'INFO-ACUM'!Z222</f>
        <v>465</v>
      </c>
      <c r="Q6" s="77"/>
      <c r="R6" s="78">
        <f>'INFO-ACUM'!AA221+'INFO-ACUM'!AA222</f>
        <v>614</v>
      </c>
      <c r="S6" s="78">
        <f>'INFO-ACUM'!AB221+'INFO-ACUM'!AB222</f>
        <v>546</v>
      </c>
      <c r="T6" s="79"/>
      <c r="U6" s="78">
        <f>'INFO-ACUM'!AE221+'INFO-ACUM'!AE222</f>
        <v>540</v>
      </c>
      <c r="V6" s="78">
        <f>'INFO-ACUM'!AF221+'INFO-ACUM'!AF222</f>
        <v>0</v>
      </c>
      <c r="W6" s="42" t="s">
        <v>355</v>
      </c>
    </row>
    <row r="7" spans="1:23" ht="15.6" x14ac:dyDescent="0.3">
      <c r="A7" s="259" t="s">
        <v>353</v>
      </c>
      <c r="B7" s="259"/>
      <c r="C7" s="259"/>
      <c r="D7" s="259"/>
      <c r="E7" s="259"/>
      <c r="F7" s="259"/>
      <c r="G7" s="259"/>
      <c r="H7" s="259"/>
      <c r="I7" s="137" t="str">
        <f>MID(A7,70,8)</f>
        <v>E Y REDE</v>
      </c>
      <c r="K7" s="135"/>
    </row>
    <row r="9" spans="1:23" x14ac:dyDescent="0.3">
      <c r="A9" s="42" t="s">
        <v>304</v>
      </c>
      <c r="B9" s="31"/>
    </row>
    <row r="10" spans="1:23" ht="15" thickBot="1" x14ac:dyDescent="0.35">
      <c r="A10" s="132" t="s">
        <v>228</v>
      </c>
      <c r="B10" s="132" t="s">
        <v>342</v>
      </c>
      <c r="C10" s="132" t="s">
        <v>33</v>
      </c>
      <c r="D10" s="132" t="s">
        <v>92</v>
      </c>
      <c r="E10" s="132" t="s">
        <v>164</v>
      </c>
      <c r="F10" s="132" t="s">
        <v>355</v>
      </c>
      <c r="H10" s="80" t="s">
        <v>228</v>
      </c>
      <c r="I10" s="80" t="s">
        <v>342</v>
      </c>
      <c r="J10" s="80" t="s">
        <v>33</v>
      </c>
      <c r="K10" s="80" t="s">
        <v>92</v>
      </c>
      <c r="L10" s="80" t="s">
        <v>164</v>
      </c>
    </row>
    <row r="11" spans="1:23" ht="19.2" customHeight="1" x14ac:dyDescent="0.3">
      <c r="A11" s="81" t="s">
        <v>7</v>
      </c>
      <c r="B11" s="140">
        <f>C2/$B$2</f>
        <v>0.18436013458637893</v>
      </c>
      <c r="C11" s="82">
        <f>C3/$B$3</f>
        <v>0.16372845037498782</v>
      </c>
      <c r="D11" s="82">
        <f>C4/$B$4</f>
        <v>0.22398466097263378</v>
      </c>
      <c r="E11" s="82">
        <f>C5/$B$5</f>
        <v>0.12560777957860617</v>
      </c>
      <c r="F11" s="103">
        <f>IFERROR(C6/$B$6,0)</f>
        <v>0</v>
      </c>
      <c r="H11" s="97" t="s">
        <v>15</v>
      </c>
      <c r="I11" s="83">
        <f>VLOOKUP(H11,$A$11:$E$27,2,FALSE)</f>
        <v>0.21812275205940365</v>
      </c>
      <c r="J11" s="83">
        <f>VLOOKUP(H11,$A$11:$E$27,3,FALSE)</f>
        <v>0.16704003116781924</v>
      </c>
      <c r="K11" s="83">
        <f>VLOOKUP(H11,$A$11:$E$27,4,FALSE)</f>
        <v>0.20742548370228342</v>
      </c>
      <c r="L11" s="83">
        <f>VLOOKUP(H11,$A$11:$E$27,5,FALSE)</f>
        <v>0.19043760129659643</v>
      </c>
    </row>
    <row r="12" spans="1:23" ht="19.2" customHeight="1" x14ac:dyDescent="0.3">
      <c r="A12" s="84" t="s">
        <v>352</v>
      </c>
      <c r="B12" s="141">
        <f>D2/$B$2</f>
        <v>0.19613644274277758</v>
      </c>
      <c r="C12" s="85">
        <f>D3/$B$3</f>
        <v>0.17444238823414823</v>
      </c>
      <c r="D12" s="85">
        <f>D4/$B$4</f>
        <v>0.23810353843472198</v>
      </c>
      <c r="E12" s="85">
        <f>D5/$B$5</f>
        <v>0.13695299837925445</v>
      </c>
      <c r="F12" s="104">
        <f>IFERROR(C6/$B$6,0)</f>
        <v>0</v>
      </c>
    </row>
    <row r="13" spans="1:23" ht="19.2" customHeight="1" x14ac:dyDescent="0.3">
      <c r="A13" s="84" t="s">
        <v>15</v>
      </c>
      <c r="B13" s="141">
        <f>E2/$B$2</f>
        <v>0.21812275205940365</v>
      </c>
      <c r="C13" s="85">
        <f>E3/$B$3</f>
        <v>0.16704003116781924</v>
      </c>
      <c r="D13" s="85">
        <f>E4/$B$4</f>
        <v>0.20742548370228342</v>
      </c>
      <c r="E13" s="85">
        <f>E5/$B$5</f>
        <v>0.19043760129659643</v>
      </c>
      <c r="F13" s="104">
        <f>IFERROR(E6/$B$6,0)</f>
        <v>0</v>
      </c>
    </row>
    <row r="14" spans="1:23" ht="19.2" customHeight="1" x14ac:dyDescent="0.3">
      <c r="A14" s="84" t="s">
        <v>16</v>
      </c>
      <c r="B14" s="141">
        <f>F2/$B$2</f>
        <v>0.21597633136094674</v>
      </c>
      <c r="C14" s="85">
        <f>F3/$B$3</f>
        <v>0.1647024447258206</v>
      </c>
      <c r="D14" s="85">
        <f>F4/$B$4</f>
        <v>0.20376503398989018</v>
      </c>
      <c r="E14" s="85">
        <f>F5/$B$5</f>
        <v>0.19286871961102106</v>
      </c>
      <c r="F14" s="104">
        <f>IFERROR(F6/$B$6,0)</f>
        <v>0</v>
      </c>
      <c r="H14" s="86" t="str">
        <f>CONCATENATE("GRAFICO COMPARATIVO DE COBERTURAS GERESA Y REDES -  VACUNA: ",H11," - ", I7)</f>
        <v>GRAFICO COMPARATIVO DE COBERTURAS GERESA Y REDES -  VACUNA: 2° NEUMO - E Y REDE</v>
      </c>
    </row>
    <row r="15" spans="1:23" ht="19.2" customHeight="1" x14ac:dyDescent="0.3">
      <c r="A15" s="84" t="s">
        <v>17</v>
      </c>
      <c r="B15" s="141">
        <f>G2/$B$2</f>
        <v>0.21783269520826082</v>
      </c>
      <c r="C15" s="85">
        <f>G3/$B$3</f>
        <v>0.16538424077140351</v>
      </c>
      <c r="D15" s="85">
        <f>G4/$B$4</f>
        <v>0.20725117657312184</v>
      </c>
      <c r="E15" s="85">
        <f>G5/$B$5</f>
        <v>0.20178282009724474</v>
      </c>
      <c r="F15" s="104">
        <f>IFERROR(G6/$B$6,0)</f>
        <v>0</v>
      </c>
    </row>
    <row r="16" spans="1:23" ht="19.2" customHeight="1" x14ac:dyDescent="0.3">
      <c r="A16" s="84" t="s">
        <v>414</v>
      </c>
      <c r="B16" s="141">
        <f>H2/$B$2</f>
        <v>0.22102332057083188</v>
      </c>
      <c r="C16" s="85">
        <f>H3/$B$3</f>
        <v>0.17356579331839875</v>
      </c>
      <c r="D16" s="85">
        <f>H4/$B$4</f>
        <v>0.20376503398989018</v>
      </c>
      <c r="E16" s="85">
        <f>H5/$B$5</f>
        <v>0.21880064829821719</v>
      </c>
      <c r="F16" s="104">
        <f>IFERROR(H6/$B$6,0)</f>
        <v>0</v>
      </c>
    </row>
    <row r="17" spans="1:6" ht="19.2" customHeight="1" x14ac:dyDescent="0.3">
      <c r="A17" s="84" t="s">
        <v>20</v>
      </c>
      <c r="B17" s="141">
        <f>I2/$B$2</f>
        <v>0.22166144564334608</v>
      </c>
      <c r="C17" s="85">
        <f>I3/$B$3</f>
        <v>0.1750267848446479</v>
      </c>
      <c r="D17" s="85">
        <f>I4/$B$4</f>
        <v>0.20393934111905176</v>
      </c>
      <c r="E17" s="85">
        <f>I5/$B$5</f>
        <v>0.2179902755267423</v>
      </c>
      <c r="F17" s="104">
        <f>IFERROR(I6/$B$6,0)</f>
        <v>0</v>
      </c>
    </row>
    <row r="18" spans="1:6" ht="19.2" customHeight="1" thickBot="1" x14ac:dyDescent="0.35">
      <c r="A18" s="87" t="s">
        <v>22</v>
      </c>
      <c r="B18" s="142">
        <f>J2/($B$2*50%)</f>
        <v>0.12890126464787099</v>
      </c>
      <c r="C18" s="88">
        <f>J3/($B$3*50%)</f>
        <v>8.2594720950618483E-2</v>
      </c>
      <c r="D18" s="88">
        <f>J4/($B$4*50%)</f>
        <v>0.13142757538783337</v>
      </c>
      <c r="E18" s="88">
        <f>J5/($B$5*50%)</f>
        <v>9.7244732576985418E-2</v>
      </c>
      <c r="F18" s="105">
        <f>IFERROR(J6/$B$6,0)</f>
        <v>0</v>
      </c>
    </row>
    <row r="19" spans="1:6" ht="19.2" customHeight="1" x14ac:dyDescent="0.3">
      <c r="A19" s="89" t="s">
        <v>23</v>
      </c>
      <c r="B19" s="140">
        <f>L2/$K$2</f>
        <v>0.18232184609128799</v>
      </c>
      <c r="C19" s="82">
        <f>L3/$K$3</f>
        <v>0.14239509745510256</v>
      </c>
      <c r="D19" s="82">
        <f>L4/$K$4</f>
        <v>0.16588930348258707</v>
      </c>
      <c r="E19" s="82">
        <f>L5/$K$5</f>
        <v>0.16275954454119224</v>
      </c>
      <c r="F19" s="103">
        <f>IFERROR(L6/$K$6,0)</f>
        <v>0</v>
      </c>
    </row>
    <row r="20" spans="1:6" ht="19.2" customHeight="1" x14ac:dyDescent="0.3">
      <c r="A20" s="90" t="s">
        <v>24</v>
      </c>
      <c r="B20" s="141">
        <f>M2/$K$2</f>
        <v>0.18801463860933212</v>
      </c>
      <c r="C20" s="85">
        <f>M3/$K$3</f>
        <v>0.14605498340284279</v>
      </c>
      <c r="D20" s="85">
        <f>M4/$K$4</f>
        <v>0.16977611940298507</v>
      </c>
      <c r="E20" s="85">
        <f>M5/$K$5</f>
        <v>0.17749497655726726</v>
      </c>
      <c r="F20" s="104">
        <f>IFERROR(M6/$K$6,0)</f>
        <v>0</v>
      </c>
    </row>
    <row r="21" spans="1:6" ht="19.2" customHeight="1" thickBot="1" x14ac:dyDescent="0.35">
      <c r="A21" s="91" t="s">
        <v>27</v>
      </c>
      <c r="B21" s="142">
        <f>N2/$K$2</f>
        <v>0.16422689844464775</v>
      </c>
      <c r="C21" s="92">
        <f>N3/$K$3</f>
        <v>0.12401055408970976</v>
      </c>
      <c r="D21" s="92">
        <f>N4/$K$4</f>
        <v>0.16868781094527363</v>
      </c>
      <c r="E21" s="92">
        <f>N5/$K$5</f>
        <v>0.16945746818486268</v>
      </c>
      <c r="F21" s="106">
        <f>IFERROR(N6/$K$6,0)</f>
        <v>0</v>
      </c>
    </row>
    <row r="22" spans="1:6" ht="19.2" customHeight="1" x14ac:dyDescent="0.3">
      <c r="A22" s="102" t="s">
        <v>28</v>
      </c>
      <c r="B22" s="143">
        <f>O2/$K$2</f>
        <v>0.16331198536139066</v>
      </c>
      <c r="C22" s="98">
        <f>O3/$K$3</f>
        <v>0.12196782704911056</v>
      </c>
      <c r="D22" s="98">
        <f>O4/$K$4</f>
        <v>0.1654228855721393</v>
      </c>
      <c r="E22" s="98">
        <f>O5/$K$5</f>
        <v>0.16610850636302746</v>
      </c>
      <c r="F22" s="107">
        <f>IFERROR(O6/$K$6,0)</f>
        <v>0</v>
      </c>
    </row>
    <row r="23" spans="1:6" ht="19.2" customHeight="1" x14ac:dyDescent="0.3">
      <c r="A23" s="100" t="s">
        <v>29</v>
      </c>
      <c r="B23" s="144">
        <f>P2/$K$2</f>
        <v>0.16910643488868557</v>
      </c>
      <c r="C23" s="99">
        <f>P3/$K$3</f>
        <v>0.12835134905098305</v>
      </c>
      <c r="D23" s="99">
        <f>P4/$K$4</f>
        <v>0.17133084577114427</v>
      </c>
      <c r="E23" s="99">
        <f>P5/$K$5</f>
        <v>0.16878767582049564</v>
      </c>
      <c r="F23" s="108">
        <f>IFERROR(P6/$K$6,0)</f>
        <v>0</v>
      </c>
    </row>
    <row r="24" spans="1:6" ht="19.2" customHeight="1" x14ac:dyDescent="0.3">
      <c r="A24" s="100" t="s">
        <v>30</v>
      </c>
      <c r="B24" s="144">
        <f>R2/$Q$2</f>
        <v>0.1473787011142185</v>
      </c>
      <c r="C24" s="99">
        <f>R3/$Q$3</f>
        <v>9.5889419597626285E-2</v>
      </c>
      <c r="D24" s="99">
        <f>R4/$Q$4</f>
        <v>0.15796957201763118</v>
      </c>
      <c r="E24" s="99">
        <f>R5/$Q$5</f>
        <v>0.1610978520286396</v>
      </c>
      <c r="F24" s="108">
        <f>IFERROR(R6/$Q$6,0)</f>
        <v>0</v>
      </c>
    </row>
    <row r="25" spans="1:6" ht="19.2" customHeight="1" thickBot="1" x14ac:dyDescent="0.35">
      <c r="A25" s="101" t="s">
        <v>31</v>
      </c>
      <c r="B25" s="144">
        <f>S2/$Q$2</f>
        <v>0.12052204021840458</v>
      </c>
      <c r="C25" s="99">
        <f>S3/$Q$3</f>
        <v>7.3454913880445796E-2</v>
      </c>
      <c r="D25" s="99">
        <f>S4/$Q$4</f>
        <v>0.13322906298876724</v>
      </c>
      <c r="E25" s="99">
        <f>S5/$Q$5</f>
        <v>0.12947494033412887</v>
      </c>
      <c r="F25" s="108">
        <f>IFERROR(S6/$Q$6,0)</f>
        <v>0</v>
      </c>
    </row>
    <row r="26" spans="1:6" ht="16.2" customHeight="1" x14ac:dyDescent="0.3">
      <c r="A26" s="93" t="s">
        <v>326</v>
      </c>
      <c r="B26" s="145">
        <f>IFERROR(U2/$T$2,0)</f>
        <v>0</v>
      </c>
      <c r="C26" s="94">
        <f>IFERROR(U3/$T$3,0)</f>
        <v>0</v>
      </c>
      <c r="D26" s="94">
        <f>IFERROR(U4/$T$4,0)</f>
        <v>0</v>
      </c>
      <c r="E26" s="94">
        <f>IFERROR(U5/$T$5,0)</f>
        <v>0</v>
      </c>
      <c r="F26" s="109">
        <f>IFERROR(U6/$T$6,0)</f>
        <v>0</v>
      </c>
    </row>
    <row r="27" spans="1:6" ht="16.2" customHeight="1" thickBot="1" x14ac:dyDescent="0.35">
      <c r="A27" s="95" t="s">
        <v>351</v>
      </c>
      <c r="B27" s="146">
        <f>IFERROR(V2/$T$2,0)</f>
        <v>0</v>
      </c>
      <c r="C27" s="96">
        <f>IFERROR(V3/$T$3,0)</f>
        <v>0</v>
      </c>
      <c r="D27" s="96">
        <f>IFERROR(V4/$T$4,0)</f>
        <v>0</v>
      </c>
      <c r="E27" s="96">
        <f>IFERROR(V5/$T$5,0)</f>
        <v>0</v>
      </c>
      <c r="F27" s="110">
        <f>IFERROR(V6/$T$6,0)</f>
        <v>0</v>
      </c>
    </row>
    <row r="28" spans="1:6" ht="16.2" customHeight="1" x14ac:dyDescent="0.3"/>
  </sheetData>
  <sheetProtection algorithmName="SHA-512" hashValue="+MUa8OCjgVdLjDFh8YK6hmKfHXsSYCwU3TJw+6ECDj7xgsgV8G84UeMCrDw+d/ffPJpzPK0uKxYJxGp5X1BMpw==" saltValue="lrJTzo1YvtgSsbkOjLOX8w==" spinCount="100000" sheet="1"/>
  <mergeCells count="1">
    <mergeCell ref="A7:H7"/>
  </mergeCells>
  <conditionalFormatting sqref="J11:L1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list" allowBlank="1" showInputMessage="1" showErrorMessage="1" sqref="H11" xr:uid="{0D0F0C21-80EF-46C2-9A37-8FCAE780E3EC}">
      <formula1>$A$11:$A$27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2C3DC-07B6-4021-8AC3-BED061032B37}">
  <sheetPr>
    <tabColor rgb="FFEF29D3"/>
  </sheetPr>
  <dimension ref="A1:L956"/>
  <sheetViews>
    <sheetView showGridLines="0" workbookViewId="0">
      <pane xSplit="1" ySplit="5" topLeftCell="B6" activePane="bottomRight" state="frozen"/>
      <selection activeCell="C3" sqref="C3"/>
      <selection pane="topRight" activeCell="C3" sqref="C3"/>
      <selection pane="bottomLeft" activeCell="C3" sqref="C3"/>
      <selection pane="bottomRight" activeCell="H9" sqref="H9"/>
    </sheetView>
  </sheetViews>
  <sheetFormatPr baseColWidth="10" defaultRowHeight="14.4" x14ac:dyDescent="0.3"/>
  <cols>
    <col min="1" max="1" width="22" customWidth="1"/>
    <col min="2" max="2" width="47.109375" style="53" bestFit="1" customWidth="1"/>
    <col min="3" max="3" width="13.33203125" style="53" bestFit="1" customWidth="1"/>
    <col min="4" max="4" width="11.5546875" style="153" bestFit="1" customWidth="1"/>
    <col min="5" max="7" width="4.44140625" customWidth="1"/>
    <col min="8" max="8" width="20.5546875" customWidth="1"/>
    <col min="9" max="9" width="47.109375" bestFit="1" customWidth="1"/>
    <col min="10" max="10" width="10.88671875" bestFit="1" customWidth="1"/>
    <col min="11" max="12" width="6.88671875" bestFit="1" customWidth="1"/>
    <col min="13" max="100" width="21.6640625" bestFit="1" customWidth="1"/>
    <col min="101" max="101" width="20" bestFit="1" customWidth="1"/>
    <col min="102" max="102" width="19.88671875" bestFit="1" customWidth="1"/>
    <col min="103" max="103" width="18.5546875" bestFit="1" customWidth="1"/>
    <col min="104" max="104" width="18.44140625" bestFit="1" customWidth="1"/>
    <col min="105" max="105" width="22.5546875" bestFit="1" customWidth="1"/>
    <col min="106" max="106" width="20.33203125" bestFit="1" customWidth="1"/>
    <col min="107" max="107" width="18.5546875" bestFit="1" customWidth="1"/>
    <col min="108" max="108" width="21.44140625" bestFit="1" customWidth="1"/>
    <col min="109" max="109" width="22.5546875" bestFit="1" customWidth="1"/>
    <col min="110" max="110" width="20.33203125" bestFit="1" customWidth="1"/>
    <col min="111" max="111" width="18.5546875" bestFit="1" customWidth="1"/>
    <col min="112" max="112" width="21.44140625" bestFit="1" customWidth="1"/>
    <col min="113" max="113" width="19.33203125" bestFit="1" customWidth="1"/>
    <col min="114" max="114" width="21.44140625" bestFit="1" customWidth="1"/>
    <col min="115" max="116" width="25.33203125" bestFit="1" customWidth="1"/>
    <col min="117" max="117" width="22.5546875" bestFit="1" customWidth="1"/>
    <col min="118" max="118" width="18.88671875" bestFit="1" customWidth="1"/>
    <col min="119" max="119" width="25" bestFit="1" customWidth="1"/>
    <col min="120" max="120" width="26.44140625" bestFit="1" customWidth="1"/>
    <col min="121" max="121" width="20.77734375" bestFit="1" customWidth="1"/>
    <col min="122" max="122" width="18.88671875" bestFit="1" customWidth="1"/>
    <col min="123" max="123" width="21.5546875" bestFit="1" customWidth="1"/>
    <col min="124" max="124" width="21.88671875" bestFit="1" customWidth="1"/>
    <col min="125" max="125" width="21.5546875" bestFit="1" customWidth="1"/>
    <col min="126" max="126" width="21.88671875" bestFit="1" customWidth="1"/>
    <col min="127" max="127" width="25.5546875" bestFit="1" customWidth="1"/>
    <col min="128" max="128" width="23.77734375" bestFit="1" customWidth="1"/>
    <col min="129" max="130" width="18.109375" bestFit="1" customWidth="1"/>
    <col min="131" max="340" width="21.6640625" bestFit="1" customWidth="1"/>
    <col min="341" max="341" width="20" bestFit="1" customWidth="1"/>
    <col min="342" max="342" width="19.88671875" bestFit="1" customWidth="1"/>
    <col min="343" max="343" width="18.5546875" bestFit="1" customWidth="1"/>
    <col min="344" max="344" width="18.44140625" bestFit="1" customWidth="1"/>
    <col min="345" max="345" width="22.5546875" bestFit="1" customWidth="1"/>
    <col min="346" max="346" width="20.33203125" bestFit="1" customWidth="1"/>
    <col min="347" max="347" width="18.5546875" bestFit="1" customWidth="1"/>
    <col min="348" max="348" width="21.44140625" bestFit="1" customWidth="1"/>
    <col min="349" max="349" width="22.5546875" bestFit="1" customWidth="1"/>
    <col min="350" max="350" width="20.33203125" bestFit="1" customWidth="1"/>
    <col min="351" max="351" width="18.5546875" bestFit="1" customWidth="1"/>
    <col min="352" max="352" width="21.44140625" bestFit="1" customWidth="1"/>
    <col min="353" max="353" width="19.33203125" bestFit="1" customWidth="1"/>
    <col min="354" max="354" width="21.44140625" bestFit="1" customWidth="1"/>
    <col min="355" max="356" width="25.33203125" bestFit="1" customWidth="1"/>
    <col min="357" max="357" width="22.5546875" bestFit="1" customWidth="1"/>
    <col min="358" max="358" width="18.88671875" bestFit="1" customWidth="1"/>
    <col min="359" max="359" width="25" bestFit="1" customWidth="1"/>
    <col min="360" max="360" width="26.44140625" bestFit="1" customWidth="1"/>
    <col min="361" max="361" width="20.77734375" bestFit="1" customWidth="1"/>
    <col min="362" max="362" width="18.88671875" bestFit="1" customWidth="1"/>
    <col min="363" max="363" width="21.5546875" bestFit="1" customWidth="1"/>
    <col min="364" max="364" width="21.88671875" bestFit="1" customWidth="1"/>
    <col min="365" max="365" width="21.5546875" bestFit="1" customWidth="1"/>
    <col min="366" max="366" width="21.88671875" bestFit="1" customWidth="1"/>
    <col min="367" max="367" width="25.5546875" bestFit="1" customWidth="1"/>
    <col min="368" max="368" width="23.77734375" bestFit="1" customWidth="1"/>
    <col min="369" max="370" width="18.109375" bestFit="1" customWidth="1"/>
  </cols>
  <sheetData>
    <row r="1" spans="1:12" ht="15.6" x14ac:dyDescent="0.3">
      <c r="A1" s="52" t="s">
        <v>320</v>
      </c>
      <c r="H1" s="52" t="s">
        <v>320</v>
      </c>
      <c r="I1" s="53"/>
      <c r="J1" s="53"/>
    </row>
    <row r="2" spans="1:12" x14ac:dyDescent="0.3">
      <c r="A2" s="54" t="s">
        <v>382</v>
      </c>
      <c r="H2" s="54" t="s">
        <v>382</v>
      </c>
      <c r="I2" s="53"/>
      <c r="J2" s="53"/>
    </row>
    <row r="3" spans="1:12" x14ac:dyDescent="0.3">
      <c r="A3" s="54" t="s">
        <v>319</v>
      </c>
      <c r="H3" s="54" t="s">
        <v>319</v>
      </c>
      <c r="I3" s="53"/>
      <c r="J3" s="53"/>
    </row>
    <row r="4" spans="1:12" ht="14.4" customHeight="1" x14ac:dyDescent="0.3">
      <c r="A4" s="175" t="s">
        <v>438</v>
      </c>
      <c r="B4" s="175"/>
      <c r="C4" s="175"/>
      <c r="D4" s="175"/>
      <c r="H4" s="226" t="s">
        <v>384</v>
      </c>
      <c r="I4" s="226"/>
      <c r="J4" s="226"/>
      <c r="K4" s="226"/>
    </row>
    <row r="5" spans="1:12" s="57" customFormat="1" x14ac:dyDescent="0.3">
      <c r="A5" s="154" t="s">
        <v>306</v>
      </c>
      <c r="B5" s="155" t="s">
        <v>4</v>
      </c>
      <c r="C5" s="153" t="s">
        <v>307</v>
      </c>
      <c r="D5" s="153" t="s">
        <v>308</v>
      </c>
      <c r="E5" s="56"/>
      <c r="F5" s="56"/>
      <c r="G5" s="56"/>
      <c r="H5" s="227" t="s">
        <v>306</v>
      </c>
      <c r="I5" s="228" t="s">
        <v>4</v>
      </c>
      <c r="J5" s="229" t="s">
        <v>326</v>
      </c>
      <c r="K5" s="229" t="s">
        <v>351</v>
      </c>
      <c r="L5" s="56"/>
    </row>
    <row r="6" spans="1:12" s="13" customFormat="1" ht="15" customHeight="1" x14ac:dyDescent="0.3">
      <c r="A6" s="51" t="s">
        <v>328</v>
      </c>
      <c r="B6" s="51" t="s">
        <v>121</v>
      </c>
      <c r="C6" s="38">
        <v>2</v>
      </c>
      <c r="D6" s="38">
        <v>16</v>
      </c>
      <c r="E6"/>
      <c r="F6"/>
      <c r="G6"/>
      <c r="H6" s="51" t="s">
        <v>328</v>
      </c>
      <c r="I6" s="51" t="s">
        <v>121</v>
      </c>
      <c r="J6" s="38">
        <v>5</v>
      </c>
      <c r="K6" s="38">
        <v>0</v>
      </c>
      <c r="L6"/>
    </row>
    <row r="7" spans="1:12" s="13" customFormat="1" ht="15" customHeight="1" x14ac:dyDescent="0.3">
      <c r="A7" s="51" t="s">
        <v>328</v>
      </c>
      <c r="B7" s="51" t="s">
        <v>124</v>
      </c>
      <c r="C7" s="38">
        <v>4</v>
      </c>
      <c r="D7" s="38">
        <v>8</v>
      </c>
      <c r="E7"/>
      <c r="F7"/>
      <c r="G7"/>
      <c r="H7" s="51" t="s">
        <v>328</v>
      </c>
      <c r="I7" s="51" t="s">
        <v>124</v>
      </c>
      <c r="J7" s="38">
        <v>1</v>
      </c>
      <c r="K7" s="38">
        <v>0</v>
      </c>
      <c r="L7"/>
    </row>
    <row r="8" spans="1:12" s="13" customFormat="1" ht="15" customHeight="1" x14ac:dyDescent="0.3">
      <c r="A8" s="51" t="s">
        <v>328</v>
      </c>
      <c r="B8" s="51" t="s">
        <v>199</v>
      </c>
      <c r="C8" s="38">
        <v>0</v>
      </c>
      <c r="D8" s="38">
        <v>0</v>
      </c>
      <c r="E8"/>
      <c r="F8"/>
      <c r="G8"/>
      <c r="H8" s="51" t="s">
        <v>328</v>
      </c>
      <c r="I8" s="51" t="s">
        <v>199</v>
      </c>
      <c r="J8" s="38">
        <v>0</v>
      </c>
      <c r="K8" s="38">
        <v>0</v>
      </c>
      <c r="L8"/>
    </row>
    <row r="9" spans="1:12" s="13" customFormat="1" ht="15" customHeight="1" x14ac:dyDescent="0.3">
      <c r="A9" s="51" t="s">
        <v>328</v>
      </c>
      <c r="B9" s="51" t="s">
        <v>120</v>
      </c>
      <c r="C9" s="38">
        <v>6</v>
      </c>
      <c r="D9" s="38">
        <v>6</v>
      </c>
      <c r="E9"/>
      <c r="F9"/>
      <c r="G9"/>
      <c r="H9" s="51" t="s">
        <v>328</v>
      </c>
      <c r="I9" s="51" t="s">
        <v>120</v>
      </c>
      <c r="J9" s="38">
        <v>16</v>
      </c>
      <c r="K9" s="38">
        <v>0</v>
      </c>
      <c r="L9"/>
    </row>
    <row r="10" spans="1:12" s="13" customFormat="1" ht="15" customHeight="1" x14ac:dyDescent="0.3">
      <c r="A10" s="51" t="s">
        <v>328</v>
      </c>
      <c r="B10" s="51" t="s">
        <v>198</v>
      </c>
      <c r="C10" s="38">
        <v>2</v>
      </c>
      <c r="D10" s="38">
        <v>0</v>
      </c>
      <c r="E10"/>
      <c r="F10"/>
      <c r="G10"/>
      <c r="H10" s="51" t="s">
        <v>328</v>
      </c>
      <c r="I10" s="51" t="s">
        <v>198</v>
      </c>
      <c r="J10" s="38">
        <v>0</v>
      </c>
      <c r="K10" s="38">
        <v>0</v>
      </c>
      <c r="L10"/>
    </row>
    <row r="11" spans="1:12" s="13" customFormat="1" ht="15" customHeight="1" x14ac:dyDescent="0.3">
      <c r="A11" s="51" t="s">
        <v>328</v>
      </c>
      <c r="B11" s="51" t="s">
        <v>118</v>
      </c>
      <c r="C11" s="38">
        <v>24</v>
      </c>
      <c r="D11" s="38">
        <v>67</v>
      </c>
      <c r="E11"/>
      <c r="F11"/>
      <c r="G11"/>
      <c r="H11" s="51" t="s">
        <v>328</v>
      </c>
      <c r="I11" s="51" t="s">
        <v>118</v>
      </c>
      <c r="J11" s="38">
        <v>5</v>
      </c>
      <c r="K11" s="38">
        <v>0</v>
      </c>
      <c r="L11"/>
    </row>
    <row r="12" spans="1:12" s="13" customFormat="1" ht="15" customHeight="1" x14ac:dyDescent="0.3">
      <c r="A12" s="51" t="s">
        <v>328</v>
      </c>
      <c r="B12" s="51" t="s">
        <v>122</v>
      </c>
      <c r="C12" s="38">
        <v>0</v>
      </c>
      <c r="D12" s="38">
        <v>0</v>
      </c>
      <c r="E12"/>
      <c r="F12"/>
      <c r="G12"/>
      <c r="H12" s="51" t="s">
        <v>328</v>
      </c>
      <c r="I12" s="51" t="s">
        <v>122</v>
      </c>
      <c r="J12" s="38">
        <v>0</v>
      </c>
      <c r="K12" s="38">
        <v>0</v>
      </c>
      <c r="L12"/>
    </row>
    <row r="13" spans="1:12" s="13" customFormat="1" ht="15" customHeight="1" x14ac:dyDescent="0.3">
      <c r="A13" s="51" t="s">
        <v>328</v>
      </c>
      <c r="B13" s="51" t="s">
        <v>209</v>
      </c>
      <c r="C13" s="38">
        <v>0</v>
      </c>
      <c r="D13" s="38">
        <v>4</v>
      </c>
      <c r="E13"/>
      <c r="F13"/>
      <c r="G13"/>
      <c r="H13" s="51" t="s">
        <v>328</v>
      </c>
      <c r="I13" s="51" t="s">
        <v>209</v>
      </c>
      <c r="J13" s="38">
        <v>0</v>
      </c>
      <c r="K13" s="38">
        <v>0</v>
      </c>
      <c r="L13"/>
    </row>
    <row r="14" spans="1:12" s="13" customFormat="1" ht="15" customHeight="1" x14ac:dyDescent="0.3">
      <c r="A14" s="51" t="s">
        <v>328</v>
      </c>
      <c r="B14" s="51" t="s">
        <v>119</v>
      </c>
      <c r="C14" s="38">
        <v>2</v>
      </c>
      <c r="D14" s="38">
        <v>1</v>
      </c>
      <c r="E14"/>
      <c r="F14"/>
      <c r="G14"/>
      <c r="H14" s="51" t="s">
        <v>328</v>
      </c>
      <c r="I14" s="51" t="s">
        <v>119</v>
      </c>
      <c r="J14" s="38">
        <v>1</v>
      </c>
      <c r="K14" s="38">
        <v>0</v>
      </c>
      <c r="L14"/>
    </row>
    <row r="15" spans="1:12" s="13" customFormat="1" ht="15" customHeight="1" x14ac:dyDescent="0.3">
      <c r="A15" s="51" t="s">
        <v>328</v>
      </c>
      <c r="B15" s="51" t="s">
        <v>123</v>
      </c>
      <c r="C15" s="38">
        <v>1</v>
      </c>
      <c r="D15" s="38">
        <v>0</v>
      </c>
      <c r="E15"/>
      <c r="F15"/>
      <c r="G15"/>
      <c r="H15" s="51" t="s">
        <v>328</v>
      </c>
      <c r="I15" s="51" t="s">
        <v>123</v>
      </c>
      <c r="J15" s="38">
        <v>6</v>
      </c>
      <c r="K15" s="38">
        <v>0</v>
      </c>
      <c r="L15"/>
    </row>
    <row r="16" spans="1:12" s="13" customFormat="1" ht="15" customHeight="1" x14ac:dyDescent="0.3">
      <c r="A16" s="51" t="s">
        <v>328</v>
      </c>
      <c r="B16" t="s">
        <v>503</v>
      </c>
      <c r="C16" s="38">
        <v>0</v>
      </c>
      <c r="D16" s="38">
        <v>0</v>
      </c>
      <c r="E16"/>
      <c r="F16"/>
      <c r="G16"/>
      <c r="H16" s="51" t="s">
        <v>328</v>
      </c>
      <c r="I16" t="s">
        <v>503</v>
      </c>
      <c r="J16" s="38">
        <v>0</v>
      </c>
      <c r="K16" s="38">
        <v>0</v>
      </c>
      <c r="L16"/>
    </row>
    <row r="17" spans="1:12" s="13" customFormat="1" ht="15" customHeight="1" x14ac:dyDescent="0.3">
      <c r="A17" s="51" t="s">
        <v>328</v>
      </c>
      <c r="B17" t="s">
        <v>475</v>
      </c>
      <c r="C17" s="38">
        <v>0</v>
      </c>
      <c r="D17" s="38">
        <v>0</v>
      </c>
      <c r="E17"/>
      <c r="F17"/>
      <c r="G17"/>
      <c r="H17" s="51" t="s">
        <v>328</v>
      </c>
      <c r="I17" t="s">
        <v>475</v>
      </c>
      <c r="J17" s="38">
        <v>2</v>
      </c>
      <c r="K17" s="38">
        <v>0</v>
      </c>
      <c r="L17"/>
    </row>
    <row r="18" spans="1:12" s="13" customFormat="1" ht="15" customHeight="1" x14ac:dyDescent="0.3">
      <c r="A18" s="51" t="s">
        <v>385</v>
      </c>
      <c r="B18" s="51"/>
      <c r="C18" s="38">
        <v>41</v>
      </c>
      <c r="D18" s="38">
        <v>102</v>
      </c>
      <c r="E18"/>
      <c r="F18"/>
      <c r="G18"/>
      <c r="H18" s="51" t="s">
        <v>385</v>
      </c>
      <c r="I18" s="51"/>
      <c r="J18" s="38">
        <v>36</v>
      </c>
      <c r="K18" s="38">
        <v>0</v>
      </c>
      <c r="L18"/>
    </row>
    <row r="19" spans="1:12" s="13" customFormat="1" ht="15" customHeight="1" x14ac:dyDescent="0.3">
      <c r="A19" s="51" t="s">
        <v>193</v>
      </c>
      <c r="B19" s="51" t="s">
        <v>193</v>
      </c>
      <c r="C19" s="38">
        <v>25</v>
      </c>
      <c r="D19" s="38">
        <v>0</v>
      </c>
      <c r="E19"/>
      <c r="F19"/>
      <c r="G19"/>
      <c r="H19" s="51" t="s">
        <v>193</v>
      </c>
      <c r="I19" s="51" t="s">
        <v>193</v>
      </c>
      <c r="J19" s="38">
        <v>11</v>
      </c>
      <c r="K19" s="38">
        <v>0</v>
      </c>
      <c r="L19"/>
    </row>
    <row r="20" spans="1:12" s="13" customFormat="1" ht="15" customHeight="1" x14ac:dyDescent="0.3">
      <c r="A20" s="51" t="s">
        <v>193</v>
      </c>
      <c r="B20" s="51" t="s">
        <v>224</v>
      </c>
      <c r="C20" s="38">
        <v>0</v>
      </c>
      <c r="D20" s="38">
        <v>7</v>
      </c>
      <c r="E20"/>
      <c r="F20"/>
      <c r="G20"/>
      <c r="H20" s="51" t="s">
        <v>193</v>
      </c>
      <c r="I20" s="51" t="s">
        <v>224</v>
      </c>
      <c r="J20" s="38">
        <v>0</v>
      </c>
      <c r="K20" s="38">
        <v>0</v>
      </c>
      <c r="L20"/>
    </row>
    <row r="21" spans="1:12" s="13" customFormat="1" ht="15" customHeight="1" x14ac:dyDescent="0.3">
      <c r="A21" s="51" t="s">
        <v>193</v>
      </c>
      <c r="B21" s="51" t="s">
        <v>431</v>
      </c>
      <c r="C21" s="38">
        <v>1</v>
      </c>
      <c r="D21" s="38">
        <v>7</v>
      </c>
      <c r="E21"/>
      <c r="F21"/>
      <c r="G21"/>
      <c r="H21" s="51" t="s">
        <v>193</v>
      </c>
      <c r="I21" s="51" t="s">
        <v>431</v>
      </c>
      <c r="J21" s="38">
        <v>7</v>
      </c>
      <c r="K21" s="38">
        <v>0</v>
      </c>
      <c r="L21"/>
    </row>
    <row r="22" spans="1:12" s="13" customFormat="1" ht="15" customHeight="1" x14ac:dyDescent="0.3">
      <c r="A22" s="51" t="s">
        <v>386</v>
      </c>
      <c r="B22" s="51"/>
      <c r="C22" s="38">
        <v>26</v>
      </c>
      <c r="D22" s="38">
        <v>14</v>
      </c>
      <c r="E22"/>
      <c r="F22"/>
      <c r="G22"/>
      <c r="H22" s="51" t="s">
        <v>386</v>
      </c>
      <c r="I22" s="51"/>
      <c r="J22" s="38">
        <v>18</v>
      </c>
      <c r="K22" s="38">
        <v>0</v>
      </c>
      <c r="L22"/>
    </row>
    <row r="23" spans="1:12" s="13" customFormat="1" ht="15" customHeight="1" x14ac:dyDescent="0.3">
      <c r="A23" s="51" t="s">
        <v>33</v>
      </c>
      <c r="B23" s="51" t="s">
        <v>40</v>
      </c>
      <c r="C23" s="38">
        <v>7</v>
      </c>
      <c r="D23" s="38">
        <v>58</v>
      </c>
      <c r="E23"/>
      <c r="F23"/>
      <c r="G23"/>
      <c r="H23" s="51" t="s">
        <v>33</v>
      </c>
      <c r="I23" s="51" t="s">
        <v>40</v>
      </c>
      <c r="J23" s="38">
        <v>15</v>
      </c>
      <c r="K23" s="38">
        <v>0</v>
      </c>
      <c r="L23"/>
    </row>
    <row r="24" spans="1:12" s="13" customFormat="1" ht="15" customHeight="1" x14ac:dyDescent="0.3">
      <c r="A24" s="51" t="s">
        <v>33</v>
      </c>
      <c r="B24" s="51" t="s">
        <v>39</v>
      </c>
      <c r="C24" s="38">
        <v>14</v>
      </c>
      <c r="D24" s="38">
        <v>36</v>
      </c>
      <c r="E24"/>
      <c r="F24"/>
      <c r="G24"/>
      <c r="H24" s="51" t="s">
        <v>33</v>
      </c>
      <c r="I24" s="51" t="s">
        <v>39</v>
      </c>
      <c r="J24" s="38">
        <v>37</v>
      </c>
      <c r="K24" s="38">
        <v>0</v>
      </c>
      <c r="L24"/>
    </row>
    <row r="25" spans="1:12" s="13" customFormat="1" ht="15" customHeight="1" x14ac:dyDescent="0.3">
      <c r="A25" s="51" t="s">
        <v>33</v>
      </c>
      <c r="B25" s="51" t="s">
        <v>32</v>
      </c>
      <c r="C25" s="38">
        <v>3</v>
      </c>
      <c r="D25" s="38">
        <v>2</v>
      </c>
      <c r="E25"/>
      <c r="F25"/>
      <c r="G25"/>
      <c r="H25" s="51" t="s">
        <v>33</v>
      </c>
      <c r="I25" s="51" t="s">
        <v>32</v>
      </c>
      <c r="J25" s="38">
        <v>7</v>
      </c>
      <c r="K25" s="38">
        <v>0</v>
      </c>
      <c r="L25"/>
    </row>
    <row r="26" spans="1:12" s="13" customFormat="1" ht="15" customHeight="1" x14ac:dyDescent="0.3">
      <c r="A26" s="51" t="s">
        <v>33</v>
      </c>
      <c r="B26" s="51" t="s">
        <v>216</v>
      </c>
      <c r="C26" s="38">
        <v>4</v>
      </c>
      <c r="D26" s="38">
        <v>19</v>
      </c>
      <c r="E26"/>
      <c r="F26"/>
      <c r="G26"/>
      <c r="H26" s="51" t="s">
        <v>33</v>
      </c>
      <c r="I26" s="51" t="s">
        <v>216</v>
      </c>
      <c r="J26" s="38">
        <v>14</v>
      </c>
      <c r="K26" s="38">
        <v>0</v>
      </c>
      <c r="L26"/>
    </row>
    <row r="27" spans="1:12" s="13" customFormat="1" ht="15" customHeight="1" x14ac:dyDescent="0.3">
      <c r="A27" s="51" t="s">
        <v>33</v>
      </c>
      <c r="B27" s="51" t="s">
        <v>37</v>
      </c>
      <c r="C27" s="38">
        <v>8</v>
      </c>
      <c r="D27" s="38">
        <v>50</v>
      </c>
      <c r="E27"/>
      <c r="F27"/>
      <c r="G27"/>
      <c r="H27" s="51" t="s">
        <v>33</v>
      </c>
      <c r="I27" s="51" t="s">
        <v>37</v>
      </c>
      <c r="J27" s="38">
        <v>99</v>
      </c>
      <c r="K27" s="38">
        <v>0</v>
      </c>
      <c r="L27"/>
    </row>
    <row r="28" spans="1:12" s="13" customFormat="1" ht="15" customHeight="1" x14ac:dyDescent="0.3">
      <c r="A28" s="51" t="s">
        <v>33</v>
      </c>
      <c r="B28" s="51" t="s">
        <v>35</v>
      </c>
      <c r="C28" s="38">
        <v>20</v>
      </c>
      <c r="D28" s="38">
        <v>65</v>
      </c>
      <c r="E28"/>
      <c r="F28"/>
      <c r="G28"/>
      <c r="H28" s="51" t="s">
        <v>33</v>
      </c>
      <c r="I28" s="51" t="s">
        <v>35</v>
      </c>
      <c r="J28" s="38">
        <v>37</v>
      </c>
      <c r="K28" s="38">
        <v>0</v>
      </c>
      <c r="L28"/>
    </row>
    <row r="29" spans="1:12" s="13" customFormat="1" ht="15" customHeight="1" x14ac:dyDescent="0.3">
      <c r="A29" s="51" t="s">
        <v>33</v>
      </c>
      <c r="B29" s="51" t="s">
        <v>38</v>
      </c>
      <c r="C29" s="38">
        <v>4</v>
      </c>
      <c r="D29" s="38">
        <v>36</v>
      </c>
      <c r="E29"/>
      <c r="F29"/>
      <c r="G29"/>
      <c r="H29" s="51" t="s">
        <v>33</v>
      </c>
      <c r="I29" s="51" t="s">
        <v>38</v>
      </c>
      <c r="J29" s="38">
        <v>15</v>
      </c>
      <c r="K29" s="38">
        <v>0</v>
      </c>
      <c r="L29"/>
    </row>
    <row r="30" spans="1:12" s="13" customFormat="1" ht="15" customHeight="1" x14ac:dyDescent="0.3">
      <c r="A30" s="51" t="s">
        <v>33</v>
      </c>
      <c r="B30" s="51" t="s">
        <v>36</v>
      </c>
      <c r="C30" s="38">
        <v>18</v>
      </c>
      <c r="D30" s="38">
        <v>61</v>
      </c>
      <c r="E30"/>
      <c r="F30"/>
      <c r="G30"/>
      <c r="H30" s="51" t="s">
        <v>33</v>
      </c>
      <c r="I30" s="51" t="s">
        <v>36</v>
      </c>
      <c r="J30" s="38">
        <v>22</v>
      </c>
      <c r="K30" s="38">
        <v>0</v>
      </c>
      <c r="L30"/>
    </row>
    <row r="31" spans="1:12" s="13" customFormat="1" ht="15" customHeight="1" x14ac:dyDescent="0.3">
      <c r="A31" s="51" t="s">
        <v>33</v>
      </c>
      <c r="B31" s="51" t="s">
        <v>418</v>
      </c>
      <c r="C31" s="38">
        <v>83</v>
      </c>
      <c r="D31" s="38">
        <v>139</v>
      </c>
      <c r="E31"/>
      <c r="F31"/>
      <c r="G31"/>
      <c r="H31" s="51" t="s">
        <v>33</v>
      </c>
      <c r="I31" s="51" t="s">
        <v>418</v>
      </c>
      <c r="J31" s="38">
        <v>78</v>
      </c>
      <c r="K31" s="38">
        <v>0</v>
      </c>
      <c r="L31"/>
    </row>
    <row r="32" spans="1:12" s="13" customFormat="1" ht="15" customHeight="1" x14ac:dyDescent="0.3">
      <c r="A32" s="51" t="s">
        <v>33</v>
      </c>
      <c r="B32" s="51" t="s">
        <v>427</v>
      </c>
      <c r="C32" s="38">
        <v>33</v>
      </c>
      <c r="D32" s="38">
        <v>3</v>
      </c>
      <c r="E32"/>
      <c r="F32"/>
      <c r="G32"/>
      <c r="H32" s="51" t="s">
        <v>33</v>
      </c>
      <c r="I32" s="51" t="s">
        <v>427</v>
      </c>
      <c r="J32" s="38">
        <v>39</v>
      </c>
      <c r="K32" s="38">
        <v>0</v>
      </c>
      <c r="L32"/>
    </row>
    <row r="33" spans="1:12" s="13" customFormat="1" ht="15" customHeight="1" x14ac:dyDescent="0.3">
      <c r="A33" s="51" t="s">
        <v>33</v>
      </c>
      <c r="B33" s="51" t="s">
        <v>274</v>
      </c>
      <c r="C33" s="38">
        <v>15</v>
      </c>
      <c r="D33" s="38">
        <v>40</v>
      </c>
      <c r="E33"/>
      <c r="F33"/>
      <c r="G33"/>
      <c r="H33" s="51" t="s">
        <v>33</v>
      </c>
      <c r="I33" s="51" t="s">
        <v>274</v>
      </c>
      <c r="J33" s="38">
        <v>1</v>
      </c>
      <c r="K33" s="38">
        <v>0</v>
      </c>
      <c r="L33"/>
    </row>
    <row r="34" spans="1:12" s="13" customFormat="1" ht="15" customHeight="1" x14ac:dyDescent="0.3">
      <c r="A34" s="51" t="s">
        <v>33</v>
      </c>
      <c r="B34" t="s">
        <v>437</v>
      </c>
      <c r="C34" s="38">
        <v>16</v>
      </c>
      <c r="D34" s="38">
        <v>58</v>
      </c>
      <c r="E34"/>
      <c r="F34"/>
      <c r="G34"/>
      <c r="H34" s="51" t="s">
        <v>33</v>
      </c>
      <c r="I34" t="s">
        <v>437</v>
      </c>
      <c r="J34" s="38">
        <v>26</v>
      </c>
      <c r="K34" s="38">
        <v>0</v>
      </c>
      <c r="L34"/>
    </row>
    <row r="35" spans="1:12" s="13" customFormat="1" ht="15" customHeight="1" x14ac:dyDescent="0.3">
      <c r="A35" s="51" t="s">
        <v>33</v>
      </c>
      <c r="B35" t="s">
        <v>416</v>
      </c>
      <c r="C35" s="38">
        <v>2</v>
      </c>
      <c r="D35" s="38">
        <v>4</v>
      </c>
      <c r="E35"/>
      <c r="F35"/>
      <c r="G35"/>
      <c r="H35" s="51" t="s">
        <v>33</v>
      </c>
      <c r="I35" t="s">
        <v>416</v>
      </c>
      <c r="J35" s="38">
        <v>9</v>
      </c>
      <c r="K35" s="38">
        <v>0</v>
      </c>
      <c r="L35"/>
    </row>
    <row r="36" spans="1:12" s="13" customFormat="1" ht="15" customHeight="1" x14ac:dyDescent="0.3">
      <c r="A36" s="51" t="s">
        <v>33</v>
      </c>
      <c r="B36" t="s">
        <v>499</v>
      </c>
      <c r="C36" s="38">
        <v>0</v>
      </c>
      <c r="D36" s="38">
        <v>0</v>
      </c>
      <c r="E36"/>
      <c r="F36"/>
      <c r="G36"/>
      <c r="H36" s="51" t="s">
        <v>33</v>
      </c>
      <c r="I36" t="s">
        <v>499</v>
      </c>
      <c r="J36" s="38">
        <v>0</v>
      </c>
      <c r="K36" s="38">
        <v>0</v>
      </c>
      <c r="L36"/>
    </row>
    <row r="37" spans="1:12" s="13" customFormat="1" ht="15" customHeight="1" x14ac:dyDescent="0.3">
      <c r="A37" s="51" t="s">
        <v>387</v>
      </c>
      <c r="B37" s="51"/>
      <c r="C37" s="38">
        <v>227</v>
      </c>
      <c r="D37" s="38">
        <v>571</v>
      </c>
      <c r="E37"/>
      <c r="F37"/>
      <c r="G37"/>
      <c r="H37" s="51" t="s">
        <v>387</v>
      </c>
      <c r="I37" s="51"/>
      <c r="J37" s="38">
        <v>399</v>
      </c>
      <c r="K37" s="38">
        <v>0</v>
      </c>
      <c r="L37"/>
    </row>
    <row r="38" spans="1:12" s="13" customFormat="1" ht="15" customHeight="1" x14ac:dyDescent="0.3">
      <c r="A38" s="51" t="s">
        <v>117</v>
      </c>
      <c r="B38" s="51" t="s">
        <v>117</v>
      </c>
      <c r="C38" s="38">
        <v>1</v>
      </c>
      <c r="D38" s="38">
        <v>2</v>
      </c>
      <c r="E38"/>
      <c r="F38"/>
      <c r="G38"/>
      <c r="H38" s="51" t="s">
        <v>117</v>
      </c>
      <c r="I38" s="51" t="s">
        <v>117</v>
      </c>
      <c r="J38" s="38">
        <v>2</v>
      </c>
      <c r="K38" s="38">
        <v>0</v>
      </c>
      <c r="L38"/>
    </row>
    <row r="39" spans="1:12" s="13" customFormat="1" ht="15" customHeight="1" x14ac:dyDescent="0.3">
      <c r="A39" s="51" t="s">
        <v>316</v>
      </c>
      <c r="B39" s="51"/>
      <c r="C39" s="38">
        <v>1</v>
      </c>
      <c r="D39" s="38">
        <v>2</v>
      </c>
      <c r="E39"/>
      <c r="F39"/>
      <c r="G39"/>
      <c r="H39" s="51" t="s">
        <v>316</v>
      </c>
      <c r="I39" s="51"/>
      <c r="J39" s="38">
        <v>2</v>
      </c>
      <c r="K39" s="38">
        <v>0</v>
      </c>
      <c r="L39"/>
    </row>
    <row r="40" spans="1:12" s="13" customFormat="1" ht="15" customHeight="1" x14ac:dyDescent="0.3">
      <c r="A40" s="51" t="s">
        <v>42</v>
      </c>
      <c r="B40" s="51" t="s">
        <v>223</v>
      </c>
      <c r="C40" s="38">
        <v>6</v>
      </c>
      <c r="D40" s="38">
        <v>12</v>
      </c>
      <c r="E40"/>
      <c r="F40"/>
      <c r="G40"/>
      <c r="H40" s="51" t="s">
        <v>42</v>
      </c>
      <c r="I40" s="51" t="s">
        <v>223</v>
      </c>
      <c r="J40" s="38">
        <v>3</v>
      </c>
      <c r="K40" s="38">
        <v>0</v>
      </c>
      <c r="L40"/>
    </row>
    <row r="41" spans="1:12" s="13" customFormat="1" ht="15" customHeight="1" x14ac:dyDescent="0.3">
      <c r="A41" s="51" t="s">
        <v>42</v>
      </c>
      <c r="B41" s="51" t="s">
        <v>201</v>
      </c>
      <c r="C41" s="38">
        <v>1</v>
      </c>
      <c r="D41" s="38">
        <v>3</v>
      </c>
      <c r="E41"/>
      <c r="F41"/>
      <c r="G41"/>
      <c r="H41" s="51" t="s">
        <v>42</v>
      </c>
      <c r="I41" s="51" t="s">
        <v>201</v>
      </c>
      <c r="J41" s="38">
        <v>0</v>
      </c>
      <c r="K41" s="38">
        <v>0</v>
      </c>
      <c r="L41"/>
    </row>
    <row r="42" spans="1:12" s="13" customFormat="1" ht="15" customHeight="1" x14ac:dyDescent="0.3">
      <c r="A42" s="51" t="s">
        <v>42</v>
      </c>
      <c r="B42" s="51" t="s">
        <v>43</v>
      </c>
      <c r="C42" s="38">
        <v>33</v>
      </c>
      <c r="D42" s="38">
        <v>3</v>
      </c>
      <c r="E42"/>
      <c r="F42"/>
      <c r="G42"/>
      <c r="H42" s="51" t="s">
        <v>42</v>
      </c>
      <c r="I42" s="51" t="s">
        <v>43</v>
      </c>
      <c r="J42" s="38">
        <v>33</v>
      </c>
      <c r="K42" s="38">
        <v>0</v>
      </c>
      <c r="L42"/>
    </row>
    <row r="43" spans="1:12" s="13" customFormat="1" ht="15" customHeight="1" x14ac:dyDescent="0.3">
      <c r="A43" s="51" t="s">
        <v>42</v>
      </c>
      <c r="B43" s="51" t="s">
        <v>41</v>
      </c>
      <c r="C43" s="38">
        <v>17</v>
      </c>
      <c r="D43" s="38">
        <v>34</v>
      </c>
      <c r="E43"/>
      <c r="F43"/>
      <c r="G43"/>
      <c r="H43" s="51" t="s">
        <v>42</v>
      </c>
      <c r="I43" s="51" t="s">
        <v>41</v>
      </c>
      <c r="J43" s="38">
        <v>12</v>
      </c>
      <c r="K43" s="38">
        <v>0</v>
      </c>
      <c r="L43"/>
    </row>
    <row r="44" spans="1:12" s="13" customFormat="1" ht="15" customHeight="1" x14ac:dyDescent="0.3">
      <c r="A44" s="51" t="s">
        <v>42</v>
      </c>
      <c r="B44" s="51" t="s">
        <v>425</v>
      </c>
      <c r="C44" s="38">
        <v>1</v>
      </c>
      <c r="D44" s="38">
        <v>5</v>
      </c>
      <c r="E44"/>
      <c r="F44"/>
      <c r="G44"/>
      <c r="H44" s="51" t="s">
        <v>42</v>
      </c>
      <c r="I44" s="51" t="s">
        <v>425</v>
      </c>
      <c r="J44" s="38">
        <v>0</v>
      </c>
      <c r="K44" s="38">
        <v>0</v>
      </c>
      <c r="L44"/>
    </row>
    <row r="45" spans="1:12" s="13" customFormat="1" ht="15" customHeight="1" x14ac:dyDescent="0.3">
      <c r="A45" s="51" t="s">
        <v>388</v>
      </c>
      <c r="B45" s="51"/>
      <c r="C45" s="38">
        <v>58</v>
      </c>
      <c r="D45" s="38">
        <v>57</v>
      </c>
      <c r="E45"/>
      <c r="F45"/>
      <c r="G45"/>
      <c r="H45" s="51" t="s">
        <v>388</v>
      </c>
      <c r="I45" s="51"/>
      <c r="J45" s="38">
        <v>48</v>
      </c>
      <c r="K45" s="38">
        <v>0</v>
      </c>
      <c r="L45"/>
    </row>
    <row r="46" spans="1:12" s="13" customFormat="1" ht="15" customHeight="1" x14ac:dyDescent="0.3">
      <c r="A46" s="51" t="s">
        <v>329</v>
      </c>
      <c r="B46" s="51" t="s">
        <v>75</v>
      </c>
      <c r="C46" s="38">
        <v>20</v>
      </c>
      <c r="D46" s="38">
        <v>51</v>
      </c>
      <c r="E46"/>
      <c r="F46"/>
      <c r="G46"/>
      <c r="H46" s="51" t="s">
        <v>329</v>
      </c>
      <c r="I46" s="51" t="s">
        <v>75</v>
      </c>
      <c r="J46" s="38">
        <v>8</v>
      </c>
      <c r="K46" s="38">
        <v>0</v>
      </c>
      <c r="L46"/>
    </row>
    <row r="47" spans="1:12" s="13" customFormat="1" ht="15" customHeight="1" x14ac:dyDescent="0.3">
      <c r="A47" s="51" t="s">
        <v>329</v>
      </c>
      <c r="B47" s="51" t="s">
        <v>421</v>
      </c>
      <c r="C47" s="38">
        <v>13</v>
      </c>
      <c r="D47" s="38">
        <v>9</v>
      </c>
      <c r="E47"/>
      <c r="F47"/>
      <c r="G47"/>
      <c r="H47" s="51" t="s">
        <v>329</v>
      </c>
      <c r="I47" s="51" t="s">
        <v>421</v>
      </c>
      <c r="J47" s="38">
        <v>40</v>
      </c>
      <c r="K47" s="38">
        <v>0</v>
      </c>
      <c r="L47"/>
    </row>
    <row r="48" spans="1:12" s="13" customFormat="1" ht="15" customHeight="1" x14ac:dyDescent="0.3">
      <c r="A48" s="51" t="s">
        <v>389</v>
      </c>
      <c r="B48" s="51"/>
      <c r="C48" s="38">
        <v>33</v>
      </c>
      <c r="D48" s="38">
        <v>60</v>
      </c>
      <c r="E48"/>
      <c r="F48"/>
      <c r="G48"/>
      <c r="H48" s="51" t="s">
        <v>389</v>
      </c>
      <c r="I48" s="51"/>
      <c r="J48" s="38">
        <v>48</v>
      </c>
      <c r="K48" s="38">
        <v>0</v>
      </c>
      <c r="L48"/>
    </row>
    <row r="49" spans="1:12" s="13" customFormat="1" ht="15" customHeight="1" x14ac:dyDescent="0.3">
      <c r="A49" s="51" t="s">
        <v>330</v>
      </c>
      <c r="B49" s="51" t="s">
        <v>76</v>
      </c>
      <c r="C49" s="38">
        <v>2</v>
      </c>
      <c r="D49" s="38">
        <v>0</v>
      </c>
      <c r="E49"/>
      <c r="F49"/>
      <c r="G49"/>
      <c r="H49" s="51" t="s">
        <v>330</v>
      </c>
      <c r="I49" s="51" t="s">
        <v>76</v>
      </c>
      <c r="J49" s="38">
        <v>5</v>
      </c>
      <c r="K49" s="38">
        <v>0</v>
      </c>
      <c r="L49"/>
    </row>
    <row r="50" spans="1:12" s="13" customFormat="1" ht="15" customHeight="1" x14ac:dyDescent="0.3">
      <c r="A50" s="51" t="s">
        <v>390</v>
      </c>
      <c r="B50" s="51"/>
      <c r="C50" s="38">
        <v>2</v>
      </c>
      <c r="D50" s="38">
        <v>0</v>
      </c>
      <c r="E50"/>
      <c r="F50"/>
      <c r="G50"/>
      <c r="H50" s="51" t="s">
        <v>390</v>
      </c>
      <c r="I50" s="51"/>
      <c r="J50" s="38">
        <v>5</v>
      </c>
      <c r="K50" s="38">
        <v>0</v>
      </c>
      <c r="L50"/>
    </row>
    <row r="51" spans="1:12" s="13" customFormat="1" ht="15" customHeight="1" x14ac:dyDescent="0.3">
      <c r="A51" s="51" t="s">
        <v>164</v>
      </c>
      <c r="B51" s="51" t="s">
        <v>165</v>
      </c>
      <c r="C51" s="38">
        <v>6</v>
      </c>
      <c r="D51" s="38">
        <v>33</v>
      </c>
      <c r="E51"/>
      <c r="F51"/>
      <c r="G51"/>
      <c r="H51" s="51" t="s">
        <v>164</v>
      </c>
      <c r="I51" s="51" t="s">
        <v>165</v>
      </c>
      <c r="J51" s="38">
        <v>11</v>
      </c>
      <c r="K51" s="38">
        <v>0</v>
      </c>
      <c r="L51"/>
    </row>
    <row r="52" spans="1:12" s="13" customFormat="1" ht="15" customHeight="1" x14ac:dyDescent="0.3">
      <c r="A52" s="51" t="s">
        <v>164</v>
      </c>
      <c r="B52" s="51" t="s">
        <v>429</v>
      </c>
      <c r="C52" s="38">
        <v>4</v>
      </c>
      <c r="D52" s="38">
        <v>20</v>
      </c>
      <c r="E52"/>
      <c r="F52"/>
      <c r="G52"/>
      <c r="H52" s="51" t="s">
        <v>164</v>
      </c>
      <c r="I52" s="51" t="s">
        <v>429</v>
      </c>
      <c r="J52" s="38">
        <v>24</v>
      </c>
      <c r="K52" s="38">
        <v>0</v>
      </c>
      <c r="L52"/>
    </row>
    <row r="53" spans="1:12" s="13" customFormat="1" ht="15" customHeight="1" x14ac:dyDescent="0.3">
      <c r="A53" s="51" t="s">
        <v>391</v>
      </c>
      <c r="B53" s="51"/>
      <c r="C53" s="38">
        <v>10</v>
      </c>
      <c r="D53" s="38">
        <v>53</v>
      </c>
      <c r="E53"/>
      <c r="F53"/>
      <c r="G53"/>
      <c r="H53" s="51" t="s">
        <v>391</v>
      </c>
      <c r="I53" s="51"/>
      <c r="J53" s="38">
        <v>35</v>
      </c>
      <c r="K53" s="38">
        <v>0</v>
      </c>
      <c r="L53"/>
    </row>
    <row r="54" spans="1:12" s="13" customFormat="1" ht="15" customHeight="1" x14ac:dyDescent="0.3">
      <c r="A54" s="51" t="s">
        <v>97</v>
      </c>
      <c r="B54" s="51" t="s">
        <v>97</v>
      </c>
      <c r="C54" s="38">
        <v>17</v>
      </c>
      <c r="D54" s="38">
        <v>31</v>
      </c>
      <c r="E54"/>
      <c r="F54"/>
      <c r="G54"/>
      <c r="H54" s="51" t="s">
        <v>97</v>
      </c>
      <c r="I54" s="51" t="s">
        <v>97</v>
      </c>
      <c r="J54" s="38">
        <v>8</v>
      </c>
      <c r="K54" s="38">
        <v>0</v>
      </c>
      <c r="L54"/>
    </row>
    <row r="55" spans="1:12" s="13" customFormat="1" ht="15" customHeight="1" x14ac:dyDescent="0.3">
      <c r="A55" s="51" t="s">
        <v>97</v>
      </c>
      <c r="B55" s="51" t="s">
        <v>98</v>
      </c>
      <c r="C55" s="38">
        <v>2</v>
      </c>
      <c r="D55" s="38">
        <v>2</v>
      </c>
      <c r="E55"/>
      <c r="F55"/>
      <c r="G55"/>
      <c r="H55" s="51" t="s">
        <v>97</v>
      </c>
      <c r="I55" s="51" t="s">
        <v>98</v>
      </c>
      <c r="J55" s="38">
        <v>2</v>
      </c>
      <c r="K55" s="38">
        <v>0</v>
      </c>
      <c r="L55"/>
    </row>
    <row r="56" spans="1:12" s="13" customFormat="1" ht="15" customHeight="1" x14ac:dyDescent="0.3">
      <c r="A56" s="51" t="s">
        <v>97</v>
      </c>
      <c r="B56" s="51" t="s">
        <v>99</v>
      </c>
      <c r="C56" s="38">
        <v>0</v>
      </c>
      <c r="D56" s="38">
        <v>5</v>
      </c>
      <c r="E56"/>
      <c r="F56"/>
      <c r="G56"/>
      <c r="H56" s="51" t="s">
        <v>97</v>
      </c>
      <c r="I56" s="51" t="s">
        <v>99</v>
      </c>
      <c r="J56" s="38">
        <v>0</v>
      </c>
      <c r="K56" s="38">
        <v>0</v>
      </c>
      <c r="L56"/>
    </row>
    <row r="57" spans="1:12" s="13" customFormat="1" ht="15" customHeight="1" x14ac:dyDescent="0.3">
      <c r="A57" s="51" t="s">
        <v>310</v>
      </c>
      <c r="B57" s="51"/>
      <c r="C57" s="38">
        <v>19</v>
      </c>
      <c r="D57" s="38">
        <v>38</v>
      </c>
      <c r="E57"/>
      <c r="F57"/>
      <c r="G57"/>
      <c r="H57" s="51" t="s">
        <v>310</v>
      </c>
      <c r="I57" s="51"/>
      <c r="J57" s="38">
        <v>10</v>
      </c>
      <c r="K57" s="38">
        <v>0</v>
      </c>
      <c r="L57"/>
    </row>
    <row r="58" spans="1:12" s="13" customFormat="1" ht="15" customHeight="1" x14ac:dyDescent="0.3">
      <c r="A58" s="51" t="s">
        <v>331</v>
      </c>
      <c r="B58" s="51" t="s">
        <v>186</v>
      </c>
      <c r="C58" s="38">
        <v>0</v>
      </c>
      <c r="D58" s="38">
        <v>1</v>
      </c>
      <c r="E58"/>
      <c r="F58"/>
      <c r="G58"/>
      <c r="H58" s="51" t="s">
        <v>331</v>
      </c>
      <c r="I58" s="51" t="s">
        <v>186</v>
      </c>
      <c r="J58" s="38">
        <v>0</v>
      </c>
      <c r="K58" s="38">
        <v>0</v>
      </c>
      <c r="L58"/>
    </row>
    <row r="59" spans="1:12" s="13" customFormat="1" ht="15" customHeight="1" x14ac:dyDescent="0.3">
      <c r="A59" s="51" t="s">
        <v>331</v>
      </c>
      <c r="B59" s="51" t="s">
        <v>182</v>
      </c>
      <c r="C59" s="38">
        <v>3</v>
      </c>
      <c r="D59" s="38">
        <v>35</v>
      </c>
      <c r="E59"/>
      <c r="F59"/>
      <c r="G59"/>
      <c r="H59" s="51" t="s">
        <v>331</v>
      </c>
      <c r="I59" s="51" t="s">
        <v>182</v>
      </c>
      <c r="J59" s="38">
        <v>2</v>
      </c>
      <c r="K59" s="38">
        <v>0</v>
      </c>
      <c r="L59"/>
    </row>
    <row r="60" spans="1:12" s="13" customFormat="1" ht="15" customHeight="1" x14ac:dyDescent="0.3">
      <c r="A60" s="51" t="s">
        <v>331</v>
      </c>
      <c r="B60" s="51" t="s">
        <v>183</v>
      </c>
      <c r="C60" s="38">
        <v>0</v>
      </c>
      <c r="D60" s="38">
        <v>45</v>
      </c>
      <c r="E60"/>
      <c r="F60"/>
      <c r="G60"/>
      <c r="H60" s="51" t="s">
        <v>331</v>
      </c>
      <c r="I60" s="51" t="s">
        <v>183</v>
      </c>
      <c r="J60" s="38">
        <v>0</v>
      </c>
      <c r="K60" s="38">
        <v>0</v>
      </c>
      <c r="L60"/>
    </row>
    <row r="61" spans="1:12" s="13" customFormat="1" ht="15" customHeight="1" x14ac:dyDescent="0.3">
      <c r="A61" s="51" t="s">
        <v>331</v>
      </c>
      <c r="B61" s="51" t="s">
        <v>167</v>
      </c>
      <c r="C61" s="38">
        <v>12</v>
      </c>
      <c r="D61" s="38">
        <v>4</v>
      </c>
      <c r="E61"/>
      <c r="F61"/>
      <c r="G61"/>
      <c r="H61" s="51" t="s">
        <v>331</v>
      </c>
      <c r="I61" s="51" t="s">
        <v>167</v>
      </c>
      <c r="J61" s="38">
        <v>2</v>
      </c>
      <c r="K61" s="38">
        <v>0</v>
      </c>
      <c r="L61"/>
    </row>
    <row r="62" spans="1:12" s="13" customFormat="1" ht="15" customHeight="1" x14ac:dyDescent="0.3">
      <c r="A62" s="51" t="s">
        <v>331</v>
      </c>
      <c r="B62" s="51" t="s">
        <v>188</v>
      </c>
      <c r="C62" s="38">
        <v>0</v>
      </c>
      <c r="D62" s="38">
        <v>14</v>
      </c>
      <c r="E62"/>
      <c r="F62"/>
      <c r="G62"/>
      <c r="H62" s="51" t="s">
        <v>331</v>
      </c>
      <c r="I62" s="51" t="s">
        <v>188</v>
      </c>
      <c r="J62" s="38">
        <v>0</v>
      </c>
      <c r="K62" s="38">
        <v>0</v>
      </c>
      <c r="L62"/>
    </row>
    <row r="63" spans="1:12" s="13" customFormat="1" ht="15" customHeight="1" x14ac:dyDescent="0.3">
      <c r="A63" s="51" t="s">
        <v>331</v>
      </c>
      <c r="B63" s="51" t="s">
        <v>187</v>
      </c>
      <c r="C63" s="38">
        <v>0</v>
      </c>
      <c r="D63" s="38">
        <v>19</v>
      </c>
      <c r="E63"/>
      <c r="F63"/>
      <c r="G63"/>
      <c r="H63" s="51" t="s">
        <v>331</v>
      </c>
      <c r="I63" s="51" t="s">
        <v>187</v>
      </c>
      <c r="J63" s="38">
        <v>1</v>
      </c>
      <c r="K63" s="38">
        <v>0</v>
      </c>
      <c r="L63"/>
    </row>
    <row r="64" spans="1:12" s="13" customFormat="1" ht="15" customHeight="1" x14ac:dyDescent="0.3">
      <c r="A64" s="51" t="s">
        <v>331</v>
      </c>
      <c r="B64" s="51" t="s">
        <v>180</v>
      </c>
      <c r="C64" s="38">
        <v>2</v>
      </c>
      <c r="D64" s="38">
        <v>32</v>
      </c>
      <c r="E64"/>
      <c r="F64"/>
      <c r="G64"/>
      <c r="H64" s="51" t="s">
        <v>331</v>
      </c>
      <c r="I64" s="51" t="s">
        <v>180</v>
      </c>
      <c r="J64" s="38">
        <v>0</v>
      </c>
      <c r="K64" s="38">
        <v>0</v>
      </c>
      <c r="L64"/>
    </row>
    <row r="65" spans="1:12" s="13" customFormat="1" ht="15" customHeight="1" x14ac:dyDescent="0.3">
      <c r="A65" s="51" t="s">
        <v>331</v>
      </c>
      <c r="B65" s="51" t="s">
        <v>184</v>
      </c>
      <c r="C65" s="38">
        <v>1</v>
      </c>
      <c r="D65" s="38">
        <v>0</v>
      </c>
      <c r="E65"/>
      <c r="F65"/>
      <c r="G65"/>
      <c r="H65" s="51" t="s">
        <v>331</v>
      </c>
      <c r="I65" s="51" t="s">
        <v>184</v>
      </c>
      <c r="J65" s="38">
        <v>0</v>
      </c>
      <c r="K65" s="38">
        <v>0</v>
      </c>
      <c r="L65"/>
    </row>
    <row r="66" spans="1:12" s="13" customFormat="1" ht="15" customHeight="1" x14ac:dyDescent="0.3">
      <c r="A66" s="51" t="s">
        <v>331</v>
      </c>
      <c r="B66" s="51" t="s">
        <v>179</v>
      </c>
      <c r="C66" s="38">
        <v>1</v>
      </c>
      <c r="D66" s="38">
        <v>16</v>
      </c>
      <c r="E66"/>
      <c r="F66"/>
      <c r="G66"/>
      <c r="H66" s="51" t="s">
        <v>331</v>
      </c>
      <c r="I66" s="51" t="s">
        <v>179</v>
      </c>
      <c r="J66" s="38">
        <v>4</v>
      </c>
      <c r="K66" s="38">
        <v>0</v>
      </c>
      <c r="L66"/>
    </row>
    <row r="67" spans="1:12" s="13" customFormat="1" ht="15" customHeight="1" x14ac:dyDescent="0.3">
      <c r="A67" s="51" t="s">
        <v>331</v>
      </c>
      <c r="B67" s="51" t="s">
        <v>166</v>
      </c>
      <c r="C67" s="38">
        <v>0</v>
      </c>
      <c r="D67" s="38">
        <v>21</v>
      </c>
      <c r="E67"/>
      <c r="F67"/>
      <c r="G67"/>
      <c r="H67" s="51" t="s">
        <v>331</v>
      </c>
      <c r="I67" s="51" t="s">
        <v>166</v>
      </c>
      <c r="J67" s="38">
        <v>2</v>
      </c>
      <c r="K67" s="38">
        <v>0</v>
      </c>
      <c r="L67"/>
    </row>
    <row r="68" spans="1:12" s="13" customFormat="1" ht="15" customHeight="1" x14ac:dyDescent="0.3">
      <c r="A68" s="51" t="s">
        <v>331</v>
      </c>
      <c r="B68" s="51" t="s">
        <v>185</v>
      </c>
      <c r="C68" s="38">
        <v>0</v>
      </c>
      <c r="D68" s="38">
        <v>17</v>
      </c>
      <c r="E68"/>
      <c r="F68"/>
      <c r="G68"/>
      <c r="H68" s="51" t="s">
        <v>331</v>
      </c>
      <c r="I68" s="51" t="s">
        <v>185</v>
      </c>
      <c r="J68" s="38">
        <v>1</v>
      </c>
      <c r="K68" s="38">
        <v>0</v>
      </c>
      <c r="L68"/>
    </row>
    <row r="69" spans="1:12" s="13" customFormat="1" ht="15" customHeight="1" x14ac:dyDescent="0.3">
      <c r="A69" s="51" t="s">
        <v>331</v>
      </c>
      <c r="B69" s="51" t="s">
        <v>181</v>
      </c>
      <c r="C69" s="38">
        <v>2</v>
      </c>
      <c r="D69" s="38">
        <v>29</v>
      </c>
      <c r="E69"/>
      <c r="F69"/>
      <c r="G69"/>
      <c r="H69" s="51" t="s">
        <v>331</v>
      </c>
      <c r="I69" s="51" t="s">
        <v>181</v>
      </c>
      <c r="J69" s="38">
        <v>2</v>
      </c>
      <c r="K69" s="38">
        <v>0</v>
      </c>
      <c r="L69"/>
    </row>
    <row r="70" spans="1:12" s="13" customFormat="1" ht="15" customHeight="1" x14ac:dyDescent="0.3">
      <c r="A70" s="51" t="s">
        <v>331</v>
      </c>
      <c r="B70" t="s">
        <v>376</v>
      </c>
      <c r="C70" s="38">
        <v>0</v>
      </c>
      <c r="D70" s="38">
        <v>4</v>
      </c>
      <c r="E70"/>
      <c r="F70"/>
      <c r="G70"/>
      <c r="H70" s="51" t="s">
        <v>331</v>
      </c>
      <c r="I70" t="s">
        <v>376</v>
      </c>
      <c r="J70" s="38">
        <v>4</v>
      </c>
      <c r="K70" s="38">
        <v>0</v>
      </c>
      <c r="L70"/>
    </row>
    <row r="71" spans="1:12" s="13" customFormat="1" ht="15" customHeight="1" x14ac:dyDescent="0.3">
      <c r="A71" s="51" t="s">
        <v>331</v>
      </c>
      <c r="B71" t="s">
        <v>189</v>
      </c>
      <c r="C71" s="38">
        <v>0</v>
      </c>
      <c r="D71" s="38">
        <v>7</v>
      </c>
      <c r="E71"/>
      <c r="F71"/>
      <c r="G71"/>
      <c r="H71" s="51" t="s">
        <v>331</v>
      </c>
      <c r="I71" t="s">
        <v>189</v>
      </c>
      <c r="J71" s="38">
        <v>1</v>
      </c>
      <c r="K71" s="38">
        <v>0</v>
      </c>
      <c r="L71"/>
    </row>
    <row r="72" spans="1:12" s="13" customFormat="1" ht="15" customHeight="1" x14ac:dyDescent="0.3">
      <c r="A72" s="51" t="s">
        <v>392</v>
      </c>
      <c r="B72" s="51"/>
      <c r="C72" s="38">
        <v>21</v>
      </c>
      <c r="D72" s="38">
        <v>244</v>
      </c>
      <c r="E72"/>
      <c r="F72"/>
      <c r="G72"/>
      <c r="H72" s="51" t="s">
        <v>392</v>
      </c>
      <c r="I72" s="51"/>
      <c r="J72" s="38">
        <v>19</v>
      </c>
      <c r="K72" s="38">
        <v>0</v>
      </c>
      <c r="L72"/>
    </row>
    <row r="73" spans="1:12" s="13" customFormat="1" ht="15" customHeight="1" x14ac:dyDescent="0.3">
      <c r="A73" s="51" t="s">
        <v>91</v>
      </c>
      <c r="B73" s="51" t="s">
        <v>91</v>
      </c>
      <c r="C73" s="38">
        <v>22</v>
      </c>
      <c r="D73" s="38">
        <v>23</v>
      </c>
      <c r="E73"/>
      <c r="F73"/>
      <c r="G73"/>
      <c r="H73" s="51" t="s">
        <v>91</v>
      </c>
      <c r="I73" s="51" t="s">
        <v>91</v>
      </c>
      <c r="J73" s="38">
        <v>13</v>
      </c>
      <c r="K73" s="38">
        <v>0</v>
      </c>
      <c r="L73"/>
    </row>
    <row r="74" spans="1:12" s="13" customFormat="1" ht="15" customHeight="1" x14ac:dyDescent="0.3">
      <c r="A74" s="51" t="s">
        <v>91</v>
      </c>
      <c r="B74" s="51" t="s">
        <v>100</v>
      </c>
      <c r="C74" s="38">
        <v>3</v>
      </c>
      <c r="D74" s="38">
        <v>0</v>
      </c>
      <c r="E74"/>
      <c r="F74"/>
      <c r="G74"/>
      <c r="H74" s="51" t="s">
        <v>91</v>
      </c>
      <c r="I74" s="51" t="s">
        <v>100</v>
      </c>
      <c r="J74" s="38">
        <v>0</v>
      </c>
      <c r="K74" s="38">
        <v>0</v>
      </c>
      <c r="L74"/>
    </row>
    <row r="75" spans="1:12" s="13" customFormat="1" ht="15" customHeight="1" x14ac:dyDescent="0.3">
      <c r="A75" s="51" t="s">
        <v>91</v>
      </c>
      <c r="B75" s="51" t="s">
        <v>423</v>
      </c>
      <c r="C75" s="38">
        <v>3</v>
      </c>
      <c r="D75" s="38">
        <v>0</v>
      </c>
      <c r="E75"/>
      <c r="F75"/>
      <c r="G75"/>
      <c r="H75" s="51" t="s">
        <v>91</v>
      </c>
      <c r="I75" s="51" t="s">
        <v>423</v>
      </c>
      <c r="J75" s="38">
        <v>3</v>
      </c>
      <c r="K75" s="38">
        <v>0</v>
      </c>
      <c r="L75"/>
    </row>
    <row r="76" spans="1:12" s="13" customFormat="1" ht="15" customHeight="1" x14ac:dyDescent="0.3">
      <c r="A76" s="51" t="s">
        <v>309</v>
      </c>
      <c r="B76" s="51"/>
      <c r="C76" s="38">
        <v>28</v>
      </c>
      <c r="D76" s="38">
        <v>23</v>
      </c>
      <c r="E76"/>
      <c r="F76"/>
      <c r="G76"/>
      <c r="H76" s="51" t="s">
        <v>309</v>
      </c>
      <c r="I76" s="51"/>
      <c r="J76" s="38">
        <v>16</v>
      </c>
      <c r="K76" s="38">
        <v>0</v>
      </c>
      <c r="L76"/>
    </row>
    <row r="77" spans="1:12" s="13" customFormat="1" ht="15" customHeight="1" x14ac:dyDescent="0.3">
      <c r="A77" s="51" t="s">
        <v>49</v>
      </c>
      <c r="B77" s="51" t="s">
        <v>52</v>
      </c>
      <c r="C77" s="38">
        <v>1</v>
      </c>
      <c r="D77" s="38">
        <v>1</v>
      </c>
      <c r="E77"/>
      <c r="F77"/>
      <c r="G77"/>
      <c r="H77" s="51" t="s">
        <v>49</v>
      </c>
      <c r="I77" s="51" t="s">
        <v>52</v>
      </c>
      <c r="J77" s="38">
        <v>10</v>
      </c>
      <c r="K77" s="38">
        <v>0</v>
      </c>
      <c r="L77"/>
    </row>
    <row r="78" spans="1:12" s="13" customFormat="1" ht="15" customHeight="1" x14ac:dyDescent="0.3">
      <c r="A78" s="51" t="s">
        <v>49</v>
      </c>
      <c r="B78" s="51" t="s">
        <v>49</v>
      </c>
      <c r="C78" s="38">
        <v>26</v>
      </c>
      <c r="D78" s="38">
        <v>74</v>
      </c>
      <c r="E78"/>
      <c r="F78"/>
      <c r="G78"/>
      <c r="H78" s="51" t="s">
        <v>49</v>
      </c>
      <c r="I78" s="51" t="s">
        <v>49</v>
      </c>
      <c r="J78" s="38">
        <v>34</v>
      </c>
      <c r="K78" s="38">
        <v>0</v>
      </c>
      <c r="L78"/>
    </row>
    <row r="79" spans="1:12" s="13" customFormat="1" ht="15" customHeight="1" x14ac:dyDescent="0.3">
      <c r="A79" s="51" t="s">
        <v>49</v>
      </c>
      <c r="B79" s="51" t="s">
        <v>51</v>
      </c>
      <c r="C79" s="38">
        <v>6</v>
      </c>
      <c r="D79" s="38">
        <v>37</v>
      </c>
      <c r="E79"/>
      <c r="F79"/>
      <c r="G79"/>
      <c r="H79" s="51" t="s">
        <v>49</v>
      </c>
      <c r="I79" s="51" t="s">
        <v>51</v>
      </c>
      <c r="J79" s="38">
        <v>50</v>
      </c>
      <c r="K79" s="38">
        <v>0</v>
      </c>
      <c r="L79"/>
    </row>
    <row r="80" spans="1:12" s="13" customFormat="1" ht="15" customHeight="1" x14ac:dyDescent="0.3">
      <c r="A80" s="51" t="s">
        <v>49</v>
      </c>
      <c r="B80" s="51" t="s">
        <v>50</v>
      </c>
      <c r="C80" s="38">
        <v>13</v>
      </c>
      <c r="D80" s="38">
        <v>12</v>
      </c>
      <c r="E80"/>
      <c r="F80"/>
      <c r="G80"/>
      <c r="H80" s="51" t="s">
        <v>49</v>
      </c>
      <c r="I80" s="51" t="s">
        <v>50</v>
      </c>
      <c r="J80" s="38">
        <v>25</v>
      </c>
      <c r="K80" s="38">
        <v>0</v>
      </c>
      <c r="L80"/>
    </row>
    <row r="81" spans="1:12" s="13" customFormat="1" ht="15" customHeight="1" x14ac:dyDescent="0.3">
      <c r="A81" s="51" t="s">
        <v>49</v>
      </c>
      <c r="B81" s="51" t="s">
        <v>53</v>
      </c>
      <c r="C81" s="38">
        <v>0</v>
      </c>
      <c r="D81" s="38">
        <v>0</v>
      </c>
      <c r="E81"/>
      <c r="F81"/>
      <c r="G81"/>
      <c r="H81" s="51" t="s">
        <v>49</v>
      </c>
      <c r="I81" s="51" t="s">
        <v>53</v>
      </c>
      <c r="J81" s="38">
        <v>0</v>
      </c>
      <c r="K81" s="38">
        <v>0</v>
      </c>
      <c r="L81"/>
    </row>
    <row r="82" spans="1:12" s="13" customFormat="1" ht="15" customHeight="1" x14ac:dyDescent="0.3">
      <c r="A82" s="51" t="s">
        <v>49</v>
      </c>
      <c r="B82" s="51" t="s">
        <v>202</v>
      </c>
      <c r="C82" s="38">
        <v>7</v>
      </c>
      <c r="D82" s="38">
        <v>15</v>
      </c>
      <c r="E82"/>
      <c r="F82"/>
      <c r="G82"/>
      <c r="H82" s="51" t="s">
        <v>49</v>
      </c>
      <c r="I82" s="51" t="s">
        <v>202</v>
      </c>
      <c r="J82" s="38">
        <v>22</v>
      </c>
      <c r="K82" s="38">
        <v>0</v>
      </c>
      <c r="L82"/>
    </row>
    <row r="83" spans="1:12" s="13" customFormat="1" ht="15" customHeight="1" x14ac:dyDescent="0.3">
      <c r="A83" s="51" t="s">
        <v>49</v>
      </c>
      <c r="B83" s="51" t="s">
        <v>424</v>
      </c>
      <c r="C83" s="38">
        <v>23</v>
      </c>
      <c r="D83" s="38">
        <v>25</v>
      </c>
      <c r="E83"/>
      <c r="F83"/>
      <c r="G83"/>
      <c r="H83" s="51" t="s">
        <v>49</v>
      </c>
      <c r="I83" s="51" t="s">
        <v>424</v>
      </c>
      <c r="J83" s="38">
        <v>31</v>
      </c>
      <c r="K83" s="38">
        <v>0</v>
      </c>
      <c r="L83"/>
    </row>
    <row r="84" spans="1:12" s="13" customFormat="1" ht="15" customHeight="1" x14ac:dyDescent="0.3">
      <c r="A84" s="51" t="s">
        <v>393</v>
      </c>
      <c r="B84" s="51"/>
      <c r="C84" s="38">
        <v>76</v>
      </c>
      <c r="D84" s="38">
        <v>164</v>
      </c>
      <c r="E84"/>
      <c r="F84"/>
      <c r="G84"/>
      <c r="H84" s="51" t="s">
        <v>393</v>
      </c>
      <c r="I84" s="51"/>
      <c r="J84" s="38">
        <v>172</v>
      </c>
      <c r="K84" s="38">
        <v>0</v>
      </c>
      <c r="L84"/>
    </row>
    <row r="85" spans="1:12" s="13" customFormat="1" ht="15" customHeight="1" x14ac:dyDescent="0.3">
      <c r="A85" s="51" t="s">
        <v>45</v>
      </c>
      <c r="B85" s="51" t="s">
        <v>210</v>
      </c>
      <c r="C85" s="38">
        <v>5</v>
      </c>
      <c r="D85" s="38">
        <v>9</v>
      </c>
      <c r="E85"/>
      <c r="F85"/>
      <c r="G85"/>
      <c r="H85" s="51" t="s">
        <v>45</v>
      </c>
      <c r="I85" s="51" t="s">
        <v>210</v>
      </c>
      <c r="J85" s="38">
        <v>11</v>
      </c>
      <c r="K85" s="38">
        <v>0</v>
      </c>
      <c r="L85"/>
    </row>
    <row r="86" spans="1:12" s="13" customFormat="1" ht="15" customHeight="1" x14ac:dyDescent="0.3">
      <c r="A86" s="51" t="s">
        <v>45</v>
      </c>
      <c r="B86" s="51" t="s">
        <v>48</v>
      </c>
      <c r="C86" s="38">
        <v>1</v>
      </c>
      <c r="D86" s="38">
        <v>8</v>
      </c>
      <c r="E86"/>
      <c r="F86"/>
      <c r="G86"/>
      <c r="H86" s="51" t="s">
        <v>45</v>
      </c>
      <c r="I86" s="51" t="s">
        <v>48</v>
      </c>
      <c r="J86" s="38">
        <v>2</v>
      </c>
      <c r="K86" s="38">
        <v>0</v>
      </c>
      <c r="L86"/>
    </row>
    <row r="87" spans="1:12" s="13" customFormat="1" ht="15" customHeight="1" x14ac:dyDescent="0.3">
      <c r="A87" s="51" t="s">
        <v>45</v>
      </c>
      <c r="B87" s="51" t="s">
        <v>47</v>
      </c>
      <c r="C87" s="38">
        <v>19</v>
      </c>
      <c r="D87" s="38">
        <v>23</v>
      </c>
      <c r="E87"/>
      <c r="F87"/>
      <c r="G87"/>
      <c r="H87" s="51" t="s">
        <v>45</v>
      </c>
      <c r="I87" s="51" t="s">
        <v>47</v>
      </c>
      <c r="J87" s="38">
        <v>21</v>
      </c>
      <c r="K87" s="38">
        <v>0</v>
      </c>
      <c r="L87"/>
    </row>
    <row r="88" spans="1:12" s="13" customFormat="1" ht="15" customHeight="1" x14ac:dyDescent="0.3">
      <c r="A88" s="51" t="s">
        <v>45</v>
      </c>
      <c r="B88" s="51" t="s">
        <v>44</v>
      </c>
      <c r="C88" s="38">
        <v>26</v>
      </c>
      <c r="D88" s="38">
        <v>35</v>
      </c>
      <c r="E88"/>
      <c r="F88"/>
      <c r="G88"/>
      <c r="H88" s="51" t="s">
        <v>45</v>
      </c>
      <c r="I88" s="51" t="s">
        <v>44</v>
      </c>
      <c r="J88" s="38">
        <v>40</v>
      </c>
      <c r="K88" s="38">
        <v>0</v>
      </c>
      <c r="L88"/>
    </row>
    <row r="89" spans="1:12" s="13" customFormat="1" ht="15" customHeight="1" x14ac:dyDescent="0.3">
      <c r="A89" s="51" t="s">
        <v>45</v>
      </c>
      <c r="B89" s="51" t="s">
        <v>46</v>
      </c>
      <c r="C89" s="38">
        <v>25</v>
      </c>
      <c r="D89" s="38">
        <v>13</v>
      </c>
      <c r="E89"/>
      <c r="F89"/>
      <c r="G89"/>
      <c r="H89" s="51" t="s">
        <v>45</v>
      </c>
      <c r="I89" s="51" t="s">
        <v>46</v>
      </c>
      <c r="J89" s="38">
        <v>41</v>
      </c>
      <c r="K89" s="38">
        <v>0</v>
      </c>
      <c r="L89"/>
    </row>
    <row r="90" spans="1:12" s="13" customFormat="1" ht="15" customHeight="1" x14ac:dyDescent="0.3">
      <c r="A90" s="51" t="s">
        <v>45</v>
      </c>
      <c r="B90" s="51" t="s">
        <v>419</v>
      </c>
      <c r="C90" s="38">
        <v>25</v>
      </c>
      <c r="D90" s="38">
        <v>57</v>
      </c>
      <c r="E90"/>
      <c r="F90"/>
      <c r="G90"/>
      <c r="H90" s="51" t="s">
        <v>45</v>
      </c>
      <c r="I90" s="51" t="s">
        <v>419</v>
      </c>
      <c r="J90" s="38">
        <v>41</v>
      </c>
      <c r="K90" s="38">
        <v>0</v>
      </c>
      <c r="L90"/>
    </row>
    <row r="91" spans="1:12" s="13" customFormat="1" ht="15" customHeight="1" x14ac:dyDescent="0.3">
      <c r="A91" s="51" t="s">
        <v>394</v>
      </c>
      <c r="B91" s="51"/>
      <c r="C91" s="38">
        <v>101</v>
      </c>
      <c r="D91" s="38">
        <v>145</v>
      </c>
      <c r="E91"/>
      <c r="F91"/>
      <c r="G91"/>
      <c r="H91" s="51" t="s">
        <v>394</v>
      </c>
      <c r="I91" s="51"/>
      <c r="J91" s="38">
        <v>156</v>
      </c>
      <c r="K91" s="38">
        <v>0</v>
      </c>
      <c r="L91"/>
    </row>
    <row r="92" spans="1:12" s="13" customFormat="1" ht="15" customHeight="1" x14ac:dyDescent="0.3">
      <c r="A92" s="51" t="s">
        <v>82</v>
      </c>
      <c r="B92" s="51" t="s">
        <v>82</v>
      </c>
      <c r="C92" s="38">
        <v>2</v>
      </c>
      <c r="D92" s="38">
        <v>11</v>
      </c>
      <c r="E92"/>
      <c r="F92"/>
      <c r="G92"/>
      <c r="H92" s="51" t="s">
        <v>82</v>
      </c>
      <c r="I92" s="51" t="s">
        <v>82</v>
      </c>
      <c r="J92" s="38">
        <v>7</v>
      </c>
      <c r="K92" s="38">
        <v>0</v>
      </c>
      <c r="L92"/>
    </row>
    <row r="93" spans="1:12" s="13" customFormat="1" ht="15" customHeight="1" x14ac:dyDescent="0.3">
      <c r="A93" s="51" t="s">
        <v>82</v>
      </c>
      <c r="B93" s="51" t="s">
        <v>81</v>
      </c>
      <c r="C93" s="38">
        <v>0</v>
      </c>
      <c r="D93" s="38">
        <v>0</v>
      </c>
      <c r="E93"/>
      <c r="F93"/>
      <c r="G93"/>
      <c r="H93" s="51" t="s">
        <v>82</v>
      </c>
      <c r="I93" s="51" t="s">
        <v>81</v>
      </c>
      <c r="J93" s="38">
        <v>1</v>
      </c>
      <c r="K93" s="38">
        <v>0</v>
      </c>
      <c r="L93"/>
    </row>
    <row r="94" spans="1:12" s="13" customFormat="1" ht="15" customHeight="1" x14ac:dyDescent="0.3">
      <c r="A94" s="51" t="s">
        <v>82</v>
      </c>
      <c r="B94" s="51" t="s">
        <v>80</v>
      </c>
      <c r="C94" s="38">
        <v>1</v>
      </c>
      <c r="D94" s="38">
        <v>14</v>
      </c>
      <c r="E94"/>
      <c r="F94"/>
      <c r="G94"/>
      <c r="H94" s="51" t="s">
        <v>82</v>
      </c>
      <c r="I94" s="51" t="s">
        <v>80</v>
      </c>
      <c r="J94" s="38">
        <v>9</v>
      </c>
      <c r="K94" s="38">
        <v>0</v>
      </c>
      <c r="L94"/>
    </row>
    <row r="95" spans="1:12" s="13" customFormat="1" ht="15" customHeight="1" x14ac:dyDescent="0.3">
      <c r="A95" s="51" t="s">
        <v>82</v>
      </c>
      <c r="B95" s="51" t="s">
        <v>83</v>
      </c>
      <c r="C95" s="38">
        <v>1</v>
      </c>
      <c r="D95" s="38">
        <v>1</v>
      </c>
      <c r="E95"/>
      <c r="F95"/>
      <c r="G95"/>
      <c r="H95" s="51" t="s">
        <v>82</v>
      </c>
      <c r="I95" s="51" t="s">
        <v>83</v>
      </c>
      <c r="J95" s="38">
        <v>0</v>
      </c>
      <c r="K95" s="38">
        <v>0</v>
      </c>
      <c r="L95"/>
    </row>
    <row r="96" spans="1:12" s="13" customFormat="1" ht="15" customHeight="1" x14ac:dyDescent="0.3">
      <c r="A96" s="51" t="s">
        <v>82</v>
      </c>
      <c r="B96" s="51" t="s">
        <v>417</v>
      </c>
      <c r="C96" s="38">
        <v>1</v>
      </c>
      <c r="D96" s="38">
        <v>8</v>
      </c>
      <c r="E96"/>
      <c r="F96"/>
      <c r="G96"/>
      <c r="H96" s="51" t="s">
        <v>82</v>
      </c>
      <c r="I96" s="51" t="s">
        <v>417</v>
      </c>
      <c r="J96" s="38">
        <v>0</v>
      </c>
      <c r="K96" s="38">
        <v>0</v>
      </c>
      <c r="L96"/>
    </row>
    <row r="97" spans="1:12" s="13" customFormat="1" ht="15" customHeight="1" x14ac:dyDescent="0.3">
      <c r="A97" s="51" t="s">
        <v>82</v>
      </c>
      <c r="B97" t="s">
        <v>437</v>
      </c>
      <c r="C97" s="38">
        <v>0</v>
      </c>
      <c r="D97" s="38">
        <v>0</v>
      </c>
      <c r="E97"/>
      <c r="F97"/>
      <c r="G97"/>
      <c r="H97" s="51" t="s">
        <v>82</v>
      </c>
      <c r="I97" t="s">
        <v>437</v>
      </c>
      <c r="J97" s="38">
        <v>5</v>
      </c>
      <c r="K97" s="38">
        <v>0</v>
      </c>
      <c r="L97"/>
    </row>
    <row r="98" spans="1:12" s="13" customFormat="1" ht="15" customHeight="1" x14ac:dyDescent="0.3">
      <c r="A98" s="51" t="s">
        <v>395</v>
      </c>
      <c r="B98" s="51"/>
      <c r="C98" s="38">
        <v>5</v>
      </c>
      <c r="D98" s="38">
        <v>34</v>
      </c>
      <c r="E98"/>
      <c r="F98"/>
      <c r="G98"/>
      <c r="H98" s="51" t="s">
        <v>395</v>
      </c>
      <c r="I98" s="51"/>
      <c r="J98" s="38">
        <v>22</v>
      </c>
      <c r="K98" s="38">
        <v>0</v>
      </c>
      <c r="L98"/>
    </row>
    <row r="99" spans="1:12" s="13" customFormat="1" ht="15" customHeight="1" x14ac:dyDescent="0.3">
      <c r="A99" s="51" t="s">
        <v>92</v>
      </c>
      <c r="B99" s="51" t="s">
        <v>222</v>
      </c>
      <c r="C99" s="38">
        <v>4</v>
      </c>
      <c r="D99" s="38">
        <v>0</v>
      </c>
      <c r="E99"/>
      <c r="F99"/>
      <c r="G99"/>
      <c r="H99" s="51" t="s">
        <v>92</v>
      </c>
      <c r="I99" s="51" t="s">
        <v>222</v>
      </c>
      <c r="J99" s="38">
        <v>2</v>
      </c>
      <c r="K99" s="38">
        <v>0</v>
      </c>
      <c r="L99"/>
    </row>
    <row r="100" spans="1:12" s="13" customFormat="1" ht="15" customHeight="1" x14ac:dyDescent="0.3">
      <c r="A100" s="51" t="s">
        <v>92</v>
      </c>
      <c r="B100" s="51" t="s">
        <v>89</v>
      </c>
      <c r="C100" s="38">
        <v>4</v>
      </c>
      <c r="D100" s="38">
        <v>3</v>
      </c>
      <c r="E100"/>
      <c r="F100"/>
      <c r="G100"/>
      <c r="H100" s="51" t="s">
        <v>92</v>
      </c>
      <c r="I100" s="51" t="s">
        <v>89</v>
      </c>
      <c r="J100" s="38">
        <v>3</v>
      </c>
      <c r="K100" s="38">
        <v>0</v>
      </c>
      <c r="L100"/>
    </row>
    <row r="101" spans="1:12" s="13" customFormat="1" ht="15" customHeight="1" x14ac:dyDescent="0.3">
      <c r="A101" s="51" t="s">
        <v>92</v>
      </c>
      <c r="B101" s="51" t="s">
        <v>96</v>
      </c>
      <c r="C101" s="38">
        <v>2</v>
      </c>
      <c r="D101" s="38">
        <v>5</v>
      </c>
      <c r="E101"/>
      <c r="F101"/>
      <c r="G101"/>
      <c r="H101" s="51" t="s">
        <v>92</v>
      </c>
      <c r="I101" s="51" t="s">
        <v>96</v>
      </c>
      <c r="J101" s="38">
        <v>6</v>
      </c>
      <c r="K101" s="38">
        <v>0</v>
      </c>
      <c r="L101"/>
    </row>
    <row r="102" spans="1:12" s="13" customFormat="1" ht="15" customHeight="1" x14ac:dyDescent="0.3">
      <c r="A102" s="51" t="s">
        <v>92</v>
      </c>
      <c r="B102" s="51" t="s">
        <v>93</v>
      </c>
      <c r="C102" s="38">
        <v>30</v>
      </c>
      <c r="D102" s="38">
        <v>133</v>
      </c>
      <c r="E102"/>
      <c r="F102"/>
      <c r="G102"/>
      <c r="H102" s="51" t="s">
        <v>92</v>
      </c>
      <c r="I102" s="51" t="s">
        <v>93</v>
      </c>
      <c r="J102" s="38">
        <v>24</v>
      </c>
      <c r="K102" s="38">
        <v>0</v>
      </c>
      <c r="L102"/>
    </row>
    <row r="103" spans="1:12" s="13" customFormat="1" ht="15" customHeight="1" x14ac:dyDescent="0.3">
      <c r="A103" s="51" t="s">
        <v>92</v>
      </c>
      <c r="B103" s="51" t="s">
        <v>95</v>
      </c>
      <c r="C103" s="38">
        <v>3</v>
      </c>
      <c r="D103" s="38">
        <v>3</v>
      </c>
      <c r="E103"/>
      <c r="F103"/>
      <c r="G103"/>
      <c r="H103" s="51" t="s">
        <v>92</v>
      </c>
      <c r="I103" s="51" t="s">
        <v>95</v>
      </c>
      <c r="J103" s="38">
        <v>2</v>
      </c>
      <c r="K103" s="38">
        <v>0</v>
      </c>
      <c r="L103"/>
    </row>
    <row r="104" spans="1:12" s="13" customFormat="1" ht="15" customHeight="1" x14ac:dyDescent="0.3">
      <c r="A104" s="51" t="s">
        <v>92</v>
      </c>
      <c r="B104" s="51" t="s">
        <v>94</v>
      </c>
      <c r="C104" s="38">
        <v>45</v>
      </c>
      <c r="D104" s="38">
        <v>75</v>
      </c>
      <c r="E104"/>
      <c r="F104"/>
      <c r="G104"/>
      <c r="H104" s="51" t="s">
        <v>92</v>
      </c>
      <c r="I104" s="51" t="s">
        <v>94</v>
      </c>
      <c r="J104" s="38">
        <v>64</v>
      </c>
      <c r="K104" s="38">
        <v>0</v>
      </c>
      <c r="L104"/>
    </row>
    <row r="105" spans="1:12" s="13" customFormat="1" ht="15" customHeight="1" x14ac:dyDescent="0.3">
      <c r="A105" s="51" t="s">
        <v>92</v>
      </c>
      <c r="B105" s="51" t="s">
        <v>428</v>
      </c>
      <c r="C105" s="38">
        <v>4</v>
      </c>
      <c r="D105" s="38">
        <v>22</v>
      </c>
      <c r="E105"/>
      <c r="F105"/>
      <c r="G105"/>
      <c r="H105" s="51" t="s">
        <v>92</v>
      </c>
      <c r="I105" s="51" t="s">
        <v>428</v>
      </c>
      <c r="J105" s="38">
        <v>23</v>
      </c>
      <c r="K105" s="38">
        <v>0</v>
      </c>
      <c r="L105"/>
    </row>
    <row r="106" spans="1:12" s="13" customFormat="1" ht="15" customHeight="1" x14ac:dyDescent="0.3">
      <c r="A106" s="51" t="s">
        <v>327</v>
      </c>
      <c r="B106" s="51"/>
      <c r="C106" s="38">
        <v>92</v>
      </c>
      <c r="D106" s="38">
        <v>241</v>
      </c>
      <c r="E106"/>
      <c r="F106"/>
      <c r="G106"/>
      <c r="H106" s="51" t="s">
        <v>327</v>
      </c>
      <c r="I106" s="51"/>
      <c r="J106" s="38">
        <v>124</v>
      </c>
      <c r="K106" s="38">
        <v>0</v>
      </c>
      <c r="L106"/>
    </row>
    <row r="107" spans="1:12" s="13" customFormat="1" ht="15" customHeight="1" x14ac:dyDescent="0.3">
      <c r="A107" s="51" t="s">
        <v>332</v>
      </c>
      <c r="B107" s="51" t="s">
        <v>168</v>
      </c>
      <c r="C107" s="38">
        <v>11</v>
      </c>
      <c r="D107" s="38">
        <v>13</v>
      </c>
      <c r="E107"/>
      <c r="F107"/>
      <c r="G107"/>
      <c r="H107" s="51" t="s">
        <v>332</v>
      </c>
      <c r="I107" s="51" t="s">
        <v>168</v>
      </c>
      <c r="J107" s="38">
        <v>9</v>
      </c>
      <c r="K107" s="38">
        <v>0</v>
      </c>
      <c r="L107"/>
    </row>
    <row r="108" spans="1:12" s="13" customFormat="1" ht="15" customHeight="1" x14ac:dyDescent="0.3">
      <c r="A108" s="51" t="s">
        <v>396</v>
      </c>
      <c r="B108" s="51"/>
      <c r="C108" s="38">
        <v>11</v>
      </c>
      <c r="D108" s="38">
        <v>13</v>
      </c>
      <c r="E108"/>
      <c r="F108"/>
      <c r="G108"/>
      <c r="H108" s="51" t="s">
        <v>396</v>
      </c>
      <c r="I108" s="51"/>
      <c r="J108" s="38">
        <v>9</v>
      </c>
      <c r="K108" s="38">
        <v>0</v>
      </c>
      <c r="L108"/>
    </row>
    <row r="109" spans="1:12" s="13" customFormat="1" ht="15" customHeight="1" x14ac:dyDescent="0.3">
      <c r="A109" s="51" t="s">
        <v>101</v>
      </c>
      <c r="B109" s="51" t="s">
        <v>102</v>
      </c>
      <c r="C109" s="38">
        <v>0</v>
      </c>
      <c r="D109" s="38">
        <v>1</v>
      </c>
      <c r="E109"/>
      <c r="F109"/>
      <c r="G109"/>
      <c r="H109" s="51" t="s">
        <v>101</v>
      </c>
      <c r="I109" s="51" t="s">
        <v>102</v>
      </c>
      <c r="J109" s="38">
        <v>6</v>
      </c>
      <c r="K109" s="38">
        <v>0</v>
      </c>
      <c r="L109"/>
    </row>
    <row r="110" spans="1:12" s="13" customFormat="1" ht="15" customHeight="1" x14ac:dyDescent="0.3">
      <c r="A110" s="51" t="s">
        <v>101</v>
      </c>
      <c r="B110" s="51" t="s">
        <v>101</v>
      </c>
      <c r="C110" s="38">
        <v>6</v>
      </c>
      <c r="D110" s="38">
        <v>72</v>
      </c>
      <c r="E110"/>
      <c r="F110"/>
      <c r="G110"/>
      <c r="H110" s="51" t="s">
        <v>101</v>
      </c>
      <c r="I110" s="51" t="s">
        <v>101</v>
      </c>
      <c r="J110" s="38">
        <v>1</v>
      </c>
      <c r="K110" s="38">
        <v>0</v>
      </c>
      <c r="L110"/>
    </row>
    <row r="111" spans="1:12" s="13" customFormat="1" ht="15" customHeight="1" x14ac:dyDescent="0.3">
      <c r="A111" s="51" t="s">
        <v>101</v>
      </c>
      <c r="B111" s="51" t="s">
        <v>104</v>
      </c>
      <c r="C111" s="38">
        <v>0</v>
      </c>
      <c r="D111" s="38">
        <v>0</v>
      </c>
      <c r="E111"/>
      <c r="F111"/>
      <c r="G111"/>
      <c r="H111" s="51" t="s">
        <v>101</v>
      </c>
      <c r="I111" s="51" t="s">
        <v>104</v>
      </c>
      <c r="J111" s="38">
        <v>1</v>
      </c>
      <c r="K111" s="38">
        <v>0</v>
      </c>
      <c r="L111"/>
    </row>
    <row r="112" spans="1:12" s="13" customFormat="1" ht="15" customHeight="1" x14ac:dyDescent="0.3">
      <c r="A112" s="51" t="s">
        <v>101</v>
      </c>
      <c r="B112" s="51" t="s">
        <v>103</v>
      </c>
      <c r="C112" s="38">
        <v>0</v>
      </c>
      <c r="D112" s="38">
        <v>2</v>
      </c>
      <c r="E112"/>
      <c r="F112"/>
      <c r="G112"/>
      <c r="H112" s="51" t="s">
        <v>101</v>
      </c>
      <c r="I112" s="51" t="s">
        <v>103</v>
      </c>
      <c r="J112" s="38">
        <v>0</v>
      </c>
      <c r="K112" s="38">
        <v>0</v>
      </c>
      <c r="L112"/>
    </row>
    <row r="113" spans="1:12" s="13" customFormat="1" ht="15" customHeight="1" x14ac:dyDescent="0.3">
      <c r="A113" s="51" t="s">
        <v>311</v>
      </c>
      <c r="B113" s="51"/>
      <c r="C113" s="38">
        <v>6</v>
      </c>
      <c r="D113" s="38">
        <v>75</v>
      </c>
      <c r="E113"/>
      <c r="F113"/>
      <c r="G113"/>
      <c r="H113" s="51" t="s">
        <v>311</v>
      </c>
      <c r="I113" s="51"/>
      <c r="J113" s="38">
        <v>8</v>
      </c>
      <c r="K113" s="38">
        <v>0</v>
      </c>
      <c r="L113"/>
    </row>
    <row r="114" spans="1:12" s="13" customFormat="1" ht="15" customHeight="1" x14ac:dyDescent="0.3">
      <c r="A114" s="51" t="s">
        <v>70</v>
      </c>
      <c r="B114" s="51" t="s">
        <v>72</v>
      </c>
      <c r="C114" s="38">
        <v>2</v>
      </c>
      <c r="D114" s="38">
        <v>3</v>
      </c>
      <c r="E114"/>
      <c r="F114"/>
      <c r="G114"/>
      <c r="H114" s="51" t="s">
        <v>70</v>
      </c>
      <c r="I114" s="51" t="s">
        <v>72</v>
      </c>
      <c r="J114" s="38">
        <v>2</v>
      </c>
      <c r="K114" s="38">
        <v>0</v>
      </c>
      <c r="L114"/>
    </row>
    <row r="115" spans="1:12" s="13" customFormat="1" ht="15" customHeight="1" x14ac:dyDescent="0.3">
      <c r="A115" s="51" t="s">
        <v>70</v>
      </c>
      <c r="B115" s="51" t="s">
        <v>70</v>
      </c>
      <c r="C115" s="38">
        <v>29</v>
      </c>
      <c r="D115" s="38">
        <v>30</v>
      </c>
      <c r="E115"/>
      <c r="F115"/>
      <c r="G115"/>
      <c r="H115" s="51" t="s">
        <v>70</v>
      </c>
      <c r="I115" s="51" t="s">
        <v>70</v>
      </c>
      <c r="J115" s="38">
        <v>24</v>
      </c>
      <c r="K115" s="38">
        <v>0</v>
      </c>
      <c r="L115"/>
    </row>
    <row r="116" spans="1:12" s="13" customFormat="1" ht="15" customHeight="1" x14ac:dyDescent="0.3">
      <c r="A116" s="51" t="s">
        <v>70</v>
      </c>
      <c r="B116" s="51" t="s">
        <v>73</v>
      </c>
      <c r="C116" s="38">
        <v>0</v>
      </c>
      <c r="D116" s="38">
        <v>0</v>
      </c>
      <c r="E116"/>
      <c r="F116"/>
      <c r="G116"/>
      <c r="H116" s="51" t="s">
        <v>70</v>
      </c>
      <c r="I116" s="51" t="s">
        <v>73</v>
      </c>
      <c r="J116" s="38">
        <v>3</v>
      </c>
      <c r="K116" s="38">
        <v>0</v>
      </c>
      <c r="L116"/>
    </row>
    <row r="117" spans="1:12" s="13" customFormat="1" ht="15" customHeight="1" x14ac:dyDescent="0.3">
      <c r="A117" s="51" t="s">
        <v>70</v>
      </c>
      <c r="B117" s="51" t="s">
        <v>74</v>
      </c>
      <c r="C117" s="38">
        <v>0</v>
      </c>
      <c r="D117" s="38">
        <v>0</v>
      </c>
      <c r="E117"/>
      <c r="F117"/>
      <c r="G117"/>
      <c r="H117" s="51" t="s">
        <v>70</v>
      </c>
      <c r="I117" s="51" t="s">
        <v>74</v>
      </c>
      <c r="J117" s="38">
        <v>1</v>
      </c>
      <c r="K117" s="38">
        <v>0</v>
      </c>
      <c r="L117"/>
    </row>
    <row r="118" spans="1:12" s="13" customFormat="1" ht="15" customHeight="1" x14ac:dyDescent="0.3">
      <c r="A118" s="51" t="s">
        <v>397</v>
      </c>
      <c r="B118" s="51"/>
      <c r="C118" s="38">
        <v>31</v>
      </c>
      <c r="D118" s="38">
        <v>33</v>
      </c>
      <c r="E118"/>
      <c r="F118"/>
      <c r="G118"/>
      <c r="H118" s="51" t="s">
        <v>397</v>
      </c>
      <c r="I118" s="51"/>
      <c r="J118" s="38">
        <v>30</v>
      </c>
      <c r="K118" s="38">
        <v>0</v>
      </c>
      <c r="L118"/>
    </row>
    <row r="119" spans="1:12" s="13" customFormat="1" ht="15" customHeight="1" x14ac:dyDescent="0.3">
      <c r="A119" s="51" t="s">
        <v>141</v>
      </c>
      <c r="B119" s="51" t="s">
        <v>156</v>
      </c>
      <c r="C119" s="38">
        <v>0</v>
      </c>
      <c r="D119" s="38">
        <v>0</v>
      </c>
      <c r="E119"/>
      <c r="F119"/>
      <c r="G119"/>
      <c r="H119" s="51" t="s">
        <v>141</v>
      </c>
      <c r="I119" s="51" t="s">
        <v>156</v>
      </c>
      <c r="J119" s="38">
        <v>1</v>
      </c>
      <c r="K119" s="38">
        <v>0</v>
      </c>
      <c r="L119"/>
    </row>
    <row r="120" spans="1:12" s="13" customFormat="1" ht="15" customHeight="1" x14ac:dyDescent="0.3">
      <c r="A120" s="51" t="s">
        <v>141</v>
      </c>
      <c r="B120" s="51" t="s">
        <v>147</v>
      </c>
      <c r="C120" s="38">
        <v>7</v>
      </c>
      <c r="D120" s="38">
        <v>5</v>
      </c>
      <c r="E120"/>
      <c r="F120"/>
      <c r="G120"/>
      <c r="H120" s="51" t="s">
        <v>141</v>
      </c>
      <c r="I120" s="51" t="s">
        <v>147</v>
      </c>
      <c r="J120" s="38">
        <v>12</v>
      </c>
      <c r="K120" s="38">
        <v>0</v>
      </c>
      <c r="L120"/>
    </row>
    <row r="121" spans="1:12" s="13" customFormat="1" ht="15" customHeight="1" x14ac:dyDescent="0.3">
      <c r="A121" s="51" t="s">
        <v>141</v>
      </c>
      <c r="B121" s="51" t="s">
        <v>157</v>
      </c>
      <c r="C121" s="38">
        <v>0</v>
      </c>
      <c r="D121" s="38">
        <v>0</v>
      </c>
      <c r="E121"/>
      <c r="F121"/>
      <c r="G121"/>
      <c r="H121" s="51" t="s">
        <v>141</v>
      </c>
      <c r="I121" s="51" t="s">
        <v>157</v>
      </c>
      <c r="J121" s="38">
        <v>0</v>
      </c>
      <c r="K121" s="38">
        <v>0</v>
      </c>
      <c r="L121"/>
    </row>
    <row r="122" spans="1:12" s="13" customFormat="1" ht="15" customHeight="1" x14ac:dyDescent="0.3">
      <c r="A122" s="51" t="s">
        <v>141</v>
      </c>
      <c r="B122" s="51" t="s">
        <v>148</v>
      </c>
      <c r="C122" s="38">
        <v>0</v>
      </c>
      <c r="D122" s="38">
        <v>1</v>
      </c>
      <c r="E122"/>
      <c r="F122"/>
      <c r="G122"/>
      <c r="H122" s="51" t="s">
        <v>141</v>
      </c>
      <c r="I122" s="51" t="s">
        <v>148</v>
      </c>
      <c r="J122" s="38">
        <v>2</v>
      </c>
      <c r="K122" s="38">
        <v>0</v>
      </c>
      <c r="L122"/>
    </row>
    <row r="123" spans="1:12" s="13" customFormat="1" ht="15" customHeight="1" x14ac:dyDescent="0.3">
      <c r="A123" s="51" t="s">
        <v>141</v>
      </c>
      <c r="B123" s="51" t="s">
        <v>150</v>
      </c>
      <c r="C123" s="38">
        <v>4</v>
      </c>
      <c r="D123" s="38">
        <v>5</v>
      </c>
      <c r="E123"/>
      <c r="F123"/>
      <c r="G123"/>
      <c r="H123" s="51" t="s">
        <v>141</v>
      </c>
      <c r="I123" s="51" t="s">
        <v>150</v>
      </c>
      <c r="J123" s="38">
        <v>0</v>
      </c>
      <c r="K123" s="38">
        <v>0</v>
      </c>
      <c r="L123"/>
    </row>
    <row r="124" spans="1:12" s="13" customFormat="1" ht="15" customHeight="1" x14ac:dyDescent="0.3">
      <c r="A124" s="51" t="s">
        <v>141</v>
      </c>
      <c r="B124" s="51" t="s">
        <v>143</v>
      </c>
      <c r="C124" s="38">
        <v>6</v>
      </c>
      <c r="D124" s="38">
        <v>2</v>
      </c>
      <c r="E124"/>
      <c r="F124"/>
      <c r="G124"/>
      <c r="H124" s="51" t="s">
        <v>141</v>
      </c>
      <c r="I124" s="51" t="s">
        <v>143</v>
      </c>
      <c r="J124" s="38">
        <v>1</v>
      </c>
      <c r="K124" s="38">
        <v>0</v>
      </c>
      <c r="L124"/>
    </row>
    <row r="125" spans="1:12" s="13" customFormat="1" ht="15" customHeight="1" x14ac:dyDescent="0.3">
      <c r="A125" s="51" t="s">
        <v>141</v>
      </c>
      <c r="B125" s="51" t="s">
        <v>158</v>
      </c>
      <c r="C125" s="38">
        <v>0</v>
      </c>
      <c r="D125" s="38">
        <v>1</v>
      </c>
      <c r="E125"/>
      <c r="F125"/>
      <c r="G125"/>
      <c r="H125" s="51" t="s">
        <v>141</v>
      </c>
      <c r="I125" s="51" t="s">
        <v>158</v>
      </c>
      <c r="J125" s="38">
        <v>0</v>
      </c>
      <c r="K125" s="38">
        <v>0</v>
      </c>
      <c r="L125"/>
    </row>
    <row r="126" spans="1:12" s="13" customFormat="1" ht="15" customHeight="1" x14ac:dyDescent="0.3">
      <c r="A126" s="51" t="s">
        <v>141</v>
      </c>
      <c r="B126" s="51" t="s">
        <v>204</v>
      </c>
      <c r="C126" s="38">
        <v>2</v>
      </c>
      <c r="D126" s="38">
        <v>0</v>
      </c>
      <c r="E126"/>
      <c r="F126"/>
      <c r="G126"/>
      <c r="H126" s="51" t="s">
        <v>141</v>
      </c>
      <c r="I126" s="51" t="s">
        <v>204</v>
      </c>
      <c r="J126" s="38">
        <v>5</v>
      </c>
      <c r="K126" s="38">
        <v>0</v>
      </c>
      <c r="L126"/>
    </row>
    <row r="127" spans="1:12" s="13" customFormat="1" ht="15" customHeight="1" x14ac:dyDescent="0.3">
      <c r="A127" s="51" t="s">
        <v>141</v>
      </c>
      <c r="B127" s="51" t="s">
        <v>149</v>
      </c>
      <c r="C127" s="38">
        <v>0</v>
      </c>
      <c r="D127" s="38">
        <v>0</v>
      </c>
      <c r="E127"/>
      <c r="F127"/>
      <c r="G127"/>
      <c r="H127" s="51" t="s">
        <v>141</v>
      </c>
      <c r="I127" s="51" t="s">
        <v>149</v>
      </c>
      <c r="J127" s="38">
        <v>0</v>
      </c>
      <c r="K127" s="38">
        <v>0</v>
      </c>
      <c r="L127"/>
    </row>
    <row r="128" spans="1:12" s="13" customFormat="1" ht="15" customHeight="1" x14ac:dyDescent="0.3">
      <c r="A128" s="51" t="s">
        <v>141</v>
      </c>
      <c r="B128" s="51" t="s">
        <v>142</v>
      </c>
      <c r="C128" s="38">
        <v>15</v>
      </c>
      <c r="D128" s="38">
        <v>16</v>
      </c>
      <c r="E128"/>
      <c r="F128"/>
      <c r="G128"/>
      <c r="H128" s="51" t="s">
        <v>141</v>
      </c>
      <c r="I128" s="51" t="s">
        <v>142</v>
      </c>
      <c r="J128" s="38">
        <v>1</v>
      </c>
      <c r="K128" s="38">
        <v>0</v>
      </c>
      <c r="L128"/>
    </row>
    <row r="129" spans="1:12" s="13" customFormat="1" ht="15" customHeight="1" x14ac:dyDescent="0.3">
      <c r="A129" s="51" t="s">
        <v>141</v>
      </c>
      <c r="B129" s="51" t="s">
        <v>145</v>
      </c>
      <c r="C129" s="38">
        <v>0</v>
      </c>
      <c r="D129" s="38">
        <v>0</v>
      </c>
      <c r="E129"/>
      <c r="F129"/>
      <c r="G129"/>
      <c r="H129" s="51" t="s">
        <v>141</v>
      </c>
      <c r="I129" s="51" t="s">
        <v>145</v>
      </c>
      <c r="J129" s="38">
        <v>0</v>
      </c>
      <c r="K129" s="38">
        <v>0</v>
      </c>
      <c r="L129"/>
    </row>
    <row r="130" spans="1:12" s="13" customFormat="1" ht="15" customHeight="1" x14ac:dyDescent="0.3">
      <c r="A130" s="51" t="s">
        <v>141</v>
      </c>
      <c r="B130" s="51" t="s">
        <v>203</v>
      </c>
      <c r="C130" s="38">
        <v>0</v>
      </c>
      <c r="D130" s="38">
        <v>0</v>
      </c>
      <c r="E130"/>
      <c r="F130"/>
      <c r="G130"/>
      <c r="H130" s="51" t="s">
        <v>141</v>
      </c>
      <c r="I130" s="51" t="s">
        <v>203</v>
      </c>
      <c r="J130" s="38">
        <v>0</v>
      </c>
      <c r="K130" s="38">
        <v>0</v>
      </c>
      <c r="L130"/>
    </row>
    <row r="131" spans="1:12" s="13" customFormat="1" ht="15" customHeight="1" x14ac:dyDescent="0.3">
      <c r="A131" s="51" t="s">
        <v>141</v>
      </c>
      <c r="B131" s="51" t="s">
        <v>141</v>
      </c>
      <c r="C131" s="38">
        <v>12</v>
      </c>
      <c r="D131" s="38">
        <v>11</v>
      </c>
      <c r="E131"/>
      <c r="F131"/>
      <c r="G131"/>
      <c r="H131" s="51" t="s">
        <v>141</v>
      </c>
      <c r="I131" s="51" t="s">
        <v>141</v>
      </c>
      <c r="J131" s="38">
        <v>9</v>
      </c>
      <c r="K131" s="38">
        <v>0</v>
      </c>
      <c r="L131"/>
    </row>
    <row r="132" spans="1:12" s="13" customFormat="1" ht="15" customHeight="1" x14ac:dyDescent="0.3">
      <c r="A132" s="51" t="s">
        <v>141</v>
      </c>
      <c r="B132" s="51" t="s">
        <v>159</v>
      </c>
      <c r="C132" s="38">
        <v>0</v>
      </c>
      <c r="D132" s="38">
        <v>1</v>
      </c>
      <c r="E132"/>
      <c r="F132"/>
      <c r="G132"/>
      <c r="H132" s="51" t="s">
        <v>141</v>
      </c>
      <c r="I132" s="51" t="s">
        <v>159</v>
      </c>
      <c r="J132" s="38">
        <v>8</v>
      </c>
      <c r="K132" s="38">
        <v>0</v>
      </c>
      <c r="L132"/>
    </row>
    <row r="133" spans="1:12" s="13" customFormat="1" ht="15" customHeight="1" x14ac:dyDescent="0.3">
      <c r="A133" s="51" t="s">
        <v>141</v>
      </c>
      <c r="B133" s="51" t="s">
        <v>151</v>
      </c>
      <c r="C133" s="38">
        <v>4</v>
      </c>
      <c r="D133" s="38">
        <v>0</v>
      </c>
      <c r="E133"/>
      <c r="F133"/>
      <c r="G133"/>
      <c r="H133" s="51" t="s">
        <v>141</v>
      </c>
      <c r="I133" s="51" t="s">
        <v>151</v>
      </c>
      <c r="J133" s="38">
        <v>6</v>
      </c>
      <c r="K133" s="38">
        <v>0</v>
      </c>
      <c r="L133"/>
    </row>
    <row r="134" spans="1:12" s="13" customFormat="1" ht="15" customHeight="1" x14ac:dyDescent="0.3">
      <c r="A134" s="51" t="s">
        <v>141</v>
      </c>
      <c r="B134" s="51" t="s">
        <v>153</v>
      </c>
      <c r="C134" s="38">
        <v>0</v>
      </c>
      <c r="D134" s="38">
        <v>1</v>
      </c>
      <c r="E134"/>
      <c r="F134"/>
      <c r="G134"/>
      <c r="H134" s="51" t="s">
        <v>141</v>
      </c>
      <c r="I134" s="51" t="s">
        <v>153</v>
      </c>
      <c r="J134" s="38">
        <v>0</v>
      </c>
      <c r="K134" s="38">
        <v>0</v>
      </c>
      <c r="L134"/>
    </row>
    <row r="135" spans="1:12" s="13" customFormat="1" ht="15" customHeight="1" x14ac:dyDescent="0.3">
      <c r="A135" s="51" t="s">
        <v>141</v>
      </c>
      <c r="B135" s="51" t="s">
        <v>155</v>
      </c>
      <c r="C135" s="38">
        <v>0</v>
      </c>
      <c r="D135" s="38">
        <v>0</v>
      </c>
      <c r="E135"/>
      <c r="F135"/>
      <c r="G135"/>
      <c r="H135" s="51" t="s">
        <v>141</v>
      </c>
      <c r="I135" s="51" t="s">
        <v>155</v>
      </c>
      <c r="J135" s="38">
        <v>1</v>
      </c>
      <c r="K135" s="38">
        <v>0</v>
      </c>
      <c r="L135"/>
    </row>
    <row r="136" spans="1:12" s="13" customFormat="1" ht="15" customHeight="1" x14ac:dyDescent="0.3">
      <c r="A136" s="51" t="s">
        <v>141</v>
      </c>
      <c r="B136" s="51" t="s">
        <v>154</v>
      </c>
      <c r="C136" s="38">
        <v>5</v>
      </c>
      <c r="D136" s="38">
        <v>6</v>
      </c>
      <c r="E136"/>
      <c r="F136"/>
      <c r="G136"/>
      <c r="H136" s="51" t="s">
        <v>141</v>
      </c>
      <c r="I136" s="51" t="s">
        <v>154</v>
      </c>
      <c r="J136" s="38">
        <v>5</v>
      </c>
      <c r="K136" s="38">
        <v>0</v>
      </c>
      <c r="L136"/>
    </row>
    <row r="137" spans="1:12" s="13" customFormat="1" ht="15" customHeight="1" x14ac:dyDescent="0.3">
      <c r="A137" s="51" t="s">
        <v>141</v>
      </c>
      <c r="B137" s="51" t="s">
        <v>144</v>
      </c>
      <c r="C137" s="38">
        <v>0</v>
      </c>
      <c r="D137" s="38">
        <v>3</v>
      </c>
      <c r="E137"/>
      <c r="F137"/>
      <c r="G137"/>
      <c r="H137" s="51" t="s">
        <v>141</v>
      </c>
      <c r="I137" s="51" t="s">
        <v>144</v>
      </c>
      <c r="J137" s="38">
        <v>0</v>
      </c>
      <c r="K137" s="38">
        <v>0</v>
      </c>
      <c r="L137"/>
    </row>
    <row r="138" spans="1:12" s="13" customFormat="1" ht="15" customHeight="1" x14ac:dyDescent="0.3">
      <c r="A138" s="51" t="s">
        <v>141</v>
      </c>
      <c r="B138" s="51" t="s">
        <v>146</v>
      </c>
      <c r="C138" s="38">
        <v>2</v>
      </c>
      <c r="D138" s="38">
        <v>2</v>
      </c>
      <c r="E138"/>
      <c r="F138"/>
      <c r="G138"/>
      <c r="H138" s="51" t="s">
        <v>141</v>
      </c>
      <c r="I138" s="51" t="s">
        <v>146</v>
      </c>
      <c r="J138" s="38">
        <v>2</v>
      </c>
      <c r="K138" s="38">
        <v>0</v>
      </c>
      <c r="L138"/>
    </row>
    <row r="139" spans="1:12" s="13" customFormat="1" ht="15" customHeight="1" x14ac:dyDescent="0.3">
      <c r="A139" s="51" t="s">
        <v>141</v>
      </c>
      <c r="B139" s="51" t="s">
        <v>152</v>
      </c>
      <c r="C139" s="38">
        <v>0</v>
      </c>
      <c r="D139" s="38">
        <v>6</v>
      </c>
      <c r="E139"/>
      <c r="F139"/>
      <c r="G139"/>
      <c r="H139" s="51" t="s">
        <v>141</v>
      </c>
      <c r="I139" s="51" t="s">
        <v>152</v>
      </c>
      <c r="J139" s="38">
        <v>2</v>
      </c>
      <c r="K139" s="38">
        <v>0</v>
      </c>
      <c r="L139"/>
    </row>
    <row r="140" spans="1:12" s="13" customFormat="1" ht="15" customHeight="1" x14ac:dyDescent="0.3">
      <c r="A140" s="51" t="s">
        <v>318</v>
      </c>
      <c r="B140" s="51"/>
      <c r="C140" s="38">
        <v>57</v>
      </c>
      <c r="D140" s="38">
        <v>60</v>
      </c>
      <c r="E140"/>
      <c r="F140"/>
      <c r="G140"/>
      <c r="H140" s="51" t="s">
        <v>318</v>
      </c>
      <c r="I140" s="51"/>
      <c r="J140" s="38">
        <v>55</v>
      </c>
      <c r="K140" s="38">
        <v>0</v>
      </c>
      <c r="L140"/>
    </row>
    <row r="141" spans="1:12" s="13" customFormat="1" ht="15" customHeight="1" x14ac:dyDescent="0.3">
      <c r="A141" s="51" t="s">
        <v>116</v>
      </c>
      <c r="B141" s="51" t="s">
        <v>126</v>
      </c>
      <c r="C141" s="38">
        <v>3</v>
      </c>
      <c r="D141" s="38">
        <v>17</v>
      </c>
      <c r="E141"/>
      <c r="F141"/>
      <c r="G141"/>
      <c r="H141" s="51" t="s">
        <v>116</v>
      </c>
      <c r="I141" s="51" t="s">
        <v>126</v>
      </c>
      <c r="J141" s="38">
        <v>1</v>
      </c>
      <c r="K141" s="38">
        <v>0</v>
      </c>
      <c r="L141"/>
    </row>
    <row r="142" spans="1:12" s="13" customFormat="1" ht="15" customHeight="1" x14ac:dyDescent="0.3">
      <c r="A142" s="51" t="s">
        <v>116</v>
      </c>
      <c r="B142" s="51" t="s">
        <v>195</v>
      </c>
      <c r="C142" s="38">
        <v>4</v>
      </c>
      <c r="D142" s="38">
        <v>10</v>
      </c>
      <c r="E142"/>
      <c r="F142"/>
      <c r="G142"/>
      <c r="H142" s="51" t="s">
        <v>116</v>
      </c>
      <c r="I142" s="51" t="s">
        <v>195</v>
      </c>
      <c r="J142" s="38">
        <v>2</v>
      </c>
      <c r="K142" s="38">
        <v>0</v>
      </c>
      <c r="L142"/>
    </row>
    <row r="143" spans="1:12" s="13" customFormat="1" ht="15" customHeight="1" x14ac:dyDescent="0.3">
      <c r="A143" s="51" t="s">
        <v>116</v>
      </c>
      <c r="B143" s="51" t="s">
        <v>127</v>
      </c>
      <c r="C143" s="38">
        <v>0</v>
      </c>
      <c r="D143" s="38">
        <v>5</v>
      </c>
      <c r="E143"/>
      <c r="F143"/>
      <c r="G143"/>
      <c r="H143" s="51" t="s">
        <v>116</v>
      </c>
      <c r="I143" s="51" t="s">
        <v>127</v>
      </c>
      <c r="J143" s="38">
        <v>3</v>
      </c>
      <c r="K143" s="38">
        <v>0</v>
      </c>
      <c r="L143"/>
    </row>
    <row r="144" spans="1:12" s="13" customFormat="1" ht="15" customHeight="1" x14ac:dyDescent="0.3">
      <c r="A144" s="51" t="s">
        <v>116</v>
      </c>
      <c r="B144" s="51" t="s">
        <v>116</v>
      </c>
      <c r="C144" s="38">
        <v>41</v>
      </c>
      <c r="D144" s="38">
        <v>13</v>
      </c>
      <c r="E144"/>
      <c r="F144"/>
      <c r="G144"/>
      <c r="H144" s="51" t="s">
        <v>116</v>
      </c>
      <c r="I144" s="51" t="s">
        <v>116</v>
      </c>
      <c r="J144" s="38">
        <v>22</v>
      </c>
      <c r="K144" s="38">
        <v>0</v>
      </c>
      <c r="L144"/>
    </row>
    <row r="145" spans="1:12" s="13" customFormat="1" ht="15" customHeight="1" x14ac:dyDescent="0.3">
      <c r="A145" s="51" t="s">
        <v>116</v>
      </c>
      <c r="B145" s="51" t="s">
        <v>125</v>
      </c>
      <c r="C145" s="38">
        <v>4</v>
      </c>
      <c r="D145" s="38">
        <v>0</v>
      </c>
      <c r="E145"/>
      <c r="F145"/>
      <c r="G145"/>
      <c r="H145" s="51" t="s">
        <v>116</v>
      </c>
      <c r="I145" s="51" t="s">
        <v>125</v>
      </c>
      <c r="J145" s="38">
        <v>1</v>
      </c>
      <c r="K145" s="38">
        <v>0</v>
      </c>
      <c r="L145"/>
    </row>
    <row r="146" spans="1:12" s="13" customFormat="1" ht="15" customHeight="1" x14ac:dyDescent="0.3">
      <c r="A146" s="51" t="s">
        <v>116</v>
      </c>
      <c r="B146" s="51" t="s">
        <v>420</v>
      </c>
      <c r="C146" s="38">
        <v>3</v>
      </c>
      <c r="D146" s="38">
        <v>1</v>
      </c>
      <c r="E146"/>
      <c r="F146"/>
      <c r="G146"/>
      <c r="H146" s="51" t="s">
        <v>116</v>
      </c>
      <c r="I146" s="51" t="s">
        <v>420</v>
      </c>
      <c r="J146" s="38">
        <v>2</v>
      </c>
      <c r="K146" s="38">
        <v>0</v>
      </c>
      <c r="L146"/>
    </row>
    <row r="147" spans="1:12" s="13" customFormat="1" ht="15" customHeight="1" x14ac:dyDescent="0.3">
      <c r="A147" s="51" t="s">
        <v>315</v>
      </c>
      <c r="B147" s="51"/>
      <c r="C147" s="38">
        <v>55</v>
      </c>
      <c r="D147" s="38">
        <v>46</v>
      </c>
      <c r="E147"/>
      <c r="F147"/>
      <c r="G147"/>
      <c r="H147" s="51" t="s">
        <v>315</v>
      </c>
      <c r="I147" s="51"/>
      <c r="J147" s="38">
        <v>31</v>
      </c>
      <c r="K147" s="38">
        <v>0</v>
      </c>
      <c r="L147"/>
    </row>
    <row r="148" spans="1:12" s="13" customFormat="1" ht="15" customHeight="1" x14ac:dyDescent="0.3">
      <c r="A148" s="51" t="s">
        <v>84</v>
      </c>
      <c r="B148" s="51" t="s">
        <v>225</v>
      </c>
      <c r="C148" s="38">
        <v>0</v>
      </c>
      <c r="D148" s="38">
        <v>3</v>
      </c>
      <c r="E148"/>
      <c r="F148"/>
      <c r="G148"/>
      <c r="H148" s="51" t="s">
        <v>84</v>
      </c>
      <c r="I148" s="51" t="s">
        <v>225</v>
      </c>
      <c r="J148" s="38">
        <v>0</v>
      </c>
      <c r="K148" s="38">
        <v>0</v>
      </c>
      <c r="L148"/>
    </row>
    <row r="149" spans="1:12" s="13" customFormat="1" ht="15" customHeight="1" x14ac:dyDescent="0.3">
      <c r="A149" s="51" t="s">
        <v>84</v>
      </c>
      <c r="B149" s="51" t="s">
        <v>84</v>
      </c>
      <c r="C149" s="38">
        <v>1</v>
      </c>
      <c r="D149" s="38">
        <v>0</v>
      </c>
      <c r="E149"/>
      <c r="F149"/>
      <c r="G149"/>
      <c r="H149" s="51" t="s">
        <v>84</v>
      </c>
      <c r="I149" s="51" t="s">
        <v>84</v>
      </c>
      <c r="J149" s="38">
        <v>3</v>
      </c>
      <c r="K149" s="38">
        <v>0</v>
      </c>
      <c r="L149"/>
    </row>
    <row r="150" spans="1:12" s="13" customFormat="1" ht="15" customHeight="1" x14ac:dyDescent="0.3">
      <c r="A150" s="51" t="s">
        <v>398</v>
      </c>
      <c r="B150" s="51"/>
      <c r="C150" s="38">
        <v>1</v>
      </c>
      <c r="D150" s="38">
        <v>3</v>
      </c>
      <c r="E150"/>
      <c r="F150"/>
      <c r="G150"/>
      <c r="H150" s="51" t="s">
        <v>398</v>
      </c>
      <c r="I150" s="51"/>
      <c r="J150" s="38">
        <v>3</v>
      </c>
      <c r="K150" s="38">
        <v>0</v>
      </c>
      <c r="L150"/>
    </row>
    <row r="151" spans="1:12" s="13" customFormat="1" ht="15" customHeight="1" x14ac:dyDescent="0.3">
      <c r="A151" s="51" t="s">
        <v>128</v>
      </c>
      <c r="B151" s="51" t="s">
        <v>206</v>
      </c>
      <c r="C151" s="38">
        <v>0</v>
      </c>
      <c r="D151" s="38">
        <v>2</v>
      </c>
      <c r="E151"/>
      <c r="F151"/>
      <c r="G151"/>
      <c r="H151" s="51" t="s">
        <v>128</v>
      </c>
      <c r="I151" s="51" t="s">
        <v>206</v>
      </c>
      <c r="J151" s="38">
        <v>3</v>
      </c>
      <c r="K151" s="38">
        <v>0</v>
      </c>
      <c r="L151"/>
    </row>
    <row r="152" spans="1:12" s="13" customFormat="1" ht="15" customHeight="1" x14ac:dyDescent="0.3">
      <c r="A152" s="51" t="s">
        <v>128</v>
      </c>
      <c r="B152" s="51" t="s">
        <v>217</v>
      </c>
      <c r="C152" s="38">
        <v>4</v>
      </c>
      <c r="D152" s="38">
        <v>3</v>
      </c>
      <c r="E152"/>
      <c r="F152"/>
      <c r="G152"/>
      <c r="H152" s="51" t="s">
        <v>128</v>
      </c>
      <c r="I152" s="51" t="s">
        <v>217</v>
      </c>
      <c r="J152" s="38">
        <v>0</v>
      </c>
      <c r="K152" s="38">
        <v>0</v>
      </c>
      <c r="L152"/>
    </row>
    <row r="153" spans="1:12" s="13" customFormat="1" ht="15" customHeight="1" x14ac:dyDescent="0.3">
      <c r="A153" s="51" t="s">
        <v>128</v>
      </c>
      <c r="B153" s="51" t="s">
        <v>212</v>
      </c>
      <c r="C153" s="38">
        <v>1</v>
      </c>
      <c r="D153" s="38">
        <v>0</v>
      </c>
      <c r="E153"/>
      <c r="F153"/>
      <c r="G153"/>
      <c r="H153" s="51" t="s">
        <v>128</v>
      </c>
      <c r="I153" s="51" t="s">
        <v>212</v>
      </c>
      <c r="J153" s="38">
        <v>7</v>
      </c>
      <c r="K153" s="38">
        <v>0</v>
      </c>
      <c r="L153"/>
    </row>
    <row r="154" spans="1:12" s="13" customFormat="1" ht="15" customHeight="1" x14ac:dyDescent="0.3">
      <c r="A154" s="51" t="s">
        <v>128</v>
      </c>
      <c r="B154" s="51" t="s">
        <v>192</v>
      </c>
      <c r="C154" s="38">
        <v>4</v>
      </c>
      <c r="D154" s="38">
        <v>3</v>
      </c>
      <c r="E154"/>
      <c r="F154"/>
      <c r="G154"/>
      <c r="H154" s="51" t="s">
        <v>128</v>
      </c>
      <c r="I154" s="51" t="s">
        <v>192</v>
      </c>
      <c r="J154" s="38">
        <v>0</v>
      </c>
      <c r="K154" s="38">
        <v>0</v>
      </c>
      <c r="L154"/>
    </row>
    <row r="155" spans="1:12" s="13" customFormat="1" ht="15" customHeight="1" x14ac:dyDescent="0.3">
      <c r="A155" s="51" t="s">
        <v>128</v>
      </c>
      <c r="B155" s="51" t="s">
        <v>135</v>
      </c>
      <c r="C155" s="38">
        <v>1</v>
      </c>
      <c r="D155" s="38">
        <v>0</v>
      </c>
      <c r="E155"/>
      <c r="F155"/>
      <c r="G155"/>
      <c r="H155" s="51" t="s">
        <v>128</v>
      </c>
      <c r="I155" s="51" t="s">
        <v>135</v>
      </c>
      <c r="J155" s="38">
        <v>0</v>
      </c>
      <c r="K155" s="38">
        <v>0</v>
      </c>
      <c r="L155"/>
    </row>
    <row r="156" spans="1:12" s="13" customFormat="1" ht="15" customHeight="1" x14ac:dyDescent="0.3">
      <c r="A156" s="51" t="s">
        <v>128</v>
      </c>
      <c r="B156" s="51" t="s">
        <v>136</v>
      </c>
      <c r="C156" s="38">
        <v>0</v>
      </c>
      <c r="D156" s="38">
        <v>0</v>
      </c>
      <c r="E156"/>
      <c r="F156"/>
      <c r="G156"/>
      <c r="H156" s="51" t="s">
        <v>128</v>
      </c>
      <c r="I156" s="51" t="s">
        <v>136</v>
      </c>
      <c r="J156" s="38">
        <v>0</v>
      </c>
      <c r="K156" s="38">
        <v>0</v>
      </c>
      <c r="L156"/>
    </row>
    <row r="157" spans="1:12" s="13" customFormat="1" ht="15" customHeight="1" x14ac:dyDescent="0.3">
      <c r="A157" s="51" t="s">
        <v>128</v>
      </c>
      <c r="B157" s="51" t="s">
        <v>129</v>
      </c>
      <c r="C157" s="38">
        <v>6</v>
      </c>
      <c r="D157" s="38">
        <v>0</v>
      </c>
      <c r="E157"/>
      <c r="F157"/>
      <c r="G157"/>
      <c r="H157" s="51" t="s">
        <v>128</v>
      </c>
      <c r="I157" s="51" t="s">
        <v>129</v>
      </c>
      <c r="J157" s="38">
        <v>5</v>
      </c>
      <c r="K157" s="38">
        <v>0</v>
      </c>
      <c r="L157"/>
    </row>
    <row r="158" spans="1:12" s="13" customFormat="1" ht="15" customHeight="1" x14ac:dyDescent="0.3">
      <c r="A158" s="51" t="s">
        <v>128</v>
      </c>
      <c r="B158" s="51" t="s">
        <v>214</v>
      </c>
      <c r="C158" s="38">
        <v>0</v>
      </c>
      <c r="D158" s="38">
        <v>0</v>
      </c>
      <c r="E158"/>
      <c r="F158"/>
      <c r="G158"/>
      <c r="H158" s="51" t="s">
        <v>128</v>
      </c>
      <c r="I158" s="51" t="s">
        <v>214</v>
      </c>
      <c r="J158" s="38">
        <v>0</v>
      </c>
      <c r="K158" s="38">
        <v>0</v>
      </c>
      <c r="L158"/>
    </row>
    <row r="159" spans="1:12" s="13" customFormat="1" ht="15" customHeight="1" x14ac:dyDescent="0.3">
      <c r="A159" s="51" t="s">
        <v>128</v>
      </c>
      <c r="B159" s="51" t="s">
        <v>220</v>
      </c>
      <c r="C159" s="38">
        <v>2</v>
      </c>
      <c r="D159" s="38">
        <v>5</v>
      </c>
      <c r="E159"/>
      <c r="F159"/>
      <c r="G159"/>
      <c r="H159" s="51" t="s">
        <v>128</v>
      </c>
      <c r="I159" s="51" t="s">
        <v>220</v>
      </c>
      <c r="J159" s="38">
        <v>3</v>
      </c>
      <c r="K159" s="38">
        <v>0</v>
      </c>
      <c r="L159"/>
    </row>
    <row r="160" spans="1:12" s="13" customFormat="1" ht="15" customHeight="1" x14ac:dyDescent="0.3">
      <c r="A160" s="51" t="s">
        <v>128</v>
      </c>
      <c r="B160" s="51" t="s">
        <v>128</v>
      </c>
      <c r="C160" s="38">
        <v>15</v>
      </c>
      <c r="D160" s="38">
        <v>32</v>
      </c>
      <c r="E160"/>
      <c r="F160"/>
      <c r="G160"/>
      <c r="H160" s="51" t="s">
        <v>128</v>
      </c>
      <c r="I160" s="51" t="s">
        <v>128</v>
      </c>
      <c r="J160" s="38">
        <v>22</v>
      </c>
      <c r="K160" s="38">
        <v>0</v>
      </c>
      <c r="L160"/>
    </row>
    <row r="161" spans="1:12" s="13" customFormat="1" ht="15" customHeight="1" x14ac:dyDescent="0.3">
      <c r="A161" s="51" t="s">
        <v>128</v>
      </c>
      <c r="B161" s="51" t="s">
        <v>131</v>
      </c>
      <c r="C161" s="38">
        <v>0</v>
      </c>
      <c r="D161" s="38">
        <v>3</v>
      </c>
      <c r="E161"/>
      <c r="F161"/>
      <c r="G161"/>
      <c r="H161" s="51" t="s">
        <v>128</v>
      </c>
      <c r="I161" s="51" t="s">
        <v>131</v>
      </c>
      <c r="J161" s="38">
        <v>0</v>
      </c>
      <c r="K161" s="38">
        <v>0</v>
      </c>
      <c r="L161"/>
    </row>
    <row r="162" spans="1:12" s="13" customFormat="1" ht="15" customHeight="1" x14ac:dyDescent="0.3">
      <c r="A162" s="51" t="s">
        <v>128</v>
      </c>
      <c r="B162" s="51" t="s">
        <v>137</v>
      </c>
      <c r="C162" s="38">
        <v>0</v>
      </c>
      <c r="D162" s="38">
        <v>1</v>
      </c>
      <c r="E162"/>
      <c r="F162"/>
      <c r="G162"/>
      <c r="H162" s="51" t="s">
        <v>128</v>
      </c>
      <c r="I162" s="51" t="s">
        <v>137</v>
      </c>
      <c r="J162" s="38">
        <v>0</v>
      </c>
      <c r="K162" s="38">
        <v>0</v>
      </c>
      <c r="L162"/>
    </row>
    <row r="163" spans="1:12" s="13" customFormat="1" ht="15" customHeight="1" x14ac:dyDescent="0.3">
      <c r="A163" s="51" t="s">
        <v>128</v>
      </c>
      <c r="B163" s="51" t="s">
        <v>132</v>
      </c>
      <c r="C163" s="38">
        <v>7</v>
      </c>
      <c r="D163" s="38">
        <v>0</v>
      </c>
      <c r="E163"/>
      <c r="F163"/>
      <c r="G163"/>
      <c r="H163" s="51" t="s">
        <v>128</v>
      </c>
      <c r="I163" s="51" t="s">
        <v>132</v>
      </c>
      <c r="J163" s="38">
        <v>9</v>
      </c>
      <c r="K163" s="38">
        <v>0</v>
      </c>
      <c r="L163"/>
    </row>
    <row r="164" spans="1:12" s="13" customFormat="1" ht="15" customHeight="1" x14ac:dyDescent="0.3">
      <c r="A164" s="51" t="s">
        <v>128</v>
      </c>
      <c r="B164" s="51" t="s">
        <v>207</v>
      </c>
      <c r="C164" s="38">
        <v>1</v>
      </c>
      <c r="D164" s="38">
        <v>1</v>
      </c>
      <c r="E164"/>
      <c r="F164"/>
      <c r="G164"/>
      <c r="H164" s="51" t="s">
        <v>128</v>
      </c>
      <c r="I164" s="51" t="s">
        <v>207</v>
      </c>
      <c r="J164" s="38">
        <v>7</v>
      </c>
      <c r="K164" s="38">
        <v>0</v>
      </c>
      <c r="L164"/>
    </row>
    <row r="165" spans="1:12" s="13" customFormat="1" ht="15" customHeight="1" x14ac:dyDescent="0.3">
      <c r="A165" s="51" t="s">
        <v>128</v>
      </c>
      <c r="B165" s="51" t="s">
        <v>221</v>
      </c>
      <c r="C165" s="38">
        <v>0</v>
      </c>
      <c r="D165" s="38">
        <v>0</v>
      </c>
      <c r="E165"/>
      <c r="F165"/>
      <c r="G165"/>
      <c r="H165" s="51" t="s">
        <v>128</v>
      </c>
      <c r="I165" s="51" t="s">
        <v>221</v>
      </c>
      <c r="J165" s="38">
        <v>0</v>
      </c>
      <c r="K165" s="38">
        <v>0</v>
      </c>
      <c r="L165"/>
    </row>
    <row r="166" spans="1:12" s="13" customFormat="1" ht="15" customHeight="1" x14ac:dyDescent="0.3">
      <c r="A166" s="51" t="s">
        <v>128</v>
      </c>
      <c r="B166" s="51" t="s">
        <v>130</v>
      </c>
      <c r="C166" s="38">
        <v>16</v>
      </c>
      <c r="D166" s="38">
        <v>0</v>
      </c>
      <c r="E166"/>
      <c r="F166"/>
      <c r="G166"/>
      <c r="H166" s="51" t="s">
        <v>128</v>
      </c>
      <c r="I166" s="51" t="s">
        <v>130</v>
      </c>
      <c r="J166" s="38">
        <v>2</v>
      </c>
      <c r="K166" s="38">
        <v>0</v>
      </c>
      <c r="L166"/>
    </row>
    <row r="167" spans="1:12" s="13" customFormat="1" ht="15" customHeight="1" x14ac:dyDescent="0.3">
      <c r="A167" s="51" t="s">
        <v>128</v>
      </c>
      <c r="B167" s="51" t="s">
        <v>133</v>
      </c>
      <c r="C167" s="38">
        <v>0</v>
      </c>
      <c r="D167" s="38">
        <v>0</v>
      </c>
      <c r="E167"/>
      <c r="F167"/>
      <c r="G167"/>
      <c r="H167" s="51" t="s">
        <v>128</v>
      </c>
      <c r="I167" s="51" t="s">
        <v>133</v>
      </c>
      <c r="J167" s="38">
        <v>1</v>
      </c>
      <c r="K167" s="38">
        <v>0</v>
      </c>
      <c r="L167"/>
    </row>
    <row r="168" spans="1:12" s="13" customFormat="1" ht="15" customHeight="1" x14ac:dyDescent="0.3">
      <c r="A168" s="51" t="s">
        <v>128</v>
      </c>
      <c r="B168" s="51" t="s">
        <v>213</v>
      </c>
      <c r="C168" s="38">
        <v>3</v>
      </c>
      <c r="D168" s="38">
        <v>0</v>
      </c>
      <c r="E168"/>
      <c r="F168"/>
      <c r="G168"/>
      <c r="H168" s="51" t="s">
        <v>128</v>
      </c>
      <c r="I168" s="51" t="s">
        <v>213</v>
      </c>
      <c r="J168" s="38">
        <v>1</v>
      </c>
      <c r="K168" s="38">
        <v>0</v>
      </c>
      <c r="L168"/>
    </row>
    <row r="169" spans="1:12" s="13" customFormat="1" ht="15" customHeight="1" x14ac:dyDescent="0.3">
      <c r="A169" s="51" t="s">
        <v>128</v>
      </c>
      <c r="B169" s="51" t="s">
        <v>134</v>
      </c>
      <c r="C169" s="38">
        <v>1</v>
      </c>
      <c r="D169" s="38">
        <v>8</v>
      </c>
      <c r="E169"/>
      <c r="F169"/>
      <c r="G169"/>
      <c r="H169" s="51" t="s">
        <v>128</v>
      </c>
      <c r="I169" s="51" t="s">
        <v>134</v>
      </c>
      <c r="J169" s="38">
        <v>3</v>
      </c>
      <c r="K169" s="38">
        <v>0</v>
      </c>
      <c r="L169"/>
    </row>
    <row r="170" spans="1:12" s="13" customFormat="1" ht="15" customHeight="1" x14ac:dyDescent="0.3">
      <c r="A170" s="51" t="s">
        <v>128</v>
      </c>
      <c r="B170" s="51" t="s">
        <v>430</v>
      </c>
      <c r="C170" s="38">
        <v>45</v>
      </c>
      <c r="D170" s="38">
        <v>19</v>
      </c>
      <c r="E170"/>
      <c r="F170"/>
      <c r="G170"/>
      <c r="H170" s="51" t="s">
        <v>128</v>
      </c>
      <c r="I170" s="51" t="s">
        <v>430</v>
      </c>
      <c r="J170" s="38">
        <v>2</v>
      </c>
      <c r="K170" s="38">
        <v>0</v>
      </c>
      <c r="L170"/>
    </row>
    <row r="171" spans="1:12" s="13" customFormat="1" ht="15" customHeight="1" x14ac:dyDescent="0.3">
      <c r="A171" s="51" t="s">
        <v>317</v>
      </c>
      <c r="B171" s="51"/>
      <c r="C171" s="38">
        <v>106</v>
      </c>
      <c r="D171" s="38">
        <v>77</v>
      </c>
      <c r="E171"/>
      <c r="F171"/>
      <c r="G171"/>
      <c r="H171" s="51" t="s">
        <v>317</v>
      </c>
      <c r="I171" s="51"/>
      <c r="J171" s="38">
        <v>65</v>
      </c>
      <c r="K171" s="38">
        <v>0</v>
      </c>
      <c r="L171"/>
    </row>
    <row r="172" spans="1:12" s="13" customFormat="1" ht="15" customHeight="1" x14ac:dyDescent="0.3">
      <c r="A172" s="51" t="s">
        <v>85</v>
      </c>
      <c r="B172" s="51" t="s">
        <v>86</v>
      </c>
      <c r="C172" s="38">
        <v>6</v>
      </c>
      <c r="D172" s="38">
        <v>0</v>
      </c>
      <c r="E172"/>
      <c r="F172"/>
      <c r="G172"/>
      <c r="H172" s="51" t="s">
        <v>85</v>
      </c>
      <c r="I172" s="51" t="s">
        <v>86</v>
      </c>
      <c r="J172" s="38">
        <v>0</v>
      </c>
      <c r="K172" s="38">
        <v>0</v>
      </c>
      <c r="L172"/>
    </row>
    <row r="173" spans="1:12" s="13" customFormat="1" ht="15" customHeight="1" x14ac:dyDescent="0.3">
      <c r="A173" s="51" t="s">
        <v>85</v>
      </c>
      <c r="B173" s="51" t="s">
        <v>219</v>
      </c>
      <c r="C173" s="38">
        <v>0</v>
      </c>
      <c r="D173" s="38">
        <v>0</v>
      </c>
      <c r="E173"/>
      <c r="F173"/>
      <c r="G173"/>
      <c r="H173" s="51" t="s">
        <v>85</v>
      </c>
      <c r="I173" s="51" t="s">
        <v>219</v>
      </c>
      <c r="J173" s="38">
        <v>0</v>
      </c>
      <c r="K173" s="38">
        <v>0</v>
      </c>
      <c r="L173"/>
    </row>
    <row r="174" spans="1:12" s="13" customFormat="1" ht="15" customHeight="1" x14ac:dyDescent="0.3">
      <c r="A174" s="51" t="s">
        <v>85</v>
      </c>
      <c r="B174" s="51" t="s">
        <v>85</v>
      </c>
      <c r="C174" s="38">
        <v>17</v>
      </c>
      <c r="D174" s="38">
        <v>0</v>
      </c>
      <c r="E174"/>
      <c r="F174"/>
      <c r="G174"/>
      <c r="H174" s="51" t="s">
        <v>85</v>
      </c>
      <c r="I174" s="51" t="s">
        <v>85</v>
      </c>
      <c r="J174" s="38">
        <v>15</v>
      </c>
      <c r="K174" s="38">
        <v>0</v>
      </c>
      <c r="L174"/>
    </row>
    <row r="175" spans="1:12" s="13" customFormat="1" ht="15" customHeight="1" x14ac:dyDescent="0.3">
      <c r="A175" s="51" t="s">
        <v>85</v>
      </c>
      <c r="B175" s="51" t="s">
        <v>87</v>
      </c>
      <c r="C175" s="38">
        <v>0</v>
      </c>
      <c r="D175" s="38">
        <v>0</v>
      </c>
      <c r="E175"/>
      <c r="F175"/>
      <c r="G175"/>
      <c r="H175" s="51" t="s">
        <v>85</v>
      </c>
      <c r="I175" s="51" t="s">
        <v>87</v>
      </c>
      <c r="J175" s="38">
        <v>4</v>
      </c>
      <c r="K175" s="38">
        <v>0</v>
      </c>
      <c r="L175"/>
    </row>
    <row r="176" spans="1:12" s="13" customFormat="1" ht="15" customHeight="1" x14ac:dyDescent="0.3">
      <c r="A176" s="51" t="s">
        <v>85</v>
      </c>
      <c r="B176" s="51" t="s">
        <v>422</v>
      </c>
      <c r="C176" s="38">
        <v>4</v>
      </c>
      <c r="D176" s="38">
        <v>16</v>
      </c>
      <c r="E176"/>
      <c r="F176"/>
      <c r="G176"/>
      <c r="H176" s="51" t="s">
        <v>85</v>
      </c>
      <c r="I176" s="51" t="s">
        <v>422</v>
      </c>
      <c r="J176" s="38">
        <v>3</v>
      </c>
      <c r="K176" s="38">
        <v>0</v>
      </c>
      <c r="L176"/>
    </row>
    <row r="177" spans="1:12" s="13" customFormat="1" ht="15" customHeight="1" x14ac:dyDescent="0.3">
      <c r="A177" s="51" t="s">
        <v>399</v>
      </c>
      <c r="B177" s="51"/>
      <c r="C177" s="38">
        <v>27</v>
      </c>
      <c r="D177" s="38">
        <v>16</v>
      </c>
      <c r="E177"/>
      <c r="F177"/>
      <c r="G177"/>
      <c r="H177" s="51" t="s">
        <v>399</v>
      </c>
      <c r="I177" s="51"/>
      <c r="J177" s="38">
        <v>22</v>
      </c>
      <c r="K177" s="38">
        <v>0</v>
      </c>
      <c r="L177"/>
    </row>
    <row r="178" spans="1:12" s="13" customFormat="1" ht="15" customHeight="1" x14ac:dyDescent="0.3">
      <c r="A178" s="51" t="s">
        <v>105</v>
      </c>
      <c r="B178" s="51" t="s">
        <v>106</v>
      </c>
      <c r="C178" s="38">
        <v>1</v>
      </c>
      <c r="D178" s="38">
        <v>20</v>
      </c>
      <c r="E178"/>
      <c r="F178"/>
      <c r="G178"/>
      <c r="H178" s="51" t="s">
        <v>105</v>
      </c>
      <c r="I178" s="51" t="s">
        <v>106</v>
      </c>
      <c r="J178" s="38">
        <v>0</v>
      </c>
      <c r="K178" s="38">
        <v>0</v>
      </c>
      <c r="L178"/>
    </row>
    <row r="179" spans="1:12" s="13" customFormat="1" ht="15" customHeight="1" x14ac:dyDescent="0.3">
      <c r="A179" s="51" t="s">
        <v>105</v>
      </c>
      <c r="B179" s="51" t="s">
        <v>105</v>
      </c>
      <c r="C179" s="38">
        <v>16</v>
      </c>
      <c r="D179" s="38">
        <v>1</v>
      </c>
      <c r="E179"/>
      <c r="F179"/>
      <c r="G179"/>
      <c r="H179" s="51" t="s">
        <v>105</v>
      </c>
      <c r="I179" s="51" t="s">
        <v>105</v>
      </c>
      <c r="J179" s="38">
        <v>8</v>
      </c>
      <c r="K179" s="38">
        <v>0</v>
      </c>
      <c r="L179"/>
    </row>
    <row r="180" spans="1:12" s="13" customFormat="1" ht="15" customHeight="1" x14ac:dyDescent="0.3">
      <c r="A180" s="51" t="s">
        <v>312</v>
      </c>
      <c r="B180" s="51"/>
      <c r="C180" s="38">
        <v>17</v>
      </c>
      <c r="D180" s="38">
        <v>21</v>
      </c>
      <c r="E180"/>
      <c r="F180"/>
      <c r="G180"/>
      <c r="H180" s="51" t="s">
        <v>312</v>
      </c>
      <c r="I180" s="51"/>
      <c r="J180" s="38">
        <v>8</v>
      </c>
      <c r="K180" s="38">
        <v>0</v>
      </c>
      <c r="L180"/>
    </row>
    <row r="181" spans="1:12" s="13" customFormat="1" ht="15" customHeight="1" x14ac:dyDescent="0.3">
      <c r="A181" s="51" t="s">
        <v>333</v>
      </c>
      <c r="B181" s="51" t="s">
        <v>55</v>
      </c>
      <c r="C181" s="38">
        <v>0</v>
      </c>
      <c r="D181" s="38">
        <v>0</v>
      </c>
      <c r="E181"/>
      <c r="F181"/>
      <c r="G181"/>
      <c r="H181" s="51" t="s">
        <v>333</v>
      </c>
      <c r="I181" s="51" t="s">
        <v>55</v>
      </c>
      <c r="J181" s="38">
        <v>7</v>
      </c>
      <c r="K181" s="38">
        <v>0</v>
      </c>
      <c r="L181"/>
    </row>
    <row r="182" spans="1:12" s="13" customFormat="1" ht="15" customHeight="1" x14ac:dyDescent="0.3">
      <c r="A182" s="51" t="s">
        <v>333</v>
      </c>
      <c r="B182" s="51" t="s">
        <v>54</v>
      </c>
      <c r="C182" s="38">
        <v>20</v>
      </c>
      <c r="D182" s="38">
        <v>25</v>
      </c>
      <c r="E182"/>
      <c r="F182"/>
      <c r="G182"/>
      <c r="H182" s="51" t="s">
        <v>333</v>
      </c>
      <c r="I182" s="51" t="s">
        <v>54</v>
      </c>
      <c r="J182" s="38">
        <v>22</v>
      </c>
      <c r="K182" s="38">
        <v>0</v>
      </c>
      <c r="L182"/>
    </row>
    <row r="183" spans="1:12" s="13" customFormat="1" ht="15" customHeight="1" x14ac:dyDescent="0.3">
      <c r="A183" s="51" t="s">
        <v>333</v>
      </c>
      <c r="B183" s="51" t="s">
        <v>432</v>
      </c>
      <c r="C183" s="38">
        <v>4</v>
      </c>
      <c r="D183" s="38">
        <v>7</v>
      </c>
      <c r="E183"/>
      <c r="F183"/>
      <c r="G183"/>
      <c r="H183" s="51" t="s">
        <v>333</v>
      </c>
      <c r="I183" s="51" t="s">
        <v>432</v>
      </c>
      <c r="J183" s="38">
        <v>14</v>
      </c>
      <c r="K183" s="38">
        <v>0</v>
      </c>
      <c r="L183"/>
    </row>
    <row r="184" spans="1:12" s="13" customFormat="1" ht="15" customHeight="1" x14ac:dyDescent="0.3">
      <c r="A184" s="51" t="s">
        <v>400</v>
      </c>
      <c r="B184" s="51"/>
      <c r="C184" s="38">
        <v>24</v>
      </c>
      <c r="D184" s="38">
        <v>32</v>
      </c>
      <c r="E184"/>
      <c r="F184"/>
      <c r="G184"/>
      <c r="H184" s="51" t="s">
        <v>400</v>
      </c>
      <c r="I184" s="51"/>
      <c r="J184" s="38">
        <v>43</v>
      </c>
      <c r="K184" s="38">
        <v>0</v>
      </c>
      <c r="L184"/>
    </row>
    <row r="185" spans="1:12" s="13" customFormat="1" ht="15" customHeight="1" x14ac:dyDescent="0.3">
      <c r="A185" s="51" t="s">
        <v>161</v>
      </c>
      <c r="B185" s="51" t="s">
        <v>196</v>
      </c>
      <c r="C185" s="38">
        <v>2</v>
      </c>
      <c r="D185" s="38">
        <v>4</v>
      </c>
      <c r="E185"/>
      <c r="F185"/>
      <c r="G185"/>
      <c r="H185" s="51" t="s">
        <v>161</v>
      </c>
      <c r="I185" s="51" t="s">
        <v>196</v>
      </c>
      <c r="J185" s="38">
        <v>8</v>
      </c>
      <c r="K185" s="38">
        <v>0</v>
      </c>
      <c r="L185"/>
    </row>
    <row r="186" spans="1:12" s="13" customFormat="1" ht="15" customHeight="1" x14ac:dyDescent="0.3">
      <c r="A186" s="51" t="s">
        <v>161</v>
      </c>
      <c r="B186" s="51" t="s">
        <v>160</v>
      </c>
      <c r="C186" s="38">
        <v>7</v>
      </c>
      <c r="D186" s="38">
        <v>9</v>
      </c>
      <c r="E186"/>
      <c r="F186"/>
      <c r="G186"/>
      <c r="H186" s="51" t="s">
        <v>161</v>
      </c>
      <c r="I186" s="51" t="s">
        <v>160</v>
      </c>
      <c r="J186" s="38">
        <v>7</v>
      </c>
      <c r="K186" s="38">
        <v>0</v>
      </c>
      <c r="L186"/>
    </row>
    <row r="187" spans="1:12" s="13" customFormat="1" ht="15" customHeight="1" x14ac:dyDescent="0.3">
      <c r="A187" s="51" t="s">
        <v>401</v>
      </c>
      <c r="B187" s="51"/>
      <c r="C187" s="38">
        <v>9</v>
      </c>
      <c r="D187" s="38">
        <v>13</v>
      </c>
      <c r="E187"/>
      <c r="F187"/>
      <c r="G187"/>
      <c r="H187" s="51" t="s">
        <v>401</v>
      </c>
      <c r="I187" s="51"/>
      <c r="J187" s="38">
        <v>15</v>
      </c>
      <c r="K187" s="38">
        <v>0</v>
      </c>
      <c r="L187"/>
    </row>
    <row r="188" spans="1:12" s="13" customFormat="1" ht="15" customHeight="1" x14ac:dyDescent="0.3">
      <c r="A188" s="51" t="s">
        <v>56</v>
      </c>
      <c r="B188" s="51" t="s">
        <v>205</v>
      </c>
      <c r="C188" s="38">
        <v>7</v>
      </c>
      <c r="D188" s="38">
        <v>31</v>
      </c>
      <c r="E188"/>
      <c r="F188"/>
      <c r="G188"/>
      <c r="H188" s="51" t="s">
        <v>56</v>
      </c>
      <c r="I188" s="51" t="s">
        <v>205</v>
      </c>
      <c r="J188" s="38">
        <v>4</v>
      </c>
      <c r="K188" s="38">
        <v>0</v>
      </c>
      <c r="L188"/>
    </row>
    <row r="189" spans="1:12" s="13" customFormat="1" ht="15" customHeight="1" x14ac:dyDescent="0.3">
      <c r="A189" s="51" t="s">
        <v>56</v>
      </c>
      <c r="B189" s="51" t="s">
        <v>56</v>
      </c>
      <c r="C189" s="38">
        <v>27</v>
      </c>
      <c r="D189" s="38">
        <v>67</v>
      </c>
      <c r="E189"/>
      <c r="F189"/>
      <c r="G189"/>
      <c r="H189" s="51" t="s">
        <v>56</v>
      </c>
      <c r="I189" s="51" t="s">
        <v>56</v>
      </c>
      <c r="J189" s="38">
        <v>52</v>
      </c>
      <c r="K189" s="38">
        <v>0</v>
      </c>
      <c r="L189"/>
    </row>
    <row r="190" spans="1:12" s="13" customFormat="1" ht="15" customHeight="1" x14ac:dyDescent="0.3">
      <c r="A190" s="51" t="s">
        <v>56</v>
      </c>
      <c r="B190" s="51" t="s">
        <v>275</v>
      </c>
      <c r="C190" s="38">
        <v>19</v>
      </c>
      <c r="D190" s="38">
        <v>45</v>
      </c>
      <c r="E190"/>
      <c r="F190"/>
      <c r="G190"/>
      <c r="H190" s="51" t="s">
        <v>56</v>
      </c>
      <c r="I190" s="51" t="s">
        <v>275</v>
      </c>
      <c r="J190" s="38">
        <v>0</v>
      </c>
      <c r="K190" s="38">
        <v>0</v>
      </c>
      <c r="L190"/>
    </row>
    <row r="191" spans="1:12" s="13" customFormat="1" ht="15" customHeight="1" x14ac:dyDescent="0.3">
      <c r="A191" s="51" t="s">
        <v>402</v>
      </c>
      <c r="B191" s="51"/>
      <c r="C191" s="38">
        <v>53</v>
      </c>
      <c r="D191" s="38">
        <v>143</v>
      </c>
      <c r="E191"/>
      <c r="F191"/>
      <c r="G191"/>
      <c r="H191" s="51" t="s">
        <v>402</v>
      </c>
      <c r="I191" s="51"/>
      <c r="J191" s="38">
        <v>56</v>
      </c>
      <c r="K191" s="38">
        <v>0</v>
      </c>
      <c r="L191"/>
    </row>
    <row r="192" spans="1:12" s="13" customFormat="1" ht="15" customHeight="1" x14ac:dyDescent="0.3">
      <c r="A192" s="51" t="s">
        <v>169</v>
      </c>
      <c r="B192" s="51" t="s">
        <v>176</v>
      </c>
      <c r="C192" s="38">
        <v>0</v>
      </c>
      <c r="D192" s="38">
        <v>0</v>
      </c>
      <c r="E192"/>
      <c r="F192"/>
      <c r="G192"/>
      <c r="H192" s="51" t="s">
        <v>169</v>
      </c>
      <c r="I192" s="51" t="s">
        <v>176</v>
      </c>
      <c r="J192" s="38">
        <v>0</v>
      </c>
      <c r="K192" s="38">
        <v>0</v>
      </c>
      <c r="L192"/>
    </row>
    <row r="193" spans="1:12" s="13" customFormat="1" ht="15" customHeight="1" x14ac:dyDescent="0.3">
      <c r="A193" s="51" t="s">
        <v>169</v>
      </c>
      <c r="B193" s="51" t="s">
        <v>173</v>
      </c>
      <c r="C193" s="38">
        <v>0</v>
      </c>
      <c r="D193" s="38">
        <v>6</v>
      </c>
      <c r="E193"/>
      <c r="F193"/>
      <c r="G193"/>
      <c r="H193" s="51" t="s">
        <v>169</v>
      </c>
      <c r="I193" s="51" t="s">
        <v>173</v>
      </c>
      <c r="J193" s="38">
        <v>2</v>
      </c>
      <c r="K193" s="38">
        <v>0</v>
      </c>
      <c r="L193"/>
    </row>
    <row r="194" spans="1:12" s="13" customFormat="1" ht="15" customHeight="1" x14ac:dyDescent="0.3">
      <c r="A194" s="51" t="s">
        <v>169</v>
      </c>
      <c r="B194" s="51" t="s">
        <v>170</v>
      </c>
      <c r="C194" s="38">
        <v>0</v>
      </c>
      <c r="D194" s="38">
        <v>9</v>
      </c>
      <c r="E194"/>
      <c r="F194"/>
      <c r="G194"/>
      <c r="H194" s="51" t="s">
        <v>169</v>
      </c>
      <c r="I194" s="51" t="s">
        <v>170</v>
      </c>
      <c r="J194" s="38">
        <v>0</v>
      </c>
      <c r="K194" s="38">
        <v>0</v>
      </c>
      <c r="L194"/>
    </row>
    <row r="195" spans="1:12" s="13" customFormat="1" ht="15" customHeight="1" x14ac:dyDescent="0.3">
      <c r="A195" s="51" t="s">
        <v>169</v>
      </c>
      <c r="B195" s="51" t="s">
        <v>200</v>
      </c>
      <c r="C195" s="38">
        <v>0</v>
      </c>
      <c r="D195" s="38">
        <v>0</v>
      </c>
      <c r="E195"/>
      <c r="F195"/>
      <c r="G195"/>
      <c r="H195" s="51" t="s">
        <v>169</v>
      </c>
      <c r="I195" s="51" t="s">
        <v>200</v>
      </c>
      <c r="J195" s="38">
        <v>1</v>
      </c>
      <c r="K195" s="38">
        <v>0</v>
      </c>
      <c r="L195"/>
    </row>
    <row r="196" spans="1:12" s="13" customFormat="1" ht="15" customHeight="1" x14ac:dyDescent="0.3">
      <c r="A196" s="51" t="s">
        <v>169</v>
      </c>
      <c r="B196" s="51" t="s">
        <v>171</v>
      </c>
      <c r="C196" s="38">
        <v>0</v>
      </c>
      <c r="D196" s="38">
        <v>17</v>
      </c>
      <c r="E196"/>
      <c r="F196"/>
      <c r="G196"/>
      <c r="H196" s="51" t="s">
        <v>169</v>
      </c>
      <c r="I196" s="51" t="s">
        <v>171</v>
      </c>
      <c r="J196" s="38">
        <v>0</v>
      </c>
      <c r="K196" s="38">
        <v>0</v>
      </c>
      <c r="L196"/>
    </row>
    <row r="197" spans="1:12" s="13" customFormat="1" ht="15" customHeight="1" x14ac:dyDescent="0.3">
      <c r="A197" s="51" t="s">
        <v>169</v>
      </c>
      <c r="B197" s="51" t="s">
        <v>172</v>
      </c>
      <c r="C197" s="38">
        <v>14</v>
      </c>
      <c r="D197" s="38">
        <v>9</v>
      </c>
      <c r="E197"/>
      <c r="F197"/>
      <c r="G197"/>
      <c r="H197" s="51" t="s">
        <v>169</v>
      </c>
      <c r="I197" s="51" t="s">
        <v>172</v>
      </c>
      <c r="J197" s="38">
        <v>1</v>
      </c>
      <c r="K197" s="38">
        <v>0</v>
      </c>
      <c r="L197"/>
    </row>
    <row r="198" spans="1:12" s="13" customFormat="1" ht="15" customHeight="1" x14ac:dyDescent="0.3">
      <c r="A198" s="51" t="s">
        <v>169</v>
      </c>
      <c r="B198" s="51" t="s">
        <v>174</v>
      </c>
      <c r="C198" s="38">
        <v>6</v>
      </c>
      <c r="D198" s="38">
        <v>5</v>
      </c>
      <c r="E198"/>
      <c r="F198"/>
      <c r="G198"/>
      <c r="H198" s="51" t="s">
        <v>169</v>
      </c>
      <c r="I198" s="51" t="s">
        <v>174</v>
      </c>
      <c r="J198" s="38">
        <v>0</v>
      </c>
      <c r="K198" s="38">
        <v>0</v>
      </c>
      <c r="L198"/>
    </row>
    <row r="199" spans="1:12" s="13" customFormat="1" ht="15" customHeight="1" x14ac:dyDescent="0.3">
      <c r="A199" s="51" t="s">
        <v>169</v>
      </c>
      <c r="B199" s="51" t="s">
        <v>169</v>
      </c>
      <c r="C199" s="38">
        <v>0</v>
      </c>
      <c r="D199" s="38">
        <v>11</v>
      </c>
      <c r="E199"/>
      <c r="F199"/>
      <c r="G199"/>
      <c r="H199" s="51" t="s">
        <v>169</v>
      </c>
      <c r="I199" s="51" t="s">
        <v>169</v>
      </c>
      <c r="J199" s="38">
        <v>4</v>
      </c>
      <c r="K199" s="38">
        <v>0</v>
      </c>
      <c r="L199"/>
    </row>
    <row r="200" spans="1:12" s="13" customFormat="1" ht="15" customHeight="1" x14ac:dyDescent="0.3">
      <c r="A200" s="51" t="s">
        <v>169</v>
      </c>
      <c r="B200" s="51" t="s">
        <v>175</v>
      </c>
      <c r="C200" s="38">
        <v>1</v>
      </c>
      <c r="D200" s="38">
        <v>15</v>
      </c>
      <c r="E200"/>
      <c r="F200"/>
      <c r="G200"/>
      <c r="H200" s="51" t="s">
        <v>169</v>
      </c>
      <c r="I200" s="51" t="s">
        <v>175</v>
      </c>
      <c r="J200" s="38">
        <v>0</v>
      </c>
      <c r="K200" s="38">
        <v>0</v>
      </c>
      <c r="L200"/>
    </row>
    <row r="201" spans="1:12" s="13" customFormat="1" ht="15" customHeight="1" x14ac:dyDescent="0.3">
      <c r="A201" s="51" t="s">
        <v>169</v>
      </c>
      <c r="B201" s="51" t="s">
        <v>208</v>
      </c>
      <c r="C201" s="38">
        <v>0</v>
      </c>
      <c r="D201" s="38">
        <v>11</v>
      </c>
      <c r="E201"/>
      <c r="F201"/>
      <c r="G201"/>
      <c r="H201" s="51" t="s">
        <v>169</v>
      </c>
      <c r="I201" s="51" t="s">
        <v>208</v>
      </c>
      <c r="J201" s="38">
        <v>2</v>
      </c>
      <c r="K201" s="38">
        <v>0</v>
      </c>
      <c r="L201"/>
    </row>
    <row r="202" spans="1:12" s="13" customFormat="1" ht="15" customHeight="1" x14ac:dyDescent="0.3">
      <c r="A202" s="51" t="s">
        <v>403</v>
      </c>
      <c r="B202" s="51"/>
      <c r="C202" s="38">
        <v>21</v>
      </c>
      <c r="D202" s="38">
        <v>83</v>
      </c>
      <c r="E202"/>
      <c r="F202"/>
      <c r="G202"/>
      <c r="H202" s="51" t="s">
        <v>403</v>
      </c>
      <c r="I202" s="51"/>
      <c r="J202" s="38">
        <v>10</v>
      </c>
      <c r="K202" s="38">
        <v>0</v>
      </c>
      <c r="L202"/>
    </row>
    <row r="203" spans="1:12" s="13" customFormat="1" ht="15" customHeight="1" x14ac:dyDescent="0.3">
      <c r="A203" s="51" t="s">
        <v>58</v>
      </c>
      <c r="B203" s="51" t="s">
        <v>58</v>
      </c>
      <c r="C203" s="38">
        <v>4</v>
      </c>
      <c r="D203" s="38">
        <v>26</v>
      </c>
      <c r="E203"/>
      <c r="F203"/>
      <c r="G203"/>
      <c r="H203" s="51" t="s">
        <v>58</v>
      </c>
      <c r="I203" s="51" t="s">
        <v>58</v>
      </c>
      <c r="J203" s="38">
        <v>19</v>
      </c>
      <c r="K203" s="38">
        <v>0</v>
      </c>
      <c r="L203"/>
    </row>
    <row r="204" spans="1:12" s="13" customFormat="1" ht="15" customHeight="1" x14ac:dyDescent="0.3">
      <c r="A204" s="51" t="s">
        <v>58</v>
      </c>
      <c r="B204" s="51" t="s">
        <v>59</v>
      </c>
      <c r="C204" s="38">
        <v>1</v>
      </c>
      <c r="D204" s="38">
        <v>12</v>
      </c>
      <c r="E204"/>
      <c r="F204"/>
      <c r="G204"/>
      <c r="H204" s="51" t="s">
        <v>58</v>
      </c>
      <c r="I204" s="51" t="s">
        <v>59</v>
      </c>
      <c r="J204" s="38">
        <v>1</v>
      </c>
      <c r="K204" s="38">
        <v>0</v>
      </c>
      <c r="L204"/>
    </row>
    <row r="205" spans="1:12" s="13" customFormat="1" ht="15" customHeight="1" x14ac:dyDescent="0.3">
      <c r="A205" s="51" t="s">
        <v>58</v>
      </c>
      <c r="B205" s="51" t="s">
        <v>57</v>
      </c>
      <c r="C205" s="38">
        <v>1</v>
      </c>
      <c r="D205" s="38">
        <v>15</v>
      </c>
      <c r="E205"/>
      <c r="F205"/>
      <c r="G205"/>
      <c r="H205" s="51" t="s">
        <v>58</v>
      </c>
      <c r="I205" s="51" t="s">
        <v>57</v>
      </c>
      <c r="J205" s="38">
        <v>0</v>
      </c>
      <c r="K205" s="38">
        <v>0</v>
      </c>
      <c r="L205"/>
    </row>
    <row r="206" spans="1:12" s="13" customFormat="1" ht="15" customHeight="1" x14ac:dyDescent="0.3">
      <c r="A206" s="51" t="s">
        <v>404</v>
      </c>
      <c r="B206" s="51"/>
      <c r="C206" s="38">
        <v>6</v>
      </c>
      <c r="D206" s="38">
        <v>53</v>
      </c>
      <c r="E206"/>
      <c r="F206"/>
      <c r="G206"/>
      <c r="H206" s="51" t="s">
        <v>404</v>
      </c>
      <c r="I206" s="51"/>
      <c r="J206" s="38">
        <v>20</v>
      </c>
      <c r="K206" s="38">
        <v>0</v>
      </c>
      <c r="L206"/>
    </row>
    <row r="207" spans="1:12" s="13" customFormat="1" ht="15" customHeight="1" x14ac:dyDescent="0.3">
      <c r="A207" s="51" t="s">
        <v>197</v>
      </c>
      <c r="B207" s="51" t="s">
        <v>197</v>
      </c>
      <c r="C207" s="38">
        <v>5</v>
      </c>
      <c r="D207" s="38">
        <v>11</v>
      </c>
      <c r="E207"/>
      <c r="F207"/>
      <c r="G207"/>
      <c r="H207" s="51" t="s">
        <v>197</v>
      </c>
      <c r="I207" s="51" t="s">
        <v>197</v>
      </c>
      <c r="J207" s="38">
        <v>9</v>
      </c>
      <c r="K207" s="38">
        <v>0</v>
      </c>
      <c r="L207"/>
    </row>
    <row r="208" spans="1:12" s="13" customFormat="1" ht="15" customHeight="1" x14ac:dyDescent="0.3">
      <c r="A208" s="51" t="s">
        <v>405</v>
      </c>
      <c r="B208" s="51"/>
      <c r="C208" s="38">
        <v>5</v>
      </c>
      <c r="D208" s="38">
        <v>11</v>
      </c>
      <c r="E208"/>
      <c r="F208"/>
      <c r="G208"/>
      <c r="H208" s="51" t="s">
        <v>405</v>
      </c>
      <c r="I208" s="51"/>
      <c r="J208" s="38">
        <v>9</v>
      </c>
      <c r="K208" s="38">
        <v>0</v>
      </c>
      <c r="L208"/>
    </row>
    <row r="209" spans="1:12" s="13" customFormat="1" ht="15" customHeight="1" x14ac:dyDescent="0.3">
      <c r="A209" s="51" t="s">
        <v>334</v>
      </c>
      <c r="B209" s="51" t="s">
        <v>177</v>
      </c>
      <c r="C209" s="38">
        <v>28</v>
      </c>
      <c r="D209" s="38">
        <v>7</v>
      </c>
      <c r="E209"/>
      <c r="F209"/>
      <c r="G209"/>
      <c r="H209" s="51" t="s">
        <v>334</v>
      </c>
      <c r="I209" s="51" t="s">
        <v>177</v>
      </c>
      <c r="J209" s="38">
        <v>53</v>
      </c>
      <c r="K209" s="38">
        <v>0</v>
      </c>
      <c r="L209"/>
    </row>
    <row r="210" spans="1:12" s="13" customFormat="1" ht="15" customHeight="1" x14ac:dyDescent="0.3">
      <c r="A210" s="51" t="s">
        <v>334</v>
      </c>
      <c r="B210" s="51" t="s">
        <v>178</v>
      </c>
      <c r="C210" s="38">
        <v>5</v>
      </c>
      <c r="D210" s="38">
        <v>13</v>
      </c>
      <c r="E210"/>
      <c r="F210"/>
      <c r="G210"/>
      <c r="H210" s="51" t="s">
        <v>334</v>
      </c>
      <c r="I210" s="51" t="s">
        <v>178</v>
      </c>
      <c r="J210" s="38">
        <v>6</v>
      </c>
      <c r="K210" s="38">
        <v>0</v>
      </c>
      <c r="L210"/>
    </row>
    <row r="211" spans="1:12" s="13" customFormat="1" ht="15" customHeight="1" x14ac:dyDescent="0.3">
      <c r="A211" s="51" t="s">
        <v>406</v>
      </c>
      <c r="B211" s="51"/>
      <c r="C211" s="38">
        <v>33</v>
      </c>
      <c r="D211" s="38">
        <v>20</v>
      </c>
      <c r="E211"/>
      <c r="F211"/>
      <c r="G211"/>
      <c r="H211" s="51" t="s">
        <v>406</v>
      </c>
      <c r="I211" s="51"/>
      <c r="J211" s="38">
        <v>59</v>
      </c>
      <c r="K211" s="38">
        <v>0</v>
      </c>
      <c r="L211"/>
    </row>
    <row r="212" spans="1:12" s="13" customFormat="1" ht="15" customHeight="1" x14ac:dyDescent="0.3">
      <c r="A212" s="51" t="s">
        <v>62</v>
      </c>
      <c r="B212" s="51" t="s">
        <v>65</v>
      </c>
      <c r="C212" s="38">
        <v>1</v>
      </c>
      <c r="D212" s="38">
        <v>1</v>
      </c>
      <c r="E212"/>
      <c r="F212"/>
      <c r="G212"/>
      <c r="H212" s="51" t="s">
        <v>62</v>
      </c>
      <c r="I212" s="51" t="s">
        <v>65</v>
      </c>
      <c r="J212" s="38">
        <v>3</v>
      </c>
      <c r="K212" s="38">
        <v>0</v>
      </c>
      <c r="L212"/>
    </row>
    <row r="213" spans="1:12" s="13" customFormat="1" ht="15" customHeight="1" x14ac:dyDescent="0.3">
      <c r="A213" s="51" t="s">
        <v>62</v>
      </c>
      <c r="B213" s="51" t="s">
        <v>64</v>
      </c>
      <c r="C213" s="38">
        <v>1</v>
      </c>
      <c r="D213" s="38">
        <v>0</v>
      </c>
      <c r="E213"/>
      <c r="F213"/>
      <c r="G213"/>
      <c r="H213" s="51" t="s">
        <v>62</v>
      </c>
      <c r="I213" s="51" t="s">
        <v>64</v>
      </c>
      <c r="J213" s="38">
        <v>4</v>
      </c>
      <c r="K213" s="38">
        <v>0</v>
      </c>
      <c r="L213"/>
    </row>
    <row r="214" spans="1:12" s="13" customFormat="1" ht="15" customHeight="1" x14ac:dyDescent="0.3">
      <c r="A214" s="51" t="s">
        <v>62</v>
      </c>
      <c r="B214" s="51" t="s">
        <v>62</v>
      </c>
      <c r="C214" s="38">
        <v>5</v>
      </c>
      <c r="D214" s="38">
        <v>30</v>
      </c>
      <c r="E214"/>
      <c r="F214"/>
      <c r="G214"/>
      <c r="H214" s="51" t="s">
        <v>62</v>
      </c>
      <c r="I214" s="51" t="s">
        <v>62</v>
      </c>
      <c r="J214" s="38">
        <v>8</v>
      </c>
      <c r="K214" s="38">
        <v>0</v>
      </c>
      <c r="L214"/>
    </row>
    <row r="215" spans="1:12" s="13" customFormat="1" ht="15" customHeight="1" x14ac:dyDescent="0.3">
      <c r="A215" s="51" t="s">
        <v>407</v>
      </c>
      <c r="B215" s="51"/>
      <c r="C215" s="38">
        <v>7</v>
      </c>
      <c r="D215" s="38">
        <v>31</v>
      </c>
      <c r="E215"/>
      <c r="F215"/>
      <c r="G215"/>
      <c r="H215" s="51" t="s">
        <v>407</v>
      </c>
      <c r="I215" s="51"/>
      <c r="J215" s="38">
        <v>15</v>
      </c>
      <c r="K215" s="38">
        <v>0</v>
      </c>
      <c r="L215"/>
    </row>
    <row r="216" spans="1:12" s="13" customFormat="1" ht="15" customHeight="1" x14ac:dyDescent="0.3">
      <c r="A216" s="51" t="s">
        <v>107</v>
      </c>
      <c r="B216" s="51" t="s">
        <v>138</v>
      </c>
      <c r="C216" s="38">
        <v>0</v>
      </c>
      <c r="D216" s="38">
        <v>3</v>
      </c>
      <c r="E216"/>
      <c r="F216"/>
      <c r="G216"/>
      <c r="H216" s="51" t="s">
        <v>107</v>
      </c>
      <c r="I216" s="51" t="s">
        <v>138</v>
      </c>
      <c r="J216" s="38">
        <v>2</v>
      </c>
      <c r="K216" s="38">
        <v>0</v>
      </c>
      <c r="L216"/>
    </row>
    <row r="217" spans="1:12" s="13" customFormat="1" ht="15" customHeight="1" x14ac:dyDescent="0.3">
      <c r="A217" s="51" t="s">
        <v>107</v>
      </c>
      <c r="B217" s="51" t="s">
        <v>211</v>
      </c>
      <c r="C217" s="38">
        <v>0</v>
      </c>
      <c r="D217" s="38">
        <v>0</v>
      </c>
      <c r="E217"/>
      <c r="F217"/>
      <c r="G217"/>
      <c r="H217" s="51" t="s">
        <v>107</v>
      </c>
      <c r="I217" s="51" t="s">
        <v>211</v>
      </c>
      <c r="J217" s="38">
        <v>2</v>
      </c>
      <c r="K217" s="38">
        <v>0</v>
      </c>
      <c r="L217"/>
    </row>
    <row r="218" spans="1:12" s="13" customFormat="1" ht="15" customHeight="1" x14ac:dyDescent="0.3">
      <c r="A218" s="51" t="s">
        <v>107</v>
      </c>
      <c r="B218" s="51" t="s">
        <v>190</v>
      </c>
      <c r="C218" s="38">
        <v>3</v>
      </c>
      <c r="D218" s="38">
        <v>2</v>
      </c>
      <c r="E218"/>
      <c r="F218"/>
      <c r="G218"/>
      <c r="H218" s="51" t="s">
        <v>107</v>
      </c>
      <c r="I218" s="51" t="s">
        <v>190</v>
      </c>
      <c r="J218" s="38">
        <v>4</v>
      </c>
      <c r="K218" s="38">
        <v>0</v>
      </c>
      <c r="L218"/>
    </row>
    <row r="219" spans="1:12" s="13" customFormat="1" ht="15" customHeight="1" x14ac:dyDescent="0.3">
      <c r="A219" s="51" t="s">
        <v>107</v>
      </c>
      <c r="B219" s="51" t="s">
        <v>191</v>
      </c>
      <c r="C219" s="38">
        <v>3</v>
      </c>
      <c r="D219" s="38">
        <v>7</v>
      </c>
      <c r="E219"/>
      <c r="F219"/>
      <c r="G219"/>
      <c r="H219" s="51" t="s">
        <v>107</v>
      </c>
      <c r="I219" s="51" t="s">
        <v>191</v>
      </c>
      <c r="J219" s="38">
        <v>11</v>
      </c>
      <c r="K219" s="38">
        <v>0</v>
      </c>
      <c r="L219"/>
    </row>
    <row r="220" spans="1:12" s="13" customFormat="1" ht="15" customHeight="1" x14ac:dyDescent="0.3">
      <c r="A220" s="51" t="s">
        <v>107</v>
      </c>
      <c r="B220" s="51" t="s">
        <v>109</v>
      </c>
      <c r="C220" s="38">
        <v>4</v>
      </c>
      <c r="D220" s="38">
        <v>3</v>
      </c>
      <c r="E220"/>
      <c r="F220"/>
      <c r="G220"/>
      <c r="H220" s="51" t="s">
        <v>107</v>
      </c>
      <c r="I220" s="51" t="s">
        <v>109</v>
      </c>
      <c r="J220" s="38">
        <v>1</v>
      </c>
      <c r="K220" s="38">
        <v>0</v>
      </c>
      <c r="L220"/>
    </row>
    <row r="221" spans="1:12" s="13" customFormat="1" ht="15" customHeight="1" x14ac:dyDescent="0.3">
      <c r="A221" s="51" t="s">
        <v>107</v>
      </c>
      <c r="B221" s="51" t="s">
        <v>139</v>
      </c>
      <c r="C221" s="38">
        <v>5</v>
      </c>
      <c r="D221" s="38">
        <v>6</v>
      </c>
      <c r="E221"/>
      <c r="F221"/>
      <c r="G221"/>
      <c r="H221" s="51" t="s">
        <v>107</v>
      </c>
      <c r="I221" s="51" t="s">
        <v>139</v>
      </c>
      <c r="J221" s="38">
        <v>2</v>
      </c>
      <c r="K221" s="38">
        <v>0</v>
      </c>
      <c r="L221"/>
    </row>
    <row r="222" spans="1:12" s="13" customFormat="1" ht="15" customHeight="1" x14ac:dyDescent="0.3">
      <c r="A222" s="51" t="s">
        <v>107</v>
      </c>
      <c r="B222" s="51" t="s">
        <v>215</v>
      </c>
      <c r="C222" s="38">
        <v>5</v>
      </c>
      <c r="D222" s="38">
        <v>3</v>
      </c>
      <c r="E222"/>
      <c r="F222"/>
      <c r="G222"/>
      <c r="H222" s="51" t="s">
        <v>107</v>
      </c>
      <c r="I222" s="51" t="s">
        <v>215</v>
      </c>
      <c r="J222" s="38">
        <v>2</v>
      </c>
      <c r="K222" s="38">
        <v>0</v>
      </c>
      <c r="L222"/>
    </row>
    <row r="223" spans="1:12" s="13" customFormat="1" ht="15" customHeight="1" x14ac:dyDescent="0.3">
      <c r="A223" s="51" t="s">
        <v>107</v>
      </c>
      <c r="B223" s="51" t="s">
        <v>108</v>
      </c>
      <c r="C223" s="38">
        <v>5</v>
      </c>
      <c r="D223" s="38">
        <v>0</v>
      </c>
      <c r="E223"/>
      <c r="F223"/>
      <c r="G223"/>
      <c r="H223" s="51" t="s">
        <v>107</v>
      </c>
      <c r="I223" s="51" t="s">
        <v>108</v>
      </c>
      <c r="J223" s="38">
        <v>2</v>
      </c>
      <c r="K223" s="38">
        <v>0</v>
      </c>
      <c r="L223"/>
    </row>
    <row r="224" spans="1:12" s="13" customFormat="1" ht="15" customHeight="1" x14ac:dyDescent="0.3">
      <c r="A224" s="51" t="s">
        <v>107</v>
      </c>
      <c r="B224" s="51" t="s">
        <v>107</v>
      </c>
      <c r="C224" s="38">
        <v>7</v>
      </c>
      <c r="D224" s="38">
        <v>14</v>
      </c>
      <c r="E224"/>
      <c r="F224"/>
      <c r="G224"/>
      <c r="H224" s="51" t="s">
        <v>107</v>
      </c>
      <c r="I224" s="51" t="s">
        <v>107</v>
      </c>
      <c r="J224" s="38">
        <v>10</v>
      </c>
      <c r="K224" s="38">
        <v>0</v>
      </c>
      <c r="L224"/>
    </row>
    <row r="225" spans="1:12" s="13" customFormat="1" ht="15" customHeight="1" x14ac:dyDescent="0.3">
      <c r="A225" s="51" t="s">
        <v>107</v>
      </c>
      <c r="B225" s="51" t="s">
        <v>140</v>
      </c>
      <c r="C225" s="38">
        <v>0</v>
      </c>
      <c r="D225" s="38">
        <v>4</v>
      </c>
      <c r="E225"/>
      <c r="F225"/>
      <c r="G225"/>
      <c r="H225" s="51" t="s">
        <v>107</v>
      </c>
      <c r="I225" s="51" t="s">
        <v>140</v>
      </c>
      <c r="J225" s="38">
        <v>0</v>
      </c>
      <c r="K225" s="38">
        <v>0</v>
      </c>
      <c r="L225"/>
    </row>
    <row r="226" spans="1:12" s="13" customFormat="1" ht="15" customHeight="1" x14ac:dyDescent="0.3">
      <c r="A226" s="51" t="s">
        <v>313</v>
      </c>
      <c r="B226" s="51"/>
      <c r="C226" s="38">
        <v>32</v>
      </c>
      <c r="D226" s="38">
        <v>42</v>
      </c>
      <c r="E226"/>
      <c r="F226"/>
      <c r="G226"/>
      <c r="H226" s="51" t="s">
        <v>313</v>
      </c>
      <c r="I226" s="51"/>
      <c r="J226" s="38">
        <v>36</v>
      </c>
      <c r="K226" s="38">
        <v>0</v>
      </c>
      <c r="L226"/>
    </row>
    <row r="227" spans="1:12" s="13" customFormat="1" ht="15" customHeight="1" x14ac:dyDescent="0.3">
      <c r="A227" s="51" t="s">
        <v>66</v>
      </c>
      <c r="B227" s="51" t="s">
        <v>68</v>
      </c>
      <c r="C227" s="38">
        <v>0</v>
      </c>
      <c r="D227" s="38">
        <v>3</v>
      </c>
      <c r="E227"/>
      <c r="F227"/>
      <c r="G227"/>
      <c r="H227" s="51" t="s">
        <v>66</v>
      </c>
      <c r="I227" s="51" t="s">
        <v>68</v>
      </c>
      <c r="J227" s="38">
        <v>1</v>
      </c>
      <c r="K227" s="38">
        <v>0</v>
      </c>
      <c r="L227"/>
    </row>
    <row r="228" spans="1:12" s="13" customFormat="1" ht="15" customHeight="1" x14ac:dyDescent="0.3">
      <c r="A228" s="51" t="s">
        <v>66</v>
      </c>
      <c r="B228" s="51" t="s">
        <v>69</v>
      </c>
      <c r="C228" s="38">
        <v>0</v>
      </c>
      <c r="D228" s="38">
        <v>4</v>
      </c>
      <c r="E228"/>
      <c r="F228"/>
      <c r="G228"/>
      <c r="H228" s="51" t="s">
        <v>66</v>
      </c>
      <c r="I228" s="51" t="s">
        <v>69</v>
      </c>
      <c r="J228" s="38">
        <v>12</v>
      </c>
      <c r="K228" s="38">
        <v>0</v>
      </c>
      <c r="L228"/>
    </row>
    <row r="229" spans="1:12" s="13" customFormat="1" ht="15" customHeight="1" x14ac:dyDescent="0.3">
      <c r="A229" s="51" t="s">
        <v>66</v>
      </c>
      <c r="B229" s="51" t="s">
        <v>67</v>
      </c>
      <c r="C229" s="38">
        <v>0</v>
      </c>
      <c r="D229" s="38">
        <v>0</v>
      </c>
      <c r="E229"/>
      <c r="F229"/>
      <c r="G229"/>
      <c r="H229" s="51" t="s">
        <v>66</v>
      </c>
      <c r="I229" s="51" t="s">
        <v>67</v>
      </c>
      <c r="J229" s="38">
        <v>0</v>
      </c>
      <c r="K229" s="38">
        <v>0</v>
      </c>
      <c r="L229"/>
    </row>
    <row r="230" spans="1:12" s="13" customFormat="1" ht="15" customHeight="1" x14ac:dyDescent="0.3">
      <c r="A230" s="51" t="s">
        <v>66</v>
      </c>
      <c r="B230" s="51" t="s">
        <v>66</v>
      </c>
      <c r="C230" s="38">
        <v>8</v>
      </c>
      <c r="D230" s="38">
        <v>3</v>
      </c>
      <c r="E230"/>
      <c r="F230"/>
      <c r="G230"/>
      <c r="H230" s="51" t="s">
        <v>66</v>
      </c>
      <c r="I230" s="51" t="s">
        <v>66</v>
      </c>
      <c r="J230" s="38">
        <v>8</v>
      </c>
      <c r="K230" s="38">
        <v>0</v>
      </c>
      <c r="L230"/>
    </row>
    <row r="231" spans="1:12" s="13" customFormat="1" ht="15" customHeight="1" x14ac:dyDescent="0.3">
      <c r="A231" s="51" t="s">
        <v>408</v>
      </c>
      <c r="B231" s="51"/>
      <c r="C231" s="38">
        <v>8</v>
      </c>
      <c r="D231" s="38">
        <v>10</v>
      </c>
      <c r="E231"/>
      <c r="F231"/>
      <c r="G231"/>
      <c r="H231" s="51" t="s">
        <v>408</v>
      </c>
      <c r="I231" s="51"/>
      <c r="J231" s="38">
        <v>21</v>
      </c>
      <c r="K231" s="38">
        <v>0</v>
      </c>
      <c r="L231"/>
    </row>
    <row r="232" spans="1:12" s="13" customFormat="1" ht="15" customHeight="1" x14ac:dyDescent="0.3">
      <c r="A232" s="51" t="s">
        <v>77</v>
      </c>
      <c r="B232" s="51" t="s">
        <v>77</v>
      </c>
      <c r="C232" s="38">
        <v>21</v>
      </c>
      <c r="D232" s="38">
        <v>0</v>
      </c>
      <c r="E232"/>
      <c r="F232"/>
      <c r="G232"/>
      <c r="H232" s="51" t="s">
        <v>77</v>
      </c>
      <c r="I232" s="51" t="s">
        <v>77</v>
      </c>
      <c r="J232" s="38">
        <v>20</v>
      </c>
      <c r="K232" s="38">
        <v>0</v>
      </c>
      <c r="L232"/>
    </row>
    <row r="233" spans="1:12" s="13" customFormat="1" ht="15" customHeight="1" x14ac:dyDescent="0.3">
      <c r="A233" s="51" t="s">
        <v>409</v>
      </c>
      <c r="B233" s="51"/>
      <c r="C233" s="38">
        <v>21</v>
      </c>
      <c r="D233" s="38">
        <v>0</v>
      </c>
      <c r="E233"/>
      <c r="F233"/>
      <c r="G233"/>
      <c r="H233" s="51" t="s">
        <v>409</v>
      </c>
      <c r="I233" s="51"/>
      <c r="J233" s="38">
        <v>20</v>
      </c>
      <c r="K233" s="38">
        <v>0</v>
      </c>
      <c r="L233"/>
    </row>
    <row r="234" spans="1:12" s="13" customFormat="1" ht="15" customHeight="1" x14ac:dyDescent="0.3">
      <c r="A234" s="51" t="s">
        <v>335</v>
      </c>
      <c r="B234" s="51" t="s">
        <v>79</v>
      </c>
      <c r="C234" s="38">
        <v>0</v>
      </c>
      <c r="D234" s="38">
        <v>0</v>
      </c>
      <c r="E234"/>
      <c r="F234"/>
      <c r="G234"/>
      <c r="H234" s="51" t="s">
        <v>335</v>
      </c>
      <c r="I234" s="51" t="s">
        <v>79</v>
      </c>
      <c r="J234" s="38">
        <v>3</v>
      </c>
      <c r="K234" s="38">
        <v>0</v>
      </c>
      <c r="L234"/>
    </row>
    <row r="235" spans="1:12" s="13" customFormat="1" ht="15" customHeight="1" x14ac:dyDescent="0.3">
      <c r="A235" s="51" t="s">
        <v>335</v>
      </c>
      <c r="B235" s="51" t="s">
        <v>218</v>
      </c>
      <c r="C235" s="38">
        <v>12</v>
      </c>
      <c r="D235" s="38">
        <v>0</v>
      </c>
      <c r="E235"/>
      <c r="F235"/>
      <c r="G235"/>
      <c r="H235" s="51" t="s">
        <v>335</v>
      </c>
      <c r="I235" s="51" t="s">
        <v>218</v>
      </c>
      <c r="J235" s="38">
        <v>14</v>
      </c>
      <c r="K235" s="38">
        <v>0</v>
      </c>
      <c r="L235"/>
    </row>
    <row r="236" spans="1:12" s="13" customFormat="1" ht="15" customHeight="1" x14ac:dyDescent="0.3">
      <c r="A236" s="51" t="s">
        <v>335</v>
      </c>
      <c r="B236" s="51" t="s">
        <v>60</v>
      </c>
      <c r="C236" s="38">
        <v>0</v>
      </c>
      <c r="D236" s="38">
        <v>0</v>
      </c>
      <c r="E236"/>
      <c r="F236"/>
      <c r="G236"/>
      <c r="H236" s="51" t="s">
        <v>335</v>
      </c>
      <c r="I236" s="51" t="s">
        <v>60</v>
      </c>
      <c r="J236" s="38">
        <v>3</v>
      </c>
      <c r="K236" s="38">
        <v>0</v>
      </c>
      <c r="L236"/>
    </row>
    <row r="237" spans="1:12" s="13" customFormat="1" ht="15" customHeight="1" x14ac:dyDescent="0.3">
      <c r="A237" s="51" t="s">
        <v>335</v>
      </c>
      <c r="B237" s="51" t="s">
        <v>88</v>
      </c>
      <c r="C237" s="38">
        <v>5</v>
      </c>
      <c r="D237" s="38">
        <v>1</v>
      </c>
      <c r="E237"/>
      <c r="F237"/>
      <c r="G237"/>
      <c r="H237" s="51" t="s">
        <v>335</v>
      </c>
      <c r="I237" s="51" t="s">
        <v>88</v>
      </c>
      <c r="J237" s="38">
        <v>4</v>
      </c>
      <c r="K237" s="38">
        <v>0</v>
      </c>
      <c r="L237"/>
    </row>
    <row r="238" spans="1:12" s="13" customFormat="1" ht="15" customHeight="1" x14ac:dyDescent="0.3">
      <c r="A238" s="51" t="s">
        <v>335</v>
      </c>
      <c r="B238" s="51" t="s">
        <v>78</v>
      </c>
      <c r="C238" s="38">
        <v>3</v>
      </c>
      <c r="D238" s="38">
        <v>0</v>
      </c>
      <c r="E238"/>
      <c r="F238"/>
      <c r="G238"/>
      <c r="H238" s="51" t="s">
        <v>335</v>
      </c>
      <c r="I238" s="51" t="s">
        <v>78</v>
      </c>
      <c r="J238" s="38">
        <v>8</v>
      </c>
      <c r="K238" s="38">
        <v>0</v>
      </c>
      <c r="L238"/>
    </row>
    <row r="239" spans="1:12" s="13" customFormat="1" ht="15" customHeight="1" x14ac:dyDescent="0.3">
      <c r="A239" s="51" t="s">
        <v>410</v>
      </c>
      <c r="B239" s="51"/>
      <c r="C239" s="38">
        <v>20</v>
      </c>
      <c r="D239" s="38">
        <v>1</v>
      </c>
      <c r="E239"/>
      <c r="F239"/>
      <c r="G239"/>
      <c r="H239" s="51" t="s">
        <v>410</v>
      </c>
      <c r="I239" s="51"/>
      <c r="J239" s="38">
        <v>32</v>
      </c>
      <c r="K239" s="38">
        <v>0</v>
      </c>
      <c r="L239"/>
    </row>
    <row r="240" spans="1:12" s="13" customFormat="1" ht="15" customHeight="1" x14ac:dyDescent="0.3">
      <c r="A240" s="51" t="s">
        <v>110</v>
      </c>
      <c r="B240" s="51" t="s">
        <v>112</v>
      </c>
      <c r="C240" s="38">
        <v>0</v>
      </c>
      <c r="D240" s="38">
        <v>2</v>
      </c>
      <c r="E240"/>
      <c r="F240"/>
      <c r="G240"/>
      <c r="H240" s="51" t="s">
        <v>110</v>
      </c>
      <c r="I240" s="51" t="s">
        <v>112</v>
      </c>
      <c r="J240" s="38">
        <v>0</v>
      </c>
      <c r="K240" s="38">
        <v>0</v>
      </c>
      <c r="L240"/>
    </row>
    <row r="241" spans="1:12" s="13" customFormat="1" ht="15" customHeight="1" x14ac:dyDescent="0.3">
      <c r="A241" s="51" t="s">
        <v>110</v>
      </c>
      <c r="B241" s="51" t="s">
        <v>114</v>
      </c>
      <c r="C241" s="38">
        <v>2</v>
      </c>
      <c r="D241" s="38">
        <v>1</v>
      </c>
      <c r="E241"/>
      <c r="F241"/>
      <c r="G241"/>
      <c r="H241" s="51" t="s">
        <v>110</v>
      </c>
      <c r="I241" s="51" t="s">
        <v>114</v>
      </c>
      <c r="J241" s="38">
        <v>3</v>
      </c>
      <c r="K241" s="38">
        <v>0</v>
      </c>
      <c r="L241"/>
    </row>
    <row r="242" spans="1:12" s="13" customFormat="1" ht="15" customHeight="1" x14ac:dyDescent="0.3">
      <c r="A242" s="51" t="s">
        <v>110</v>
      </c>
      <c r="B242" s="51" t="s">
        <v>113</v>
      </c>
      <c r="C242" s="38">
        <v>0</v>
      </c>
      <c r="D242" s="38">
        <v>0</v>
      </c>
      <c r="E242"/>
      <c r="F242"/>
      <c r="G242"/>
      <c r="H242" s="51" t="s">
        <v>110</v>
      </c>
      <c r="I242" s="51" t="s">
        <v>113</v>
      </c>
      <c r="J242" s="38">
        <v>11</v>
      </c>
      <c r="K242" s="38">
        <v>0</v>
      </c>
      <c r="L242"/>
    </row>
    <row r="243" spans="1:12" s="13" customFormat="1" ht="15" customHeight="1" x14ac:dyDescent="0.3">
      <c r="A243" s="51" t="s">
        <v>110</v>
      </c>
      <c r="B243" s="51" t="s">
        <v>115</v>
      </c>
      <c r="C243" s="38">
        <v>5</v>
      </c>
      <c r="D243" s="38">
        <v>0</v>
      </c>
      <c r="E243"/>
      <c r="F243"/>
      <c r="G243"/>
      <c r="H243" s="51" t="s">
        <v>110</v>
      </c>
      <c r="I243" s="51" t="s">
        <v>115</v>
      </c>
      <c r="J243" s="38">
        <v>4</v>
      </c>
      <c r="K243" s="38">
        <v>0</v>
      </c>
      <c r="L243"/>
    </row>
    <row r="244" spans="1:12" s="13" customFormat="1" ht="15" customHeight="1" x14ac:dyDescent="0.3">
      <c r="A244" s="51" t="s">
        <v>110</v>
      </c>
      <c r="B244" s="51" t="s">
        <v>110</v>
      </c>
      <c r="C244" s="38">
        <v>17</v>
      </c>
      <c r="D244" s="38">
        <v>84</v>
      </c>
      <c r="E244"/>
      <c r="F244"/>
      <c r="G244"/>
      <c r="H244" s="51" t="s">
        <v>110</v>
      </c>
      <c r="I244" s="51" t="s">
        <v>110</v>
      </c>
      <c r="J244" s="38">
        <v>12</v>
      </c>
      <c r="K244" s="38">
        <v>0</v>
      </c>
      <c r="L244"/>
    </row>
    <row r="245" spans="1:12" s="13" customFormat="1" ht="15" customHeight="1" x14ac:dyDescent="0.3">
      <c r="A245" s="51" t="s">
        <v>110</v>
      </c>
      <c r="B245" s="51" t="s">
        <v>111</v>
      </c>
      <c r="C245" s="38">
        <v>1</v>
      </c>
      <c r="D245" s="38">
        <v>2</v>
      </c>
      <c r="E245"/>
      <c r="F245"/>
      <c r="G245"/>
      <c r="H245" s="51" t="s">
        <v>110</v>
      </c>
      <c r="I245" s="51" t="s">
        <v>111</v>
      </c>
      <c r="J245" s="38">
        <v>2</v>
      </c>
      <c r="K245" s="38">
        <v>0</v>
      </c>
      <c r="L245"/>
    </row>
    <row r="246" spans="1:12" s="13" customFormat="1" ht="15" customHeight="1" x14ac:dyDescent="0.3">
      <c r="A246" s="51" t="s">
        <v>110</v>
      </c>
      <c r="B246" s="51" t="s">
        <v>426</v>
      </c>
      <c r="C246" s="38">
        <v>16</v>
      </c>
      <c r="D246" s="38">
        <v>13</v>
      </c>
      <c r="E246"/>
      <c r="F246"/>
      <c r="G246"/>
      <c r="H246" s="51" t="s">
        <v>110</v>
      </c>
      <c r="I246" s="51" t="s">
        <v>426</v>
      </c>
      <c r="J246" s="38">
        <v>7</v>
      </c>
      <c r="K246" s="38">
        <v>0</v>
      </c>
      <c r="L246"/>
    </row>
    <row r="247" spans="1:12" s="13" customFormat="1" ht="15" customHeight="1" x14ac:dyDescent="0.3">
      <c r="A247" s="51" t="s">
        <v>314</v>
      </c>
      <c r="B247" s="51"/>
      <c r="C247" s="38">
        <v>41</v>
      </c>
      <c r="D247" s="38">
        <v>102</v>
      </c>
      <c r="E247"/>
      <c r="F247"/>
      <c r="G247"/>
      <c r="H247" s="51" t="s">
        <v>314</v>
      </c>
      <c r="I247" s="51"/>
      <c r="J247" s="38">
        <v>39</v>
      </c>
      <c r="K247" s="38">
        <v>0</v>
      </c>
      <c r="L247"/>
    </row>
    <row r="248" spans="1:12" s="13" customFormat="1" ht="15" customHeight="1" x14ac:dyDescent="0.3">
      <c r="A248" s="51" t="s">
        <v>194</v>
      </c>
      <c r="B248" s="51" t="s">
        <v>194</v>
      </c>
      <c r="C248" s="38">
        <v>59</v>
      </c>
      <c r="D248" s="38">
        <v>68</v>
      </c>
      <c r="E248"/>
      <c r="F248"/>
      <c r="G248"/>
      <c r="H248" s="51" t="s">
        <v>194</v>
      </c>
      <c r="I248" s="51" t="s">
        <v>194</v>
      </c>
      <c r="J248" s="38">
        <v>21</v>
      </c>
      <c r="K248" s="38">
        <v>0</v>
      </c>
      <c r="L248"/>
    </row>
    <row r="249" spans="1:12" s="13" customFormat="1" ht="15" customHeight="1" x14ac:dyDescent="0.3">
      <c r="A249" t="s">
        <v>433</v>
      </c>
      <c r="B249"/>
      <c r="C249" s="38">
        <v>59</v>
      </c>
      <c r="D249" s="38">
        <v>68</v>
      </c>
      <c r="E249"/>
      <c r="F249"/>
      <c r="G249"/>
      <c r="H249" t="s">
        <v>433</v>
      </c>
      <c r="I249"/>
      <c r="J249" s="38">
        <v>21</v>
      </c>
      <c r="K249" s="38">
        <v>0</v>
      </c>
      <c r="L249"/>
    </row>
    <row r="250" spans="1:12" s="13" customFormat="1" ht="15" customHeight="1" x14ac:dyDescent="0.3">
      <c r="A250" s="13" t="s">
        <v>234</v>
      </c>
      <c r="C250" s="38">
        <v>1390</v>
      </c>
      <c r="D250" s="38">
        <v>2701</v>
      </c>
      <c r="E250"/>
      <c r="F250"/>
      <c r="G250"/>
      <c r="H250" s="13" t="s">
        <v>234</v>
      </c>
      <c r="J250" s="38">
        <v>1737</v>
      </c>
      <c r="K250" s="38">
        <v>0</v>
      </c>
      <c r="L250"/>
    </row>
    <row r="251" spans="1:12" s="13" customFormat="1" ht="15" customHeight="1" x14ac:dyDescent="0.3">
      <c r="A251"/>
      <c r="B251"/>
      <c r="C251" s="153"/>
      <c r="D251" s="153"/>
      <c r="E251"/>
      <c r="F251"/>
      <c r="G251"/>
      <c r="H251"/>
      <c r="I251"/>
      <c r="J251"/>
      <c r="K251"/>
      <c r="L251"/>
    </row>
    <row r="252" spans="1:12" s="13" customFormat="1" ht="15" customHeight="1" x14ac:dyDescent="0.3">
      <c r="A252"/>
      <c r="B252"/>
      <c r="C252" s="153"/>
      <c r="D252" s="153"/>
      <c r="E252"/>
      <c r="F252"/>
      <c r="G252"/>
      <c r="H252"/>
      <c r="I252"/>
      <c r="J252"/>
      <c r="K252"/>
      <c r="L252"/>
    </row>
    <row r="253" spans="1:12" s="13" customFormat="1" ht="15" customHeight="1" x14ac:dyDescent="0.3">
      <c r="A253"/>
      <c r="B253" s="53"/>
      <c r="C253" s="53"/>
      <c r="D253" s="153"/>
      <c r="E253"/>
      <c r="F253"/>
      <c r="G253"/>
      <c r="H253"/>
      <c r="I253" s="53"/>
      <c r="J253" s="53"/>
      <c r="K253"/>
      <c r="L253"/>
    </row>
    <row r="254" spans="1:12" s="13" customFormat="1" ht="15" customHeight="1" x14ac:dyDescent="0.3">
      <c r="A254"/>
      <c r="B254" s="53"/>
      <c r="C254" s="53"/>
      <c r="D254" s="153"/>
      <c r="E254"/>
      <c r="F254"/>
      <c r="G254"/>
      <c r="H254"/>
      <c r="I254"/>
      <c r="J254"/>
      <c r="K254"/>
      <c r="L254"/>
    </row>
    <row r="255" spans="1:12" s="13" customFormat="1" ht="15" customHeight="1" x14ac:dyDescent="0.3">
      <c r="A255"/>
      <c r="B255" s="53"/>
      <c r="C255" s="53"/>
      <c r="D255" s="153"/>
      <c r="E255"/>
      <c r="F255"/>
      <c r="G255"/>
      <c r="H255"/>
      <c r="I255"/>
      <c r="J255"/>
      <c r="K255"/>
      <c r="L255"/>
    </row>
    <row r="256" spans="1:12" s="13" customFormat="1" ht="15" customHeight="1" x14ac:dyDescent="0.3">
      <c r="A256"/>
      <c r="B256" s="53"/>
      <c r="C256" s="53"/>
      <c r="D256" s="153"/>
      <c r="E256"/>
      <c r="F256"/>
      <c r="G256"/>
      <c r="H256"/>
      <c r="I256"/>
      <c r="J256"/>
      <c r="K256"/>
      <c r="L256"/>
    </row>
    <row r="257" spans="1:12" s="13" customFormat="1" ht="15" customHeight="1" x14ac:dyDescent="0.3">
      <c r="A257"/>
      <c r="B257" s="53"/>
      <c r="C257" s="53"/>
      <c r="D257" s="153"/>
      <c r="E257"/>
      <c r="F257"/>
      <c r="G257"/>
      <c r="H257"/>
      <c r="I257"/>
      <c r="J257"/>
      <c r="K257"/>
      <c r="L257"/>
    </row>
    <row r="258" spans="1:12" s="13" customFormat="1" ht="15" customHeight="1" x14ac:dyDescent="0.3">
      <c r="A258"/>
      <c r="B258" s="53"/>
      <c r="C258" s="53"/>
      <c r="D258" s="153"/>
      <c r="E258"/>
      <c r="F258"/>
      <c r="G258"/>
      <c r="H258"/>
      <c r="I258"/>
      <c r="J258"/>
      <c r="K258"/>
      <c r="L258"/>
    </row>
    <row r="259" spans="1:12" s="13" customFormat="1" ht="15" customHeight="1" x14ac:dyDescent="0.3">
      <c r="A259"/>
      <c r="B259" s="53"/>
      <c r="C259" s="53"/>
      <c r="D259" s="153"/>
      <c r="E259"/>
      <c r="F259"/>
      <c r="G259"/>
      <c r="H259"/>
      <c r="I259"/>
      <c r="J259"/>
      <c r="K259"/>
      <c r="L259"/>
    </row>
    <row r="260" spans="1:12" s="13" customFormat="1" ht="15" customHeight="1" x14ac:dyDescent="0.3">
      <c r="A260"/>
      <c r="B260" s="53"/>
      <c r="C260" s="53"/>
      <c r="D260" s="153"/>
      <c r="E260"/>
      <c r="F260"/>
      <c r="G260"/>
      <c r="H260"/>
      <c r="I260"/>
      <c r="J260"/>
      <c r="K260"/>
      <c r="L260"/>
    </row>
    <row r="261" spans="1:12" s="13" customFormat="1" ht="15" customHeight="1" x14ac:dyDescent="0.3">
      <c r="A261"/>
      <c r="B261" s="53"/>
      <c r="C261" s="53"/>
      <c r="D261" s="153"/>
      <c r="E261"/>
      <c r="F261"/>
      <c r="G261"/>
      <c r="H261"/>
      <c r="I261"/>
      <c r="J261"/>
      <c r="K261"/>
      <c r="L261"/>
    </row>
    <row r="262" spans="1:12" s="13" customFormat="1" ht="15" customHeight="1" x14ac:dyDescent="0.3">
      <c r="A262"/>
      <c r="B262" s="53"/>
      <c r="C262" s="53"/>
      <c r="D262" s="153"/>
      <c r="E262"/>
      <c r="F262"/>
      <c r="G262"/>
      <c r="H262"/>
      <c r="I262"/>
      <c r="J262"/>
      <c r="K262"/>
      <c r="L262"/>
    </row>
    <row r="263" spans="1:12" s="13" customFormat="1" ht="15" customHeight="1" x14ac:dyDescent="0.3">
      <c r="A263"/>
      <c r="B263" s="53"/>
      <c r="C263" s="53"/>
      <c r="D263" s="153"/>
      <c r="E263"/>
      <c r="F263"/>
      <c r="G263"/>
      <c r="H263"/>
      <c r="I263"/>
      <c r="J263"/>
      <c r="K263"/>
      <c r="L263"/>
    </row>
    <row r="264" spans="1:12" s="13" customFormat="1" ht="15" customHeight="1" x14ac:dyDescent="0.3">
      <c r="A264"/>
      <c r="B264" s="53"/>
      <c r="C264" s="53"/>
      <c r="D264" s="153"/>
      <c r="E264"/>
      <c r="F264"/>
      <c r="G264"/>
      <c r="H264"/>
      <c r="I264"/>
      <c r="J264"/>
      <c r="K264"/>
      <c r="L264"/>
    </row>
    <row r="265" spans="1:12" s="13" customFormat="1" ht="15" customHeight="1" x14ac:dyDescent="0.3">
      <c r="A265"/>
      <c r="B265" s="53"/>
      <c r="C265" s="53"/>
      <c r="D265" s="153"/>
      <c r="E265"/>
      <c r="F265"/>
      <c r="G265"/>
      <c r="H265"/>
      <c r="I265"/>
      <c r="J265"/>
      <c r="K265"/>
      <c r="L265"/>
    </row>
    <row r="266" spans="1:12" s="13" customFormat="1" ht="15" customHeight="1" x14ac:dyDescent="0.3">
      <c r="A266"/>
      <c r="B266" s="53"/>
      <c r="C266" s="53"/>
      <c r="D266" s="153"/>
      <c r="E266"/>
      <c r="F266"/>
      <c r="G266"/>
      <c r="H266"/>
      <c r="I266"/>
      <c r="J266"/>
      <c r="K266"/>
      <c r="L266"/>
    </row>
    <row r="267" spans="1:12" s="13" customFormat="1" ht="15" customHeight="1" x14ac:dyDescent="0.3">
      <c r="A267"/>
      <c r="B267" s="53"/>
      <c r="C267" s="53"/>
      <c r="D267" s="153"/>
      <c r="E267"/>
      <c r="F267"/>
      <c r="G267"/>
      <c r="H267"/>
      <c r="I267"/>
      <c r="J267"/>
      <c r="K267"/>
      <c r="L267"/>
    </row>
    <row r="268" spans="1:12" s="13" customFormat="1" ht="15" customHeight="1" x14ac:dyDescent="0.3">
      <c r="A268"/>
      <c r="B268" s="53"/>
      <c r="C268" s="53"/>
      <c r="D268" s="153"/>
      <c r="E268"/>
      <c r="F268"/>
      <c r="G268"/>
      <c r="H268"/>
      <c r="I268"/>
      <c r="J268"/>
      <c r="K268"/>
      <c r="L268"/>
    </row>
    <row r="269" spans="1:12" s="13" customFormat="1" ht="15" customHeight="1" x14ac:dyDescent="0.3">
      <c r="A269"/>
      <c r="B269" s="53"/>
      <c r="C269" s="53"/>
      <c r="D269" s="153"/>
      <c r="E269"/>
      <c r="F269"/>
      <c r="G269"/>
      <c r="H269"/>
      <c r="I269"/>
      <c r="J269"/>
      <c r="K269"/>
      <c r="L269"/>
    </row>
    <row r="270" spans="1:12" s="13" customFormat="1" ht="15" customHeight="1" x14ac:dyDescent="0.3">
      <c r="A270"/>
      <c r="B270" s="53"/>
      <c r="C270" s="53"/>
      <c r="D270" s="153"/>
      <c r="E270"/>
      <c r="F270"/>
      <c r="G270"/>
      <c r="H270"/>
      <c r="I270"/>
      <c r="J270"/>
      <c r="K270"/>
      <c r="L270"/>
    </row>
    <row r="271" spans="1:12" s="13" customFormat="1" ht="15" customHeight="1" x14ac:dyDescent="0.3">
      <c r="A271"/>
      <c r="B271" s="53"/>
      <c r="C271" s="53"/>
      <c r="D271" s="153"/>
      <c r="E271"/>
      <c r="F271"/>
      <c r="G271"/>
      <c r="H271"/>
      <c r="I271"/>
      <c r="J271"/>
      <c r="K271"/>
      <c r="L271"/>
    </row>
    <row r="272" spans="1:12" s="13" customFormat="1" ht="15" customHeight="1" x14ac:dyDescent="0.3">
      <c r="A272"/>
      <c r="B272" s="53"/>
      <c r="C272" s="53"/>
      <c r="D272" s="153"/>
      <c r="E272"/>
      <c r="F272"/>
      <c r="G272"/>
      <c r="H272"/>
      <c r="I272"/>
      <c r="J272"/>
      <c r="K272"/>
      <c r="L272"/>
    </row>
    <row r="273" spans="1:12" s="13" customFormat="1" ht="15" customHeight="1" x14ac:dyDescent="0.3">
      <c r="A273"/>
      <c r="B273" s="53"/>
      <c r="C273" s="53"/>
      <c r="D273" s="153"/>
      <c r="E273"/>
      <c r="F273"/>
      <c r="G273"/>
      <c r="H273"/>
      <c r="I273"/>
      <c r="J273"/>
      <c r="K273"/>
      <c r="L273"/>
    </row>
    <row r="274" spans="1:12" s="13" customFormat="1" ht="15" customHeight="1" x14ac:dyDescent="0.3">
      <c r="A274"/>
      <c r="B274" s="53"/>
      <c r="C274" s="53"/>
      <c r="D274" s="153"/>
      <c r="E274"/>
      <c r="F274"/>
      <c r="G274"/>
      <c r="H274"/>
      <c r="I274"/>
      <c r="J274"/>
      <c r="K274"/>
      <c r="L274"/>
    </row>
    <row r="275" spans="1:12" s="13" customFormat="1" ht="15" customHeight="1" x14ac:dyDescent="0.3">
      <c r="A275"/>
      <c r="B275" s="53"/>
      <c r="C275" s="53"/>
      <c r="D275" s="153"/>
      <c r="E275"/>
      <c r="F275"/>
      <c r="G275"/>
      <c r="H275"/>
      <c r="I275"/>
      <c r="J275"/>
      <c r="K275"/>
      <c r="L275"/>
    </row>
    <row r="276" spans="1:12" s="13" customFormat="1" ht="15" customHeight="1" x14ac:dyDescent="0.3">
      <c r="A276"/>
      <c r="B276" s="53"/>
      <c r="C276" s="53"/>
      <c r="D276" s="153"/>
      <c r="E276"/>
      <c r="F276"/>
      <c r="G276"/>
      <c r="H276"/>
      <c r="I276"/>
      <c r="J276"/>
      <c r="K276"/>
      <c r="L276"/>
    </row>
    <row r="277" spans="1:12" s="13" customFormat="1" ht="15" customHeight="1" x14ac:dyDescent="0.3">
      <c r="A277"/>
      <c r="B277" s="53"/>
      <c r="C277" s="53"/>
      <c r="D277" s="153"/>
      <c r="E277"/>
      <c r="F277"/>
      <c r="G277"/>
      <c r="H277"/>
      <c r="I277"/>
      <c r="J277"/>
      <c r="K277"/>
      <c r="L277"/>
    </row>
    <row r="278" spans="1:12" s="13" customFormat="1" ht="15" customHeight="1" x14ac:dyDescent="0.3">
      <c r="A278"/>
      <c r="B278" s="53"/>
      <c r="C278" s="53"/>
      <c r="D278" s="153"/>
      <c r="E278"/>
      <c r="F278"/>
      <c r="G278"/>
      <c r="H278"/>
      <c r="I278"/>
      <c r="J278"/>
      <c r="K278"/>
      <c r="L278"/>
    </row>
    <row r="279" spans="1:12" s="13" customFormat="1" ht="15" customHeight="1" x14ac:dyDescent="0.3">
      <c r="A279"/>
      <c r="B279" s="53"/>
      <c r="C279" s="53"/>
      <c r="D279" s="153"/>
      <c r="E279"/>
      <c r="F279"/>
      <c r="G279"/>
      <c r="H279"/>
      <c r="I279"/>
      <c r="J279"/>
      <c r="K279"/>
      <c r="L279"/>
    </row>
    <row r="280" spans="1:12" s="13" customFormat="1" ht="15" customHeight="1" x14ac:dyDescent="0.3">
      <c r="A280"/>
      <c r="B280" s="53"/>
      <c r="C280" s="53"/>
      <c r="D280" s="153"/>
      <c r="E280"/>
      <c r="F280"/>
      <c r="G280"/>
      <c r="H280"/>
      <c r="I280"/>
      <c r="J280"/>
      <c r="K280"/>
      <c r="L280"/>
    </row>
    <row r="281" spans="1:12" s="13" customFormat="1" ht="15" customHeight="1" x14ac:dyDescent="0.3">
      <c r="A281"/>
      <c r="B281" s="53"/>
      <c r="C281" s="53"/>
      <c r="D281" s="153"/>
      <c r="E281"/>
      <c r="F281"/>
      <c r="G281"/>
      <c r="H281"/>
      <c r="I281"/>
      <c r="J281"/>
      <c r="K281"/>
      <c r="L281"/>
    </row>
    <row r="282" spans="1:12" s="13" customFormat="1" ht="15" customHeight="1" x14ac:dyDescent="0.3">
      <c r="A282"/>
      <c r="B282" s="53"/>
      <c r="C282" s="53"/>
      <c r="D282" s="153"/>
      <c r="E282"/>
      <c r="F282"/>
      <c r="G282"/>
      <c r="H282"/>
      <c r="I282"/>
      <c r="J282"/>
      <c r="K282"/>
      <c r="L282"/>
    </row>
    <row r="283" spans="1:12" s="13" customFormat="1" ht="15" customHeight="1" x14ac:dyDescent="0.3">
      <c r="A283"/>
      <c r="B283" s="53"/>
      <c r="C283" s="53"/>
      <c r="D283" s="153"/>
      <c r="E283"/>
      <c r="F283"/>
      <c r="G283"/>
      <c r="H283"/>
      <c r="I283"/>
      <c r="J283"/>
      <c r="K283"/>
      <c r="L283"/>
    </row>
    <row r="284" spans="1:12" s="13" customFormat="1" ht="15" customHeight="1" x14ac:dyDescent="0.3">
      <c r="A284"/>
      <c r="B284" s="53"/>
      <c r="C284" s="53"/>
      <c r="D284" s="153"/>
      <c r="E284"/>
      <c r="F284"/>
      <c r="G284"/>
      <c r="H284"/>
      <c r="I284"/>
      <c r="J284"/>
      <c r="K284"/>
      <c r="L284"/>
    </row>
    <row r="285" spans="1:12" s="13" customFormat="1" ht="15" customHeight="1" x14ac:dyDescent="0.3">
      <c r="A285"/>
      <c r="B285" s="53"/>
      <c r="C285" s="53"/>
      <c r="D285" s="153"/>
      <c r="E285"/>
      <c r="F285"/>
      <c r="G285"/>
      <c r="H285"/>
      <c r="I285"/>
      <c r="J285"/>
      <c r="K285"/>
      <c r="L285"/>
    </row>
    <row r="286" spans="1:12" s="13" customFormat="1" ht="15" customHeight="1" x14ac:dyDescent="0.3">
      <c r="A286"/>
      <c r="B286" s="53"/>
      <c r="C286" s="53"/>
      <c r="D286" s="153"/>
      <c r="E286"/>
      <c r="F286"/>
      <c r="G286"/>
      <c r="H286"/>
      <c r="I286"/>
      <c r="J286"/>
      <c r="K286"/>
      <c r="L286"/>
    </row>
    <row r="287" spans="1:12" s="13" customFormat="1" ht="15" customHeight="1" x14ac:dyDescent="0.3">
      <c r="A287"/>
      <c r="B287" s="53"/>
      <c r="C287" s="53"/>
      <c r="D287" s="153"/>
      <c r="E287"/>
      <c r="F287"/>
      <c r="G287"/>
      <c r="H287"/>
      <c r="I287"/>
      <c r="J287"/>
      <c r="K287"/>
      <c r="L287"/>
    </row>
    <row r="288" spans="1:12" s="13" customFormat="1" ht="15" customHeight="1" x14ac:dyDescent="0.3">
      <c r="A288"/>
      <c r="B288" s="53"/>
      <c r="C288" s="53"/>
      <c r="D288" s="153"/>
      <c r="E288"/>
      <c r="F288"/>
      <c r="G288"/>
      <c r="H288"/>
      <c r="I288"/>
      <c r="J288"/>
      <c r="K288"/>
      <c r="L288"/>
    </row>
    <row r="289" spans="1:12" s="13" customFormat="1" ht="15" customHeight="1" x14ac:dyDescent="0.3">
      <c r="A289"/>
      <c r="B289" s="53"/>
      <c r="C289" s="53"/>
      <c r="D289" s="153"/>
      <c r="E289"/>
      <c r="F289"/>
      <c r="G289"/>
      <c r="H289"/>
      <c r="I289"/>
      <c r="J289"/>
      <c r="K289"/>
      <c r="L289"/>
    </row>
    <row r="290" spans="1:12" s="13" customFormat="1" ht="15" customHeight="1" x14ac:dyDescent="0.3">
      <c r="A290"/>
      <c r="B290" s="53"/>
      <c r="C290" s="53"/>
      <c r="D290" s="153"/>
      <c r="E290"/>
      <c r="F290"/>
      <c r="G290"/>
      <c r="H290"/>
      <c r="I290"/>
      <c r="J290"/>
      <c r="K290"/>
      <c r="L290"/>
    </row>
    <row r="291" spans="1:12" s="13" customFormat="1" ht="15" customHeight="1" x14ac:dyDescent="0.3">
      <c r="A291"/>
      <c r="B291" s="53"/>
      <c r="C291" s="53"/>
      <c r="D291" s="153"/>
      <c r="E291"/>
      <c r="F291"/>
      <c r="G291"/>
      <c r="H291"/>
      <c r="I291"/>
      <c r="J291"/>
      <c r="K291"/>
      <c r="L291"/>
    </row>
    <row r="292" spans="1:12" s="13" customFormat="1" ht="15" customHeight="1" x14ac:dyDescent="0.3">
      <c r="A292"/>
      <c r="B292" s="53"/>
      <c r="C292" s="53"/>
      <c r="D292" s="153"/>
      <c r="E292"/>
      <c r="F292"/>
      <c r="G292"/>
      <c r="H292"/>
      <c r="I292"/>
      <c r="J292"/>
      <c r="K292"/>
      <c r="L292"/>
    </row>
    <row r="293" spans="1:12" s="13" customFormat="1" ht="15" customHeight="1" x14ac:dyDescent="0.3">
      <c r="A293"/>
      <c r="B293" s="53"/>
      <c r="C293" s="53"/>
      <c r="D293" s="153"/>
      <c r="E293"/>
      <c r="F293"/>
      <c r="G293"/>
      <c r="H293"/>
      <c r="I293"/>
      <c r="J293"/>
      <c r="K293"/>
      <c r="L293"/>
    </row>
    <row r="294" spans="1:12" s="13" customFormat="1" ht="15" customHeight="1" x14ac:dyDescent="0.3">
      <c r="A294"/>
      <c r="B294" s="53"/>
      <c r="C294" s="53"/>
      <c r="D294" s="153"/>
      <c r="E294"/>
      <c r="F294"/>
      <c r="G294"/>
      <c r="H294"/>
      <c r="I294"/>
      <c r="J294"/>
      <c r="K294"/>
      <c r="L294"/>
    </row>
    <row r="295" spans="1:12" s="13" customFormat="1" ht="15" customHeight="1" x14ac:dyDescent="0.3">
      <c r="A295"/>
      <c r="B295" s="53"/>
      <c r="C295" s="53"/>
      <c r="D295" s="153"/>
      <c r="E295"/>
      <c r="F295"/>
      <c r="G295"/>
      <c r="H295"/>
      <c r="I295"/>
      <c r="J295"/>
      <c r="K295"/>
      <c r="L295"/>
    </row>
    <row r="296" spans="1:12" s="13" customFormat="1" ht="15" customHeight="1" x14ac:dyDescent="0.3">
      <c r="A296"/>
      <c r="B296" s="53"/>
      <c r="C296" s="53"/>
      <c r="D296" s="153"/>
      <c r="E296"/>
      <c r="F296"/>
      <c r="G296"/>
      <c r="H296"/>
      <c r="I296"/>
      <c r="J296"/>
      <c r="K296"/>
      <c r="L296"/>
    </row>
    <row r="297" spans="1:12" s="13" customFormat="1" ht="15" customHeight="1" x14ac:dyDescent="0.3">
      <c r="A297"/>
      <c r="B297" s="53"/>
      <c r="C297" s="53"/>
      <c r="D297" s="153"/>
      <c r="E297"/>
      <c r="F297"/>
      <c r="G297"/>
      <c r="H297"/>
      <c r="I297"/>
      <c r="J297"/>
      <c r="K297"/>
      <c r="L297"/>
    </row>
    <row r="298" spans="1:12" s="13" customFormat="1" ht="15" customHeight="1" x14ac:dyDescent="0.3">
      <c r="A298"/>
      <c r="B298" s="53"/>
      <c r="C298" s="53"/>
      <c r="D298" s="153"/>
      <c r="E298"/>
      <c r="F298"/>
      <c r="G298"/>
      <c r="H298"/>
      <c r="I298"/>
      <c r="J298"/>
      <c r="K298"/>
      <c r="L298"/>
    </row>
    <row r="299" spans="1:12" s="13" customFormat="1" ht="15" customHeight="1" x14ac:dyDescent="0.3">
      <c r="A299"/>
      <c r="B299" s="53"/>
      <c r="C299" s="53"/>
      <c r="D299" s="153"/>
      <c r="E299"/>
      <c r="F299"/>
      <c r="G299"/>
      <c r="H299"/>
      <c r="I299"/>
      <c r="J299"/>
      <c r="K299"/>
      <c r="L299"/>
    </row>
    <row r="300" spans="1:12" s="13" customFormat="1" ht="15" customHeight="1" x14ac:dyDescent="0.3">
      <c r="A300"/>
      <c r="B300" s="53"/>
      <c r="C300" s="53"/>
      <c r="D300" s="153"/>
      <c r="E300"/>
      <c r="F300"/>
      <c r="G300"/>
      <c r="H300"/>
      <c r="I300"/>
      <c r="J300"/>
      <c r="K300"/>
      <c r="L300"/>
    </row>
    <row r="301" spans="1:12" s="13" customFormat="1" ht="15" customHeight="1" x14ac:dyDescent="0.3">
      <c r="A301"/>
      <c r="B301" s="53"/>
      <c r="C301" s="53"/>
      <c r="D301" s="153"/>
      <c r="E301"/>
      <c r="F301"/>
      <c r="G301"/>
      <c r="H301"/>
      <c r="I301"/>
      <c r="J301"/>
      <c r="K301"/>
      <c r="L301"/>
    </row>
    <row r="302" spans="1:12" s="13" customFormat="1" ht="15" customHeight="1" x14ac:dyDescent="0.3">
      <c r="A302"/>
      <c r="B302" s="53"/>
      <c r="C302" s="53"/>
      <c r="D302" s="153"/>
      <c r="E302"/>
      <c r="F302"/>
      <c r="G302"/>
      <c r="H302"/>
      <c r="I302"/>
      <c r="J302"/>
      <c r="K302"/>
      <c r="L302"/>
    </row>
    <row r="303" spans="1:12" s="13" customFormat="1" ht="15" customHeight="1" x14ac:dyDescent="0.3">
      <c r="A303"/>
      <c r="B303" s="53"/>
      <c r="C303" s="53"/>
      <c r="D303" s="153"/>
      <c r="E303"/>
      <c r="F303"/>
      <c r="G303"/>
      <c r="H303"/>
      <c r="I303"/>
      <c r="J303"/>
      <c r="K303"/>
      <c r="L303"/>
    </row>
    <row r="304" spans="1:12" s="13" customFormat="1" ht="15" customHeight="1" x14ac:dyDescent="0.3">
      <c r="A304"/>
      <c r="B304" s="53"/>
      <c r="C304" s="53"/>
      <c r="D304" s="153"/>
      <c r="E304"/>
      <c r="F304"/>
      <c r="G304"/>
      <c r="H304"/>
      <c r="I304"/>
      <c r="J304"/>
      <c r="K304"/>
      <c r="L304"/>
    </row>
    <row r="305" spans="1:12" s="13" customFormat="1" ht="15" customHeight="1" x14ac:dyDescent="0.3">
      <c r="A305"/>
      <c r="B305" s="53"/>
      <c r="C305" s="53"/>
      <c r="D305" s="153"/>
      <c r="E305"/>
      <c r="F305"/>
      <c r="G305"/>
      <c r="H305"/>
      <c r="I305"/>
      <c r="J305"/>
      <c r="K305"/>
      <c r="L305"/>
    </row>
    <row r="306" spans="1:12" s="13" customFormat="1" ht="15" customHeight="1" x14ac:dyDescent="0.3">
      <c r="A306"/>
      <c r="B306" s="53"/>
      <c r="C306" s="53"/>
      <c r="D306" s="153"/>
      <c r="E306"/>
      <c r="F306"/>
      <c r="G306"/>
      <c r="H306"/>
      <c r="I306"/>
      <c r="J306"/>
      <c r="K306"/>
      <c r="L306"/>
    </row>
    <row r="307" spans="1:12" s="13" customFormat="1" ht="15" customHeight="1" x14ac:dyDescent="0.3">
      <c r="A307"/>
      <c r="B307" s="53"/>
      <c r="C307" s="53"/>
      <c r="D307" s="153"/>
      <c r="E307"/>
      <c r="F307"/>
      <c r="G307"/>
      <c r="H307"/>
      <c r="I307"/>
      <c r="J307"/>
      <c r="K307"/>
      <c r="L307"/>
    </row>
    <row r="308" spans="1:12" s="13" customFormat="1" ht="15" customHeight="1" x14ac:dyDescent="0.3">
      <c r="A308"/>
      <c r="B308" s="53"/>
      <c r="C308" s="53"/>
      <c r="D308" s="153"/>
      <c r="E308"/>
      <c r="F308"/>
      <c r="G308"/>
      <c r="H308"/>
      <c r="I308"/>
      <c r="J308"/>
      <c r="K308"/>
      <c r="L308"/>
    </row>
    <row r="309" spans="1:12" s="13" customFormat="1" ht="15" customHeight="1" x14ac:dyDescent="0.3">
      <c r="A309"/>
      <c r="B309" s="53"/>
      <c r="C309" s="53"/>
      <c r="D309" s="153"/>
      <c r="E309"/>
      <c r="F309"/>
      <c r="G309"/>
      <c r="H309"/>
      <c r="I309"/>
      <c r="J309"/>
      <c r="K309"/>
      <c r="L309"/>
    </row>
    <row r="310" spans="1:12" s="13" customFormat="1" ht="15" customHeight="1" x14ac:dyDescent="0.3">
      <c r="A310"/>
      <c r="B310" s="53"/>
      <c r="C310" s="53"/>
      <c r="D310" s="153"/>
      <c r="E310"/>
      <c r="F310"/>
      <c r="G310"/>
      <c r="H310"/>
      <c r="I310"/>
      <c r="J310"/>
      <c r="K310"/>
      <c r="L310"/>
    </row>
    <row r="311" spans="1:12" s="13" customFormat="1" ht="15" customHeight="1" x14ac:dyDescent="0.3">
      <c r="A311"/>
      <c r="B311" s="53"/>
      <c r="C311" s="53"/>
      <c r="D311" s="153"/>
      <c r="E311"/>
      <c r="F311"/>
      <c r="G311"/>
      <c r="H311"/>
      <c r="I311"/>
      <c r="J311"/>
      <c r="K311"/>
      <c r="L311"/>
    </row>
    <row r="312" spans="1:12" s="13" customFormat="1" ht="15" customHeight="1" x14ac:dyDescent="0.3">
      <c r="A312"/>
      <c r="B312" s="53"/>
      <c r="C312" s="53"/>
      <c r="D312" s="153"/>
      <c r="E312"/>
      <c r="F312"/>
      <c r="G312"/>
      <c r="H312"/>
      <c r="I312"/>
      <c r="J312"/>
      <c r="K312"/>
      <c r="L312"/>
    </row>
    <row r="313" spans="1:12" s="13" customFormat="1" ht="15" customHeight="1" x14ac:dyDescent="0.3">
      <c r="A313"/>
      <c r="B313" s="53"/>
      <c r="C313" s="53"/>
      <c r="D313" s="153"/>
      <c r="E313"/>
      <c r="F313"/>
      <c r="G313"/>
      <c r="H313"/>
      <c r="I313"/>
      <c r="J313"/>
      <c r="K313"/>
      <c r="L313"/>
    </row>
    <row r="314" spans="1:12" s="13" customFormat="1" ht="15" customHeight="1" x14ac:dyDescent="0.3">
      <c r="A314"/>
      <c r="B314" s="53"/>
      <c r="C314" s="53"/>
      <c r="D314" s="153"/>
      <c r="E314"/>
      <c r="F314"/>
      <c r="G314"/>
      <c r="H314"/>
      <c r="I314"/>
      <c r="J314"/>
      <c r="K314"/>
      <c r="L314"/>
    </row>
    <row r="315" spans="1:12" s="13" customFormat="1" ht="15" customHeight="1" x14ac:dyDescent="0.3">
      <c r="A315"/>
      <c r="B315" s="53"/>
      <c r="C315" s="53"/>
      <c r="D315" s="153"/>
      <c r="E315"/>
      <c r="F315"/>
      <c r="G315"/>
      <c r="H315"/>
      <c r="I315"/>
      <c r="J315"/>
      <c r="K315"/>
      <c r="L315"/>
    </row>
    <row r="316" spans="1:12" s="13" customFormat="1" ht="15" customHeight="1" x14ac:dyDescent="0.3">
      <c r="A316"/>
      <c r="B316" s="53"/>
      <c r="C316" s="53"/>
      <c r="D316" s="153"/>
      <c r="E316"/>
      <c r="F316"/>
      <c r="G316"/>
      <c r="H316"/>
      <c r="I316"/>
      <c r="J316"/>
      <c r="K316"/>
      <c r="L316"/>
    </row>
    <row r="317" spans="1:12" s="13" customFormat="1" ht="15" customHeight="1" x14ac:dyDescent="0.3">
      <c r="A317"/>
      <c r="B317" s="53"/>
      <c r="C317" s="53"/>
      <c r="D317" s="153"/>
      <c r="E317"/>
      <c r="F317"/>
      <c r="G317"/>
      <c r="H317"/>
      <c r="I317"/>
      <c r="J317"/>
      <c r="K317"/>
      <c r="L317"/>
    </row>
    <row r="318" spans="1:12" s="13" customFormat="1" ht="15" customHeight="1" x14ac:dyDescent="0.3">
      <c r="A318"/>
      <c r="B318" s="53"/>
      <c r="C318" s="53"/>
      <c r="D318" s="153"/>
      <c r="E318"/>
      <c r="F318"/>
      <c r="G318"/>
      <c r="H318"/>
      <c r="I318"/>
      <c r="J318"/>
      <c r="K318"/>
      <c r="L318"/>
    </row>
    <row r="319" spans="1:12" s="13" customFormat="1" ht="15" customHeight="1" x14ac:dyDescent="0.3">
      <c r="A319"/>
      <c r="B319" s="53"/>
      <c r="C319" s="53"/>
      <c r="D319" s="153"/>
      <c r="E319"/>
      <c r="F319"/>
      <c r="G319"/>
      <c r="H319"/>
      <c r="I319"/>
      <c r="J319"/>
      <c r="K319"/>
      <c r="L319"/>
    </row>
    <row r="320" spans="1:12" s="13" customFormat="1" ht="15" customHeight="1" x14ac:dyDescent="0.3">
      <c r="A320"/>
      <c r="B320" s="53"/>
      <c r="C320" s="53"/>
      <c r="D320" s="153"/>
      <c r="E320"/>
      <c r="F320"/>
      <c r="G320"/>
      <c r="H320"/>
      <c r="I320"/>
      <c r="J320"/>
      <c r="K320"/>
      <c r="L320"/>
    </row>
    <row r="321" spans="1:12" s="13" customFormat="1" ht="15" customHeight="1" x14ac:dyDescent="0.3">
      <c r="A321"/>
      <c r="B321" s="53"/>
      <c r="C321" s="53"/>
      <c r="D321" s="153"/>
      <c r="E321"/>
      <c r="F321"/>
      <c r="G321"/>
      <c r="H321"/>
      <c r="I321"/>
      <c r="J321"/>
      <c r="K321"/>
      <c r="L321"/>
    </row>
    <row r="322" spans="1:12" s="13" customFormat="1" ht="15" customHeight="1" x14ac:dyDescent="0.3">
      <c r="A322"/>
      <c r="B322" s="53"/>
      <c r="C322" s="53"/>
      <c r="D322" s="153"/>
      <c r="E322"/>
      <c r="F322"/>
      <c r="G322"/>
      <c r="H322"/>
      <c r="I322"/>
      <c r="J322"/>
      <c r="K322"/>
      <c r="L322"/>
    </row>
    <row r="323" spans="1:12" s="13" customFormat="1" ht="15" customHeight="1" x14ac:dyDescent="0.3">
      <c r="A323"/>
      <c r="B323" s="53"/>
      <c r="C323" s="53"/>
      <c r="D323" s="153"/>
      <c r="E323"/>
      <c r="F323"/>
      <c r="G323"/>
      <c r="H323"/>
      <c r="I323"/>
      <c r="J323"/>
      <c r="K323"/>
      <c r="L323"/>
    </row>
    <row r="324" spans="1:12" s="13" customFormat="1" ht="15" customHeight="1" x14ac:dyDescent="0.3">
      <c r="A324"/>
      <c r="B324" s="53"/>
      <c r="C324" s="53"/>
      <c r="D324" s="153"/>
      <c r="E324"/>
      <c r="F324"/>
      <c r="G324"/>
      <c r="H324"/>
      <c r="I324"/>
      <c r="J324"/>
      <c r="K324"/>
      <c r="L324"/>
    </row>
    <row r="325" spans="1:12" s="13" customFormat="1" ht="15" customHeight="1" x14ac:dyDescent="0.3">
      <c r="A325"/>
      <c r="B325" s="53"/>
      <c r="C325" s="53"/>
      <c r="D325" s="153"/>
      <c r="E325"/>
      <c r="F325"/>
      <c r="G325"/>
      <c r="H325"/>
      <c r="I325"/>
      <c r="J325"/>
      <c r="K325"/>
      <c r="L325"/>
    </row>
    <row r="326" spans="1:12" s="13" customFormat="1" ht="15" customHeight="1" x14ac:dyDescent="0.3">
      <c r="A326"/>
      <c r="B326" s="53"/>
      <c r="C326" s="53"/>
      <c r="D326" s="153"/>
      <c r="E326"/>
      <c r="F326"/>
      <c r="G326"/>
      <c r="H326"/>
      <c r="I326"/>
      <c r="J326"/>
      <c r="K326"/>
      <c r="L326"/>
    </row>
    <row r="327" spans="1:12" s="13" customFormat="1" ht="15" customHeight="1" x14ac:dyDescent="0.3">
      <c r="A327"/>
      <c r="B327" s="53"/>
      <c r="C327" s="53"/>
      <c r="D327" s="153"/>
      <c r="E327"/>
      <c r="F327"/>
      <c r="G327"/>
      <c r="H327"/>
      <c r="I327"/>
      <c r="J327"/>
      <c r="K327"/>
      <c r="L327"/>
    </row>
    <row r="328" spans="1:12" s="13" customFormat="1" ht="15" customHeight="1" x14ac:dyDescent="0.3">
      <c r="A328"/>
      <c r="B328" s="53"/>
      <c r="C328" s="53"/>
      <c r="D328" s="153"/>
      <c r="E328"/>
      <c r="F328"/>
      <c r="G328"/>
      <c r="H328"/>
      <c r="I328"/>
      <c r="J328"/>
      <c r="K328"/>
      <c r="L328"/>
    </row>
    <row r="329" spans="1:12" s="13" customFormat="1" ht="15" customHeight="1" x14ac:dyDescent="0.3">
      <c r="A329"/>
      <c r="B329" s="53"/>
      <c r="C329" s="53"/>
      <c r="D329" s="153"/>
      <c r="E329"/>
      <c r="F329"/>
      <c r="G329"/>
      <c r="H329"/>
      <c r="I329"/>
      <c r="J329"/>
      <c r="K329"/>
      <c r="L329"/>
    </row>
    <row r="330" spans="1:12" s="13" customFormat="1" ht="15" customHeight="1" x14ac:dyDescent="0.3">
      <c r="A330"/>
      <c r="B330" s="53"/>
      <c r="C330" s="53"/>
      <c r="D330" s="153"/>
      <c r="E330"/>
      <c r="F330"/>
      <c r="G330"/>
      <c r="H330"/>
      <c r="I330"/>
      <c r="J330"/>
      <c r="K330"/>
      <c r="L330"/>
    </row>
    <row r="331" spans="1:12" s="13" customFormat="1" ht="15" customHeight="1" x14ac:dyDescent="0.3">
      <c r="A331"/>
      <c r="B331" s="53"/>
      <c r="C331" s="53"/>
      <c r="D331" s="153"/>
      <c r="E331"/>
      <c r="F331"/>
      <c r="G331"/>
      <c r="H331"/>
      <c r="I331"/>
      <c r="J331"/>
      <c r="K331"/>
      <c r="L331"/>
    </row>
    <row r="332" spans="1:12" s="13" customFormat="1" ht="15" customHeight="1" x14ac:dyDescent="0.3">
      <c r="A332"/>
      <c r="B332" s="53"/>
      <c r="C332" s="53"/>
      <c r="D332" s="153"/>
      <c r="E332"/>
      <c r="F332"/>
      <c r="G332"/>
      <c r="H332"/>
      <c r="I332"/>
      <c r="J332"/>
      <c r="K332"/>
      <c r="L332"/>
    </row>
    <row r="333" spans="1:12" s="13" customFormat="1" ht="15" customHeight="1" x14ac:dyDescent="0.3">
      <c r="A333"/>
      <c r="B333" s="53"/>
      <c r="C333" s="53"/>
      <c r="D333" s="153"/>
      <c r="E333"/>
      <c r="F333"/>
      <c r="G333"/>
      <c r="H333"/>
      <c r="I333"/>
      <c r="J333"/>
      <c r="K333"/>
      <c r="L333"/>
    </row>
    <row r="334" spans="1:12" s="13" customFormat="1" ht="15" customHeight="1" x14ac:dyDescent="0.3">
      <c r="A334"/>
      <c r="B334" s="53"/>
      <c r="C334" s="53"/>
      <c r="D334" s="153"/>
      <c r="E334"/>
      <c r="F334"/>
      <c r="G334"/>
      <c r="H334"/>
      <c r="I334"/>
      <c r="J334"/>
      <c r="K334"/>
      <c r="L334"/>
    </row>
    <row r="335" spans="1:12" s="13" customFormat="1" ht="15" customHeight="1" x14ac:dyDescent="0.3">
      <c r="A335"/>
      <c r="B335" s="53"/>
      <c r="C335" s="53"/>
      <c r="D335" s="153"/>
      <c r="E335"/>
      <c r="F335"/>
      <c r="G335"/>
      <c r="H335"/>
      <c r="I335"/>
      <c r="J335"/>
      <c r="K335"/>
      <c r="L335"/>
    </row>
    <row r="336" spans="1:12" s="13" customFormat="1" ht="15" customHeight="1" x14ac:dyDescent="0.3">
      <c r="A336"/>
      <c r="B336" s="53"/>
      <c r="C336" s="53"/>
      <c r="D336" s="153"/>
      <c r="E336"/>
      <c r="F336"/>
      <c r="G336"/>
      <c r="H336"/>
      <c r="I336"/>
      <c r="J336"/>
      <c r="K336"/>
      <c r="L336"/>
    </row>
    <row r="337" spans="1:12" s="13" customFormat="1" ht="15" customHeight="1" x14ac:dyDescent="0.3">
      <c r="A337"/>
      <c r="B337" s="53"/>
      <c r="C337" s="53"/>
      <c r="D337" s="153"/>
      <c r="E337"/>
      <c r="F337"/>
      <c r="G337"/>
      <c r="H337"/>
      <c r="I337"/>
      <c r="J337"/>
      <c r="K337"/>
      <c r="L337"/>
    </row>
    <row r="338" spans="1:12" s="13" customFormat="1" ht="15" customHeight="1" x14ac:dyDescent="0.3">
      <c r="A338"/>
      <c r="B338" s="53"/>
      <c r="C338" s="53"/>
      <c r="D338" s="153"/>
      <c r="E338"/>
      <c r="F338"/>
      <c r="G338"/>
      <c r="H338"/>
      <c r="I338"/>
      <c r="J338"/>
      <c r="K338"/>
      <c r="L338"/>
    </row>
    <row r="339" spans="1:12" s="13" customFormat="1" ht="15" customHeight="1" x14ac:dyDescent="0.3">
      <c r="A339"/>
      <c r="B339" s="53"/>
      <c r="C339" s="53"/>
      <c r="D339" s="153"/>
      <c r="E339"/>
      <c r="F339"/>
      <c r="G339"/>
      <c r="H339"/>
      <c r="I339"/>
      <c r="J339"/>
      <c r="K339"/>
      <c r="L339"/>
    </row>
    <row r="340" spans="1:12" s="13" customFormat="1" ht="15" customHeight="1" x14ac:dyDescent="0.3">
      <c r="A340"/>
      <c r="B340" s="53"/>
      <c r="C340" s="53"/>
      <c r="D340" s="153"/>
      <c r="E340"/>
      <c r="F340"/>
      <c r="G340"/>
      <c r="H340"/>
      <c r="I340"/>
      <c r="J340"/>
      <c r="K340"/>
      <c r="L340"/>
    </row>
    <row r="341" spans="1:12" s="13" customFormat="1" ht="15" customHeight="1" x14ac:dyDescent="0.3">
      <c r="A341"/>
      <c r="B341" s="53"/>
      <c r="C341" s="53"/>
      <c r="D341" s="153"/>
      <c r="E341"/>
      <c r="F341"/>
      <c r="G341"/>
      <c r="H341"/>
      <c r="I341"/>
      <c r="J341"/>
      <c r="K341"/>
      <c r="L341"/>
    </row>
    <row r="342" spans="1:12" s="13" customFormat="1" ht="15" customHeight="1" x14ac:dyDescent="0.3">
      <c r="A342"/>
      <c r="B342" s="53"/>
      <c r="C342" s="53"/>
      <c r="D342" s="153"/>
      <c r="E342"/>
      <c r="F342"/>
      <c r="G342"/>
      <c r="H342"/>
      <c r="I342"/>
      <c r="J342"/>
      <c r="K342"/>
      <c r="L342"/>
    </row>
    <row r="343" spans="1:12" s="13" customFormat="1" ht="15" customHeight="1" x14ac:dyDescent="0.3">
      <c r="A343"/>
      <c r="B343" s="53"/>
      <c r="C343" s="53"/>
      <c r="D343" s="153"/>
      <c r="E343"/>
      <c r="F343"/>
      <c r="G343"/>
      <c r="H343"/>
      <c r="I343"/>
      <c r="J343"/>
      <c r="K343"/>
      <c r="L343"/>
    </row>
    <row r="344" spans="1:12" s="13" customFormat="1" ht="15" customHeight="1" x14ac:dyDescent="0.3">
      <c r="A344"/>
      <c r="B344" s="53"/>
      <c r="C344" s="53"/>
      <c r="D344" s="153"/>
      <c r="E344"/>
      <c r="F344"/>
      <c r="G344"/>
      <c r="H344"/>
      <c r="I344"/>
      <c r="J344"/>
      <c r="K344"/>
      <c r="L344"/>
    </row>
    <row r="345" spans="1:12" s="13" customFormat="1" ht="15" customHeight="1" x14ac:dyDescent="0.3">
      <c r="A345"/>
      <c r="B345" s="53"/>
      <c r="C345" s="53"/>
      <c r="D345" s="153"/>
      <c r="E345"/>
      <c r="F345"/>
      <c r="G345"/>
      <c r="H345"/>
      <c r="I345"/>
      <c r="J345"/>
      <c r="K345"/>
      <c r="L345"/>
    </row>
    <row r="346" spans="1:12" s="13" customFormat="1" ht="15" customHeight="1" x14ac:dyDescent="0.3">
      <c r="A346"/>
      <c r="B346" s="53"/>
      <c r="C346" s="53"/>
      <c r="D346" s="153"/>
      <c r="E346"/>
      <c r="F346"/>
      <c r="G346"/>
      <c r="H346"/>
      <c r="I346"/>
      <c r="J346"/>
      <c r="K346"/>
      <c r="L346"/>
    </row>
    <row r="347" spans="1:12" s="13" customFormat="1" ht="15" customHeight="1" x14ac:dyDescent="0.3">
      <c r="A347"/>
      <c r="B347" s="53"/>
      <c r="C347" s="53"/>
      <c r="D347" s="153"/>
      <c r="E347"/>
      <c r="F347"/>
      <c r="G347"/>
      <c r="H347"/>
      <c r="I347"/>
      <c r="J347"/>
      <c r="K347"/>
      <c r="L347"/>
    </row>
    <row r="348" spans="1:12" s="13" customFormat="1" ht="15" customHeight="1" x14ac:dyDescent="0.3">
      <c r="A348"/>
      <c r="B348" s="53"/>
      <c r="C348" s="53"/>
      <c r="D348" s="153"/>
      <c r="E348"/>
      <c r="F348"/>
      <c r="G348"/>
      <c r="H348"/>
      <c r="I348"/>
      <c r="J348"/>
      <c r="K348"/>
      <c r="L348"/>
    </row>
    <row r="349" spans="1:12" s="13" customFormat="1" ht="15" customHeight="1" x14ac:dyDescent="0.3">
      <c r="A349"/>
      <c r="B349" s="53"/>
      <c r="C349" s="53"/>
      <c r="D349" s="153"/>
      <c r="E349"/>
      <c r="F349"/>
      <c r="G349"/>
      <c r="H349"/>
      <c r="I349"/>
      <c r="J349"/>
      <c r="K349"/>
      <c r="L349"/>
    </row>
    <row r="350" spans="1:12" s="13" customFormat="1" ht="15" customHeight="1" x14ac:dyDescent="0.3">
      <c r="A350"/>
      <c r="B350" s="53"/>
      <c r="C350" s="53"/>
      <c r="D350" s="153"/>
      <c r="E350"/>
      <c r="F350"/>
      <c r="G350"/>
      <c r="H350"/>
      <c r="I350"/>
      <c r="J350"/>
      <c r="K350"/>
      <c r="L350"/>
    </row>
    <row r="351" spans="1:12" s="13" customFormat="1" ht="15" customHeight="1" x14ac:dyDescent="0.3">
      <c r="A351"/>
      <c r="B351" s="53"/>
      <c r="C351" s="53"/>
      <c r="D351" s="153"/>
      <c r="E351"/>
      <c r="F351"/>
      <c r="G351"/>
      <c r="H351"/>
      <c r="I351"/>
      <c r="J351"/>
      <c r="K351"/>
      <c r="L351"/>
    </row>
    <row r="352" spans="1:12" s="13" customFormat="1" ht="15" customHeight="1" x14ac:dyDescent="0.3">
      <c r="A352"/>
      <c r="B352" s="53"/>
      <c r="C352" s="53"/>
      <c r="D352" s="153"/>
      <c r="E352"/>
      <c r="F352"/>
      <c r="G352"/>
      <c r="H352"/>
      <c r="I352"/>
      <c r="J352"/>
      <c r="K352"/>
      <c r="L352"/>
    </row>
    <row r="353" spans="1:12" s="13" customFormat="1" ht="15" customHeight="1" x14ac:dyDescent="0.3">
      <c r="A353"/>
      <c r="B353" s="53"/>
      <c r="C353" s="53"/>
      <c r="D353" s="153"/>
      <c r="E353"/>
      <c r="F353"/>
      <c r="G353"/>
      <c r="H353"/>
      <c r="I353"/>
      <c r="J353"/>
      <c r="K353"/>
      <c r="L353"/>
    </row>
    <row r="354" spans="1:12" s="13" customFormat="1" ht="15" customHeight="1" x14ac:dyDescent="0.3">
      <c r="A354"/>
      <c r="B354" s="53"/>
      <c r="C354" s="53"/>
      <c r="D354" s="153"/>
      <c r="E354"/>
      <c r="F354"/>
      <c r="G354"/>
      <c r="H354"/>
      <c r="I354"/>
      <c r="J354"/>
      <c r="K354"/>
      <c r="L354"/>
    </row>
    <row r="355" spans="1:12" s="13" customFormat="1" ht="15" customHeight="1" x14ac:dyDescent="0.3">
      <c r="A355"/>
      <c r="B355" s="53"/>
      <c r="C355" s="53"/>
      <c r="D355" s="153"/>
      <c r="E355"/>
      <c r="F355"/>
      <c r="G355"/>
      <c r="H355"/>
      <c r="I355"/>
      <c r="J355"/>
      <c r="K355"/>
      <c r="L355"/>
    </row>
    <row r="356" spans="1:12" s="13" customFormat="1" ht="15" customHeight="1" x14ac:dyDescent="0.3">
      <c r="A356"/>
      <c r="B356" s="53"/>
      <c r="C356" s="53"/>
      <c r="D356" s="153"/>
      <c r="E356"/>
      <c r="F356"/>
      <c r="G356"/>
      <c r="H356"/>
      <c r="I356"/>
      <c r="J356"/>
      <c r="K356"/>
      <c r="L356"/>
    </row>
    <row r="357" spans="1:12" s="13" customFormat="1" ht="15" customHeight="1" x14ac:dyDescent="0.3">
      <c r="A357"/>
      <c r="B357" s="53"/>
      <c r="C357" s="53"/>
      <c r="D357" s="153"/>
      <c r="E357"/>
      <c r="F357"/>
      <c r="G357"/>
      <c r="H357"/>
      <c r="I357"/>
      <c r="J357"/>
      <c r="K357"/>
      <c r="L357"/>
    </row>
    <row r="358" spans="1:12" s="13" customFormat="1" ht="15" customHeight="1" x14ac:dyDescent="0.3">
      <c r="A358"/>
      <c r="B358" s="53"/>
      <c r="C358" s="53"/>
      <c r="D358" s="153"/>
      <c r="E358"/>
      <c r="F358"/>
      <c r="G358"/>
      <c r="H358"/>
      <c r="I358"/>
      <c r="J358"/>
      <c r="K358"/>
      <c r="L358"/>
    </row>
    <row r="359" spans="1:12" s="13" customFormat="1" ht="15" customHeight="1" x14ac:dyDescent="0.3">
      <c r="A359"/>
      <c r="B359" s="53"/>
      <c r="C359" s="53"/>
      <c r="D359" s="153"/>
      <c r="E359"/>
      <c r="F359"/>
      <c r="G359"/>
      <c r="H359"/>
      <c r="I359"/>
      <c r="J359"/>
      <c r="K359"/>
      <c r="L359"/>
    </row>
    <row r="360" spans="1:12" s="13" customFormat="1" ht="15" customHeight="1" x14ac:dyDescent="0.3">
      <c r="A360"/>
      <c r="B360" s="53"/>
      <c r="C360" s="53"/>
      <c r="D360" s="153"/>
      <c r="E360"/>
      <c r="F360"/>
      <c r="G360"/>
      <c r="H360"/>
      <c r="I360"/>
      <c r="J360"/>
      <c r="K360"/>
      <c r="L360"/>
    </row>
    <row r="361" spans="1:12" s="13" customFormat="1" ht="15" customHeight="1" x14ac:dyDescent="0.3">
      <c r="A361"/>
      <c r="B361" s="53"/>
      <c r="C361" s="53"/>
      <c r="D361" s="153"/>
      <c r="E361"/>
      <c r="F361"/>
      <c r="G361"/>
      <c r="H361"/>
      <c r="I361"/>
      <c r="J361"/>
      <c r="K361"/>
      <c r="L361"/>
    </row>
    <row r="362" spans="1:12" s="13" customFormat="1" ht="15" customHeight="1" x14ac:dyDescent="0.3">
      <c r="A362"/>
      <c r="B362" s="53"/>
      <c r="C362" s="53"/>
      <c r="D362" s="153"/>
      <c r="E362"/>
      <c r="F362"/>
      <c r="G362"/>
      <c r="H362"/>
      <c r="I362"/>
      <c r="J362"/>
      <c r="K362"/>
      <c r="L362"/>
    </row>
    <row r="363" spans="1:12" s="13" customFormat="1" ht="15" customHeight="1" x14ac:dyDescent="0.3">
      <c r="A363"/>
      <c r="B363" s="53"/>
      <c r="C363" s="53"/>
      <c r="D363" s="153"/>
      <c r="E363"/>
      <c r="F363"/>
      <c r="G363"/>
      <c r="H363"/>
      <c r="I363"/>
      <c r="J363"/>
      <c r="K363"/>
      <c r="L363"/>
    </row>
    <row r="364" spans="1:12" s="13" customFormat="1" ht="15" customHeight="1" x14ac:dyDescent="0.3">
      <c r="A364"/>
      <c r="B364" s="53"/>
      <c r="C364" s="53"/>
      <c r="D364" s="153"/>
      <c r="E364"/>
      <c r="F364"/>
      <c r="G364"/>
      <c r="H364"/>
      <c r="I364"/>
      <c r="J364"/>
      <c r="K364"/>
      <c r="L364"/>
    </row>
    <row r="365" spans="1:12" s="13" customFormat="1" ht="15" customHeight="1" x14ac:dyDescent="0.3">
      <c r="A365"/>
      <c r="B365" s="53"/>
      <c r="C365" s="53"/>
      <c r="D365" s="153"/>
      <c r="E365"/>
      <c r="F365"/>
      <c r="G365"/>
      <c r="H365"/>
      <c r="I365"/>
      <c r="J365"/>
      <c r="K365"/>
      <c r="L365"/>
    </row>
    <row r="366" spans="1:12" s="13" customFormat="1" ht="15" customHeight="1" x14ac:dyDescent="0.3">
      <c r="A366"/>
      <c r="B366" s="53"/>
      <c r="C366" s="53"/>
      <c r="D366" s="153"/>
      <c r="E366"/>
      <c r="F366"/>
      <c r="G366"/>
      <c r="H366"/>
      <c r="I366"/>
      <c r="J366"/>
      <c r="K366"/>
      <c r="L366"/>
    </row>
    <row r="367" spans="1:12" s="13" customFormat="1" ht="15" customHeight="1" x14ac:dyDescent="0.3">
      <c r="A367"/>
      <c r="B367" s="53"/>
      <c r="C367" s="53"/>
      <c r="D367" s="153"/>
      <c r="E367"/>
      <c r="F367"/>
      <c r="G367"/>
      <c r="H367"/>
      <c r="I367"/>
      <c r="J367"/>
      <c r="K367"/>
      <c r="L367"/>
    </row>
    <row r="368" spans="1:12" s="13" customFormat="1" ht="15" customHeight="1" x14ac:dyDescent="0.3">
      <c r="A368"/>
      <c r="B368" s="53"/>
      <c r="C368" s="53"/>
      <c r="D368" s="153"/>
      <c r="E368"/>
      <c r="F368"/>
      <c r="G368"/>
      <c r="H368"/>
      <c r="I368"/>
      <c r="J368"/>
      <c r="K368"/>
      <c r="L368"/>
    </row>
    <row r="369" spans="1:12" s="13" customFormat="1" ht="15" customHeight="1" x14ac:dyDescent="0.3">
      <c r="A369"/>
      <c r="B369" s="53"/>
      <c r="C369" s="53"/>
      <c r="D369" s="153"/>
      <c r="E369"/>
      <c r="F369"/>
      <c r="G369"/>
      <c r="H369"/>
      <c r="I369"/>
      <c r="J369"/>
      <c r="K369"/>
      <c r="L369"/>
    </row>
    <row r="370" spans="1:12" s="13" customFormat="1" ht="15" customHeight="1" x14ac:dyDescent="0.3">
      <c r="A370"/>
      <c r="B370" s="53"/>
      <c r="C370" s="53"/>
      <c r="D370" s="153"/>
      <c r="E370"/>
      <c r="F370"/>
      <c r="G370"/>
      <c r="H370"/>
      <c r="I370"/>
      <c r="J370"/>
      <c r="K370"/>
      <c r="L370"/>
    </row>
    <row r="371" spans="1:12" s="13" customFormat="1" ht="15" customHeight="1" x14ac:dyDescent="0.3">
      <c r="A371"/>
      <c r="B371" s="53"/>
      <c r="C371" s="53"/>
      <c r="D371" s="153"/>
      <c r="E371"/>
      <c r="F371"/>
      <c r="G371"/>
      <c r="H371"/>
      <c r="I371"/>
      <c r="J371"/>
      <c r="K371"/>
      <c r="L371"/>
    </row>
    <row r="372" spans="1:12" s="13" customFormat="1" ht="15" customHeight="1" x14ac:dyDescent="0.3">
      <c r="A372"/>
      <c r="B372" s="53"/>
      <c r="C372" s="53"/>
      <c r="D372" s="153"/>
      <c r="E372"/>
      <c r="F372"/>
      <c r="G372"/>
      <c r="H372"/>
      <c r="I372"/>
      <c r="J372"/>
      <c r="K372"/>
      <c r="L372"/>
    </row>
    <row r="373" spans="1:12" s="13" customFormat="1" ht="15" customHeight="1" x14ac:dyDescent="0.3">
      <c r="A373"/>
      <c r="B373" s="53"/>
      <c r="C373" s="53"/>
      <c r="D373" s="153"/>
      <c r="E373"/>
      <c r="F373"/>
      <c r="G373"/>
      <c r="H373"/>
      <c r="I373"/>
      <c r="J373"/>
      <c r="K373"/>
      <c r="L373"/>
    </row>
    <row r="374" spans="1:12" s="13" customFormat="1" ht="15" customHeight="1" x14ac:dyDescent="0.3">
      <c r="A374"/>
      <c r="B374" s="53"/>
      <c r="C374" s="53"/>
      <c r="D374" s="153"/>
      <c r="E374"/>
      <c r="F374"/>
      <c r="G374"/>
      <c r="H374"/>
      <c r="I374"/>
      <c r="J374"/>
      <c r="K374"/>
      <c r="L374"/>
    </row>
    <row r="375" spans="1:12" s="13" customFormat="1" ht="15" customHeight="1" x14ac:dyDescent="0.3">
      <c r="A375"/>
      <c r="B375" s="53"/>
      <c r="C375" s="53"/>
      <c r="D375" s="153"/>
      <c r="E375"/>
      <c r="F375"/>
      <c r="G375"/>
      <c r="H375"/>
      <c r="I375"/>
      <c r="J375"/>
      <c r="K375"/>
      <c r="L375"/>
    </row>
    <row r="376" spans="1:12" s="13" customFormat="1" ht="15" customHeight="1" x14ac:dyDescent="0.3">
      <c r="A376"/>
      <c r="B376" s="53"/>
      <c r="C376" s="53"/>
      <c r="D376" s="153"/>
      <c r="E376"/>
      <c r="F376"/>
      <c r="G376"/>
      <c r="H376"/>
      <c r="I376"/>
      <c r="J376"/>
      <c r="K376"/>
      <c r="L376"/>
    </row>
    <row r="377" spans="1:12" s="13" customFormat="1" ht="15" customHeight="1" x14ac:dyDescent="0.3">
      <c r="A377"/>
      <c r="B377" s="53"/>
      <c r="C377" s="53"/>
      <c r="D377" s="153"/>
      <c r="E377"/>
      <c r="F377"/>
      <c r="G377"/>
      <c r="H377"/>
      <c r="I377"/>
      <c r="J377"/>
      <c r="K377"/>
      <c r="L377"/>
    </row>
    <row r="378" spans="1:12" s="13" customFormat="1" ht="15" customHeight="1" x14ac:dyDescent="0.3">
      <c r="A378"/>
      <c r="B378" s="53"/>
      <c r="C378" s="53"/>
      <c r="D378" s="153"/>
      <c r="E378"/>
      <c r="F378"/>
      <c r="G378"/>
      <c r="H378"/>
      <c r="I378"/>
      <c r="J378"/>
      <c r="K378"/>
      <c r="L378"/>
    </row>
    <row r="379" spans="1:12" s="13" customFormat="1" ht="15" customHeight="1" x14ac:dyDescent="0.3">
      <c r="A379"/>
      <c r="B379" s="53"/>
      <c r="C379" s="53"/>
      <c r="D379" s="153"/>
      <c r="E379"/>
      <c r="F379"/>
      <c r="G379"/>
      <c r="H379"/>
      <c r="I379"/>
      <c r="J379"/>
      <c r="K379"/>
      <c r="L379"/>
    </row>
    <row r="380" spans="1:12" s="13" customFormat="1" ht="15" customHeight="1" x14ac:dyDescent="0.3">
      <c r="A380"/>
      <c r="B380" s="53"/>
      <c r="C380" s="53"/>
      <c r="D380" s="153"/>
      <c r="E380"/>
      <c r="F380"/>
      <c r="G380"/>
      <c r="H380"/>
      <c r="I380"/>
      <c r="J380"/>
      <c r="K380"/>
      <c r="L380"/>
    </row>
    <row r="381" spans="1:12" s="13" customFormat="1" ht="15" customHeight="1" x14ac:dyDescent="0.3">
      <c r="A381"/>
      <c r="B381" s="53"/>
      <c r="C381" s="53"/>
      <c r="D381" s="153"/>
      <c r="E381"/>
      <c r="F381"/>
      <c r="G381"/>
      <c r="H381"/>
      <c r="I381"/>
      <c r="J381"/>
      <c r="K381"/>
      <c r="L381"/>
    </row>
    <row r="382" spans="1:12" s="13" customFormat="1" ht="15" customHeight="1" x14ac:dyDescent="0.3">
      <c r="A382"/>
      <c r="B382" s="53"/>
      <c r="C382" s="53"/>
      <c r="D382" s="153"/>
      <c r="E382"/>
      <c r="F382"/>
      <c r="G382"/>
      <c r="H382"/>
      <c r="I382"/>
      <c r="J382"/>
      <c r="K382"/>
      <c r="L382"/>
    </row>
    <row r="383" spans="1:12" s="13" customFormat="1" ht="15" customHeight="1" x14ac:dyDescent="0.3">
      <c r="A383"/>
      <c r="B383" s="53"/>
      <c r="C383" s="53"/>
      <c r="D383" s="153"/>
      <c r="E383"/>
      <c r="F383"/>
      <c r="G383"/>
      <c r="H383"/>
      <c r="I383"/>
      <c r="J383"/>
      <c r="K383"/>
      <c r="L383"/>
    </row>
    <row r="384" spans="1:12" s="13" customFormat="1" ht="15" customHeight="1" x14ac:dyDescent="0.3">
      <c r="A384"/>
      <c r="B384" s="53"/>
      <c r="C384" s="53"/>
      <c r="D384" s="153"/>
      <c r="E384"/>
      <c r="F384"/>
      <c r="G384"/>
      <c r="H384"/>
      <c r="I384"/>
      <c r="J384"/>
      <c r="K384"/>
      <c r="L384"/>
    </row>
    <row r="385" spans="1:12" s="13" customFormat="1" ht="15" customHeight="1" x14ac:dyDescent="0.3">
      <c r="A385"/>
      <c r="B385" s="53"/>
      <c r="C385" s="53"/>
      <c r="D385" s="153"/>
      <c r="E385"/>
      <c r="F385"/>
      <c r="G385"/>
      <c r="H385"/>
      <c r="I385"/>
      <c r="J385"/>
      <c r="K385"/>
      <c r="L385"/>
    </row>
    <row r="386" spans="1:12" s="13" customFormat="1" ht="15" customHeight="1" x14ac:dyDescent="0.3">
      <c r="A386"/>
      <c r="B386" s="53"/>
      <c r="C386" s="53"/>
      <c r="D386" s="153"/>
      <c r="E386"/>
      <c r="F386"/>
      <c r="G386"/>
      <c r="H386"/>
      <c r="I386"/>
      <c r="J386"/>
      <c r="K386"/>
      <c r="L386"/>
    </row>
    <row r="387" spans="1:12" s="13" customFormat="1" ht="15" customHeight="1" x14ac:dyDescent="0.3">
      <c r="A387"/>
      <c r="B387" s="53"/>
      <c r="C387" s="53"/>
      <c r="D387" s="153"/>
      <c r="E387"/>
      <c r="F387"/>
      <c r="G387"/>
      <c r="H387"/>
      <c r="I387"/>
      <c r="J387"/>
      <c r="K387"/>
      <c r="L387"/>
    </row>
    <row r="388" spans="1:12" s="13" customFormat="1" ht="15" customHeight="1" x14ac:dyDescent="0.3">
      <c r="A388"/>
      <c r="B388" s="53"/>
      <c r="C388" s="53"/>
      <c r="D388" s="153"/>
      <c r="E388"/>
      <c r="F388"/>
      <c r="G388"/>
      <c r="H388"/>
      <c r="I388"/>
      <c r="J388"/>
      <c r="K388"/>
      <c r="L388"/>
    </row>
    <row r="389" spans="1:12" s="13" customFormat="1" ht="15" customHeight="1" x14ac:dyDescent="0.3">
      <c r="A389"/>
      <c r="B389" s="53"/>
      <c r="C389" s="53"/>
      <c r="D389" s="153"/>
      <c r="E389"/>
      <c r="F389"/>
      <c r="G389"/>
      <c r="H389"/>
      <c r="I389"/>
      <c r="J389"/>
      <c r="K389"/>
      <c r="L389"/>
    </row>
    <row r="390" spans="1:12" s="13" customFormat="1" ht="15" customHeight="1" x14ac:dyDescent="0.3">
      <c r="A390"/>
      <c r="B390" s="53"/>
      <c r="C390" s="53"/>
      <c r="D390" s="153"/>
      <c r="E390"/>
      <c r="F390"/>
      <c r="G390"/>
      <c r="H390"/>
      <c r="I390"/>
      <c r="J390"/>
      <c r="K390"/>
      <c r="L390"/>
    </row>
    <row r="391" spans="1:12" s="13" customFormat="1" ht="15" customHeight="1" x14ac:dyDescent="0.3">
      <c r="A391"/>
      <c r="B391" s="53"/>
      <c r="C391" s="53"/>
      <c r="D391" s="153"/>
      <c r="E391"/>
      <c r="F391"/>
      <c r="G391"/>
      <c r="H391"/>
      <c r="I391"/>
      <c r="J391"/>
      <c r="K391"/>
      <c r="L391"/>
    </row>
    <row r="392" spans="1:12" s="13" customFormat="1" ht="15" customHeight="1" x14ac:dyDescent="0.3">
      <c r="A392"/>
      <c r="B392" s="53"/>
      <c r="C392" s="53"/>
      <c r="D392" s="153"/>
      <c r="E392"/>
      <c r="F392"/>
      <c r="G392"/>
      <c r="H392"/>
      <c r="I392"/>
      <c r="J392"/>
      <c r="K392"/>
      <c r="L392"/>
    </row>
    <row r="393" spans="1:12" s="13" customFormat="1" ht="15" customHeight="1" x14ac:dyDescent="0.3">
      <c r="A393"/>
      <c r="B393" s="53"/>
      <c r="C393" s="53"/>
      <c r="D393" s="153"/>
      <c r="E393"/>
      <c r="F393"/>
      <c r="G393"/>
      <c r="H393"/>
      <c r="I393"/>
      <c r="J393"/>
      <c r="K393"/>
      <c r="L393"/>
    </row>
    <row r="394" spans="1:12" s="13" customFormat="1" ht="15" customHeight="1" x14ac:dyDescent="0.3">
      <c r="A394"/>
      <c r="B394" s="53"/>
      <c r="C394" s="53"/>
      <c r="D394" s="153"/>
      <c r="E394"/>
      <c r="F394"/>
      <c r="G394"/>
      <c r="H394"/>
      <c r="I394"/>
      <c r="J394"/>
      <c r="K394"/>
      <c r="L394"/>
    </row>
    <row r="395" spans="1:12" s="13" customFormat="1" ht="15" customHeight="1" x14ac:dyDescent="0.3">
      <c r="A395"/>
      <c r="B395" s="53"/>
      <c r="C395" s="53"/>
      <c r="D395" s="153"/>
      <c r="E395"/>
      <c r="F395"/>
      <c r="G395"/>
      <c r="H395"/>
      <c r="I395"/>
      <c r="J395"/>
      <c r="K395"/>
      <c r="L395"/>
    </row>
    <row r="396" spans="1:12" s="13" customFormat="1" ht="15" customHeight="1" x14ac:dyDescent="0.3">
      <c r="A396"/>
      <c r="B396" s="53"/>
      <c r="C396" s="53"/>
      <c r="D396" s="153"/>
      <c r="E396"/>
      <c r="F396"/>
      <c r="G396"/>
      <c r="H396"/>
      <c r="I396"/>
      <c r="J396"/>
      <c r="K396"/>
      <c r="L396"/>
    </row>
    <row r="397" spans="1:12" s="13" customFormat="1" ht="15" customHeight="1" x14ac:dyDescent="0.3">
      <c r="A397"/>
      <c r="B397" s="53"/>
      <c r="C397" s="53"/>
      <c r="D397" s="153"/>
      <c r="E397"/>
      <c r="F397"/>
      <c r="G397"/>
      <c r="H397"/>
      <c r="I397"/>
      <c r="J397"/>
      <c r="K397"/>
      <c r="L397"/>
    </row>
    <row r="398" spans="1:12" s="13" customFormat="1" ht="15" customHeight="1" x14ac:dyDescent="0.3">
      <c r="A398"/>
      <c r="B398" s="53"/>
      <c r="C398" s="53"/>
      <c r="D398" s="153"/>
      <c r="E398"/>
      <c r="F398"/>
      <c r="G398"/>
      <c r="H398"/>
      <c r="I398"/>
      <c r="J398"/>
      <c r="K398"/>
      <c r="L398"/>
    </row>
    <row r="399" spans="1:12" s="13" customFormat="1" ht="15" customHeight="1" x14ac:dyDescent="0.3">
      <c r="A399"/>
      <c r="B399" s="53"/>
      <c r="C399" s="53"/>
      <c r="D399" s="153"/>
      <c r="E399"/>
      <c r="F399"/>
      <c r="G399"/>
      <c r="H399"/>
      <c r="I399"/>
      <c r="J399"/>
      <c r="K399"/>
      <c r="L399"/>
    </row>
    <row r="400" spans="1:12" s="13" customFormat="1" ht="15" customHeight="1" x14ac:dyDescent="0.3">
      <c r="A400"/>
      <c r="B400" s="53"/>
      <c r="C400" s="53"/>
      <c r="D400" s="153"/>
      <c r="E400"/>
      <c r="F400"/>
      <c r="G400"/>
      <c r="H400"/>
      <c r="I400"/>
      <c r="J400"/>
      <c r="K400"/>
      <c r="L400"/>
    </row>
    <row r="401" spans="1:12" s="13" customFormat="1" ht="15" customHeight="1" x14ac:dyDescent="0.3">
      <c r="A401"/>
      <c r="B401" s="53"/>
      <c r="C401" s="53"/>
      <c r="D401" s="153"/>
      <c r="E401"/>
      <c r="F401"/>
      <c r="G401"/>
      <c r="H401"/>
      <c r="I401"/>
      <c r="J401"/>
      <c r="K401"/>
      <c r="L401"/>
    </row>
    <row r="402" spans="1:12" s="13" customFormat="1" ht="15" customHeight="1" x14ac:dyDescent="0.3">
      <c r="A402"/>
      <c r="B402" s="53"/>
      <c r="C402" s="53"/>
      <c r="D402" s="153"/>
      <c r="E402"/>
      <c r="F402"/>
      <c r="G402"/>
      <c r="H402"/>
      <c r="I402"/>
      <c r="J402"/>
      <c r="K402"/>
      <c r="L402"/>
    </row>
    <row r="403" spans="1:12" s="13" customFormat="1" ht="15" customHeight="1" x14ac:dyDescent="0.3">
      <c r="A403"/>
      <c r="B403" s="53"/>
      <c r="C403" s="53"/>
      <c r="D403" s="153"/>
      <c r="E403"/>
      <c r="F403"/>
      <c r="G403"/>
      <c r="H403"/>
      <c r="I403"/>
      <c r="J403"/>
      <c r="K403"/>
      <c r="L403"/>
    </row>
    <row r="404" spans="1:12" s="13" customFormat="1" ht="15" customHeight="1" x14ac:dyDescent="0.3">
      <c r="A404"/>
      <c r="B404" s="53"/>
      <c r="C404" s="53"/>
      <c r="D404" s="153"/>
      <c r="E404"/>
      <c r="F404"/>
      <c r="G404"/>
      <c r="H404"/>
      <c r="I404"/>
      <c r="J404"/>
      <c r="K404"/>
      <c r="L404"/>
    </row>
    <row r="405" spans="1:12" s="13" customFormat="1" ht="15" customHeight="1" x14ac:dyDescent="0.3">
      <c r="A405"/>
      <c r="B405" s="53"/>
      <c r="C405" s="53"/>
      <c r="D405" s="153"/>
      <c r="E405"/>
      <c r="F405"/>
      <c r="G405"/>
      <c r="H405"/>
      <c r="I405"/>
      <c r="J405"/>
      <c r="K405"/>
      <c r="L405"/>
    </row>
    <row r="406" spans="1:12" s="13" customFormat="1" ht="15" customHeight="1" x14ac:dyDescent="0.3">
      <c r="A406"/>
      <c r="B406" s="53"/>
      <c r="C406" s="53"/>
      <c r="D406" s="153"/>
      <c r="E406"/>
      <c r="F406"/>
      <c r="G406"/>
      <c r="H406"/>
      <c r="I406"/>
      <c r="J406"/>
      <c r="K406"/>
      <c r="L406"/>
    </row>
    <row r="407" spans="1:12" s="13" customFormat="1" ht="15" customHeight="1" x14ac:dyDescent="0.3">
      <c r="A407"/>
      <c r="B407" s="53"/>
      <c r="C407" s="53"/>
      <c r="D407" s="153"/>
      <c r="E407"/>
      <c r="F407"/>
      <c r="G407"/>
      <c r="H407"/>
      <c r="I407"/>
      <c r="J407"/>
      <c r="K407"/>
      <c r="L407"/>
    </row>
    <row r="408" spans="1:12" s="13" customFormat="1" ht="15" customHeight="1" x14ac:dyDescent="0.3">
      <c r="A408"/>
      <c r="B408" s="53"/>
      <c r="C408" s="53"/>
      <c r="D408" s="153"/>
      <c r="E408"/>
      <c r="F408"/>
      <c r="G408"/>
      <c r="H408"/>
      <c r="I408"/>
      <c r="J408"/>
      <c r="K408"/>
      <c r="L408"/>
    </row>
    <row r="409" spans="1:12" s="13" customFormat="1" ht="15" customHeight="1" x14ac:dyDescent="0.3">
      <c r="A409"/>
      <c r="B409" s="53"/>
      <c r="C409" s="53"/>
      <c r="D409" s="153"/>
      <c r="E409"/>
      <c r="F409"/>
      <c r="G409"/>
      <c r="H409"/>
      <c r="I409"/>
      <c r="J409"/>
      <c r="K409"/>
      <c r="L409"/>
    </row>
    <row r="410" spans="1:12" s="13" customFormat="1" ht="15" customHeight="1" x14ac:dyDescent="0.3">
      <c r="A410"/>
      <c r="B410" s="53"/>
      <c r="C410" s="53"/>
      <c r="D410" s="153"/>
      <c r="E410"/>
      <c r="F410"/>
      <c r="G410"/>
      <c r="H410"/>
      <c r="I410"/>
      <c r="J410"/>
      <c r="K410"/>
      <c r="L410"/>
    </row>
    <row r="411" spans="1:12" s="13" customFormat="1" ht="15" customHeight="1" x14ac:dyDescent="0.3">
      <c r="A411"/>
      <c r="B411" s="53"/>
      <c r="C411" s="53"/>
      <c r="D411" s="153"/>
      <c r="E411"/>
      <c r="F411"/>
      <c r="G411"/>
      <c r="H411"/>
      <c r="I411"/>
      <c r="J411"/>
      <c r="K411"/>
      <c r="L411"/>
    </row>
    <row r="412" spans="1:12" s="13" customFormat="1" ht="15" customHeight="1" x14ac:dyDescent="0.3">
      <c r="A412"/>
      <c r="B412" s="53"/>
      <c r="C412" s="53"/>
      <c r="D412" s="153"/>
      <c r="E412"/>
      <c r="F412"/>
      <c r="G412"/>
      <c r="H412"/>
      <c r="I412"/>
      <c r="J412"/>
      <c r="K412"/>
      <c r="L412"/>
    </row>
    <row r="413" spans="1:12" s="13" customFormat="1" ht="15" customHeight="1" x14ac:dyDescent="0.3">
      <c r="A413"/>
      <c r="B413" s="53"/>
      <c r="C413" s="53"/>
      <c r="D413" s="153"/>
      <c r="E413"/>
      <c r="F413"/>
      <c r="G413"/>
      <c r="H413"/>
      <c r="I413"/>
      <c r="J413"/>
      <c r="K413"/>
      <c r="L413"/>
    </row>
    <row r="414" spans="1:12" s="13" customFormat="1" ht="15" customHeight="1" x14ac:dyDescent="0.3">
      <c r="A414"/>
      <c r="B414" s="53"/>
      <c r="C414" s="53"/>
      <c r="D414" s="153"/>
      <c r="E414"/>
      <c r="F414"/>
      <c r="G414"/>
      <c r="H414"/>
      <c r="I414"/>
      <c r="J414"/>
      <c r="K414"/>
      <c r="L414"/>
    </row>
    <row r="415" spans="1:12" s="13" customFormat="1" ht="15" customHeight="1" x14ac:dyDescent="0.3">
      <c r="A415"/>
      <c r="B415" s="53"/>
      <c r="C415" s="53"/>
      <c r="D415" s="153"/>
      <c r="E415"/>
      <c r="F415"/>
      <c r="G415"/>
      <c r="H415"/>
      <c r="I415"/>
      <c r="J415"/>
      <c r="K415"/>
      <c r="L415"/>
    </row>
    <row r="416" spans="1:12" s="13" customFormat="1" ht="15" customHeight="1" x14ac:dyDescent="0.3">
      <c r="A416"/>
      <c r="B416" s="53"/>
      <c r="C416" s="53"/>
      <c r="D416" s="153"/>
      <c r="E416"/>
      <c r="F416"/>
      <c r="G416"/>
      <c r="H416"/>
      <c r="I416"/>
      <c r="J416"/>
      <c r="K416"/>
      <c r="L416"/>
    </row>
    <row r="417" spans="1:12" s="13" customFormat="1" ht="15" customHeight="1" x14ac:dyDescent="0.3">
      <c r="A417"/>
      <c r="B417" s="53"/>
      <c r="C417" s="53"/>
      <c r="D417" s="153"/>
      <c r="E417"/>
      <c r="F417"/>
      <c r="G417"/>
      <c r="H417"/>
      <c r="I417"/>
      <c r="J417"/>
      <c r="K417"/>
      <c r="L417"/>
    </row>
    <row r="418" spans="1:12" s="13" customFormat="1" ht="15" customHeight="1" x14ac:dyDescent="0.3">
      <c r="A418"/>
      <c r="B418" s="53"/>
      <c r="C418" s="53"/>
      <c r="D418" s="153"/>
      <c r="E418"/>
      <c r="F418"/>
      <c r="G418"/>
      <c r="H418"/>
      <c r="I418"/>
      <c r="J418"/>
      <c r="K418"/>
      <c r="L418"/>
    </row>
    <row r="419" spans="1:12" s="13" customFormat="1" ht="15" customHeight="1" x14ac:dyDescent="0.3">
      <c r="A419"/>
      <c r="B419" s="53"/>
      <c r="C419" s="53"/>
      <c r="D419" s="153"/>
      <c r="E419"/>
      <c r="F419"/>
      <c r="G419"/>
      <c r="H419"/>
      <c r="I419"/>
      <c r="J419"/>
      <c r="K419"/>
      <c r="L419"/>
    </row>
    <row r="420" spans="1:12" s="13" customFormat="1" ht="15" customHeight="1" x14ac:dyDescent="0.3">
      <c r="A420"/>
      <c r="B420" s="53"/>
      <c r="C420" s="53"/>
      <c r="D420" s="153"/>
      <c r="E420"/>
      <c r="F420"/>
      <c r="G420"/>
      <c r="H420"/>
      <c r="I420"/>
      <c r="J420"/>
      <c r="K420"/>
      <c r="L420"/>
    </row>
    <row r="421" spans="1:12" s="13" customFormat="1" ht="15" customHeight="1" x14ac:dyDescent="0.3">
      <c r="A421"/>
      <c r="B421" s="53"/>
      <c r="C421" s="53"/>
      <c r="D421" s="153"/>
      <c r="E421"/>
      <c r="F421"/>
      <c r="G421"/>
      <c r="H421"/>
      <c r="I421"/>
      <c r="J421"/>
      <c r="K421"/>
      <c r="L421"/>
    </row>
    <row r="422" spans="1:12" s="13" customFormat="1" ht="15" customHeight="1" x14ac:dyDescent="0.3">
      <c r="A422"/>
      <c r="B422" s="53"/>
      <c r="C422" s="53"/>
      <c r="D422" s="153"/>
      <c r="E422"/>
      <c r="F422"/>
      <c r="G422"/>
      <c r="H422"/>
      <c r="I422"/>
      <c r="J422"/>
      <c r="K422"/>
      <c r="L422"/>
    </row>
    <row r="423" spans="1:12" s="13" customFormat="1" ht="15" customHeight="1" x14ac:dyDescent="0.3">
      <c r="A423"/>
      <c r="B423" s="53"/>
      <c r="C423" s="53"/>
      <c r="D423" s="153"/>
      <c r="E423"/>
      <c r="F423"/>
      <c r="G423"/>
      <c r="H423"/>
      <c r="I423"/>
      <c r="J423"/>
      <c r="K423"/>
      <c r="L423"/>
    </row>
    <row r="424" spans="1:12" s="13" customFormat="1" ht="15" customHeight="1" x14ac:dyDescent="0.3">
      <c r="A424"/>
      <c r="B424" s="53"/>
      <c r="C424" s="53"/>
      <c r="D424" s="153"/>
      <c r="E424"/>
      <c r="F424"/>
      <c r="G424"/>
      <c r="H424"/>
      <c r="I424"/>
      <c r="J424"/>
      <c r="K424"/>
      <c r="L424"/>
    </row>
    <row r="425" spans="1:12" s="13" customFormat="1" ht="15" customHeight="1" x14ac:dyDescent="0.3">
      <c r="A425"/>
      <c r="B425" s="53"/>
      <c r="C425" s="53"/>
      <c r="D425" s="153"/>
      <c r="E425"/>
      <c r="F425"/>
      <c r="G425"/>
      <c r="H425"/>
      <c r="I425"/>
      <c r="J425"/>
      <c r="K425"/>
      <c r="L425"/>
    </row>
    <row r="426" spans="1:12" s="13" customFormat="1" ht="15" customHeight="1" x14ac:dyDescent="0.3">
      <c r="A426"/>
      <c r="B426" s="53"/>
      <c r="C426" s="53"/>
      <c r="D426" s="153"/>
      <c r="E426"/>
      <c r="F426"/>
      <c r="G426"/>
      <c r="H426"/>
      <c r="I426"/>
      <c r="J426"/>
      <c r="K426"/>
      <c r="L426"/>
    </row>
    <row r="427" spans="1:12" s="13" customFormat="1" ht="15" customHeight="1" x14ac:dyDescent="0.3">
      <c r="A427"/>
      <c r="B427" s="53"/>
      <c r="C427" s="53"/>
      <c r="D427" s="153"/>
      <c r="E427"/>
      <c r="F427"/>
      <c r="G427"/>
      <c r="H427"/>
      <c r="I427"/>
      <c r="J427"/>
      <c r="K427"/>
      <c r="L427"/>
    </row>
    <row r="428" spans="1:12" s="13" customFormat="1" ht="15" customHeight="1" x14ac:dyDescent="0.3">
      <c r="A428"/>
      <c r="B428" s="53"/>
      <c r="C428" s="53"/>
      <c r="D428" s="153"/>
      <c r="E428"/>
      <c r="F428"/>
      <c r="G428"/>
      <c r="H428"/>
      <c r="I428"/>
      <c r="J428"/>
      <c r="K428"/>
      <c r="L428"/>
    </row>
    <row r="429" spans="1:12" s="13" customFormat="1" ht="15" customHeight="1" x14ac:dyDescent="0.3">
      <c r="A429"/>
      <c r="B429" s="53"/>
      <c r="C429" s="53"/>
      <c r="D429" s="153"/>
      <c r="E429"/>
      <c r="F429"/>
      <c r="G429"/>
      <c r="H429"/>
      <c r="I429"/>
      <c r="J429"/>
      <c r="K429"/>
      <c r="L429"/>
    </row>
    <row r="430" spans="1:12" s="13" customFormat="1" ht="15" customHeight="1" x14ac:dyDescent="0.3">
      <c r="A430"/>
      <c r="B430" s="53"/>
      <c r="C430" s="53"/>
      <c r="D430" s="153"/>
      <c r="E430"/>
      <c r="F430"/>
      <c r="G430"/>
      <c r="H430"/>
      <c r="I430"/>
      <c r="J430"/>
      <c r="K430"/>
      <c r="L430"/>
    </row>
    <row r="431" spans="1:12" s="13" customFormat="1" ht="15" customHeight="1" x14ac:dyDescent="0.3">
      <c r="A431"/>
      <c r="B431" s="53"/>
      <c r="C431" s="53"/>
      <c r="D431" s="153"/>
      <c r="E431"/>
      <c r="F431"/>
      <c r="G431"/>
      <c r="H431"/>
      <c r="I431"/>
      <c r="J431"/>
      <c r="K431"/>
      <c r="L431"/>
    </row>
    <row r="432" spans="1:12" s="13" customFormat="1" ht="15" customHeight="1" x14ac:dyDescent="0.3">
      <c r="A432"/>
      <c r="B432" s="53"/>
      <c r="C432" s="53"/>
      <c r="D432" s="153"/>
      <c r="E432"/>
      <c r="F432"/>
      <c r="G432"/>
      <c r="H432"/>
      <c r="I432"/>
      <c r="J432"/>
      <c r="K432"/>
      <c r="L432"/>
    </row>
    <row r="433" spans="1:12" s="13" customFormat="1" ht="15" customHeight="1" x14ac:dyDescent="0.3">
      <c r="A433"/>
      <c r="B433" s="53"/>
      <c r="C433" s="53"/>
      <c r="D433" s="153"/>
      <c r="E433"/>
      <c r="F433"/>
      <c r="G433"/>
      <c r="H433"/>
      <c r="I433"/>
      <c r="J433"/>
      <c r="K433"/>
      <c r="L433"/>
    </row>
    <row r="434" spans="1:12" s="13" customFormat="1" ht="15" customHeight="1" x14ac:dyDescent="0.3">
      <c r="A434"/>
      <c r="B434" s="53"/>
      <c r="C434" s="53"/>
      <c r="D434" s="153"/>
      <c r="E434"/>
      <c r="F434"/>
      <c r="G434"/>
      <c r="H434"/>
      <c r="I434"/>
      <c r="J434"/>
      <c r="K434"/>
      <c r="L434"/>
    </row>
    <row r="435" spans="1:12" s="13" customFormat="1" ht="15" customHeight="1" x14ac:dyDescent="0.3">
      <c r="A435"/>
      <c r="B435" s="53"/>
      <c r="C435" s="53"/>
      <c r="D435" s="153"/>
      <c r="E435"/>
      <c r="F435"/>
      <c r="G435"/>
      <c r="H435"/>
      <c r="I435"/>
      <c r="J435"/>
      <c r="K435"/>
      <c r="L435"/>
    </row>
    <row r="436" spans="1:12" s="13" customFormat="1" ht="15" customHeight="1" x14ac:dyDescent="0.3">
      <c r="A436"/>
      <c r="B436" s="53"/>
      <c r="C436" s="53"/>
      <c r="D436" s="153"/>
      <c r="E436"/>
      <c r="F436"/>
      <c r="G436"/>
      <c r="H436"/>
      <c r="I436"/>
      <c r="J436"/>
      <c r="K436"/>
      <c r="L436"/>
    </row>
    <row r="437" spans="1:12" s="13" customFormat="1" ht="15" customHeight="1" x14ac:dyDescent="0.3">
      <c r="A437"/>
      <c r="B437" s="53"/>
      <c r="C437" s="53"/>
      <c r="D437" s="153"/>
      <c r="E437"/>
      <c r="F437"/>
      <c r="G437"/>
      <c r="H437"/>
      <c r="I437"/>
      <c r="J437"/>
      <c r="K437"/>
      <c r="L437"/>
    </row>
    <row r="438" spans="1:12" s="13" customFormat="1" ht="15" customHeight="1" x14ac:dyDescent="0.3">
      <c r="A438"/>
      <c r="B438" s="53"/>
      <c r="C438" s="53"/>
      <c r="D438" s="153"/>
      <c r="E438"/>
      <c r="F438"/>
      <c r="G438"/>
      <c r="H438"/>
      <c r="I438"/>
      <c r="J438"/>
      <c r="K438"/>
      <c r="L438"/>
    </row>
    <row r="439" spans="1:12" s="13" customFormat="1" ht="15" customHeight="1" x14ac:dyDescent="0.3">
      <c r="A439"/>
      <c r="B439" s="53"/>
      <c r="C439" s="53"/>
      <c r="D439" s="153"/>
      <c r="E439"/>
      <c r="F439"/>
      <c r="G439"/>
      <c r="H439"/>
      <c r="I439"/>
      <c r="J439"/>
      <c r="K439"/>
      <c r="L439"/>
    </row>
    <row r="440" spans="1:12" s="13" customFormat="1" ht="15" customHeight="1" x14ac:dyDescent="0.3">
      <c r="A440"/>
      <c r="B440" s="53"/>
      <c r="C440" s="53"/>
      <c r="D440" s="153"/>
      <c r="E440"/>
      <c r="F440"/>
      <c r="G440"/>
      <c r="H440"/>
      <c r="I440"/>
      <c r="J440"/>
      <c r="K440"/>
      <c r="L440"/>
    </row>
    <row r="441" spans="1:12" s="13" customFormat="1" ht="15" customHeight="1" x14ac:dyDescent="0.3">
      <c r="A441"/>
      <c r="B441" s="53"/>
      <c r="C441" s="53"/>
      <c r="D441" s="153"/>
      <c r="E441"/>
      <c r="F441"/>
      <c r="G441"/>
      <c r="H441"/>
      <c r="I441"/>
      <c r="J441"/>
      <c r="K441"/>
      <c r="L441"/>
    </row>
    <row r="442" spans="1:12" s="13" customFormat="1" ht="15" customHeight="1" x14ac:dyDescent="0.3">
      <c r="A442"/>
      <c r="B442" s="53"/>
      <c r="C442" s="53"/>
      <c r="D442" s="153"/>
      <c r="E442"/>
      <c r="F442"/>
      <c r="G442"/>
      <c r="H442"/>
      <c r="I442"/>
      <c r="J442"/>
      <c r="K442"/>
      <c r="L442"/>
    </row>
    <row r="443" spans="1:12" s="13" customFormat="1" ht="15" customHeight="1" x14ac:dyDescent="0.3">
      <c r="A443"/>
      <c r="B443" s="53"/>
      <c r="C443" s="53"/>
      <c r="D443" s="153"/>
      <c r="E443"/>
      <c r="F443"/>
      <c r="G443"/>
      <c r="H443"/>
      <c r="I443"/>
      <c r="J443"/>
      <c r="K443"/>
      <c r="L443"/>
    </row>
    <row r="444" spans="1:12" s="13" customFormat="1" ht="15" customHeight="1" x14ac:dyDescent="0.3">
      <c r="A444"/>
      <c r="B444" s="53"/>
      <c r="C444" s="53"/>
      <c r="D444" s="153"/>
      <c r="E444"/>
      <c r="F444"/>
      <c r="G444"/>
      <c r="H444"/>
      <c r="I444"/>
      <c r="J444"/>
      <c r="K444"/>
      <c r="L444"/>
    </row>
    <row r="445" spans="1:12" s="13" customFormat="1" ht="15" customHeight="1" x14ac:dyDescent="0.3">
      <c r="A445"/>
      <c r="B445" s="53"/>
      <c r="C445" s="53"/>
      <c r="D445" s="153"/>
      <c r="E445"/>
      <c r="F445"/>
      <c r="G445"/>
      <c r="H445"/>
      <c r="I445"/>
      <c r="J445"/>
      <c r="K445"/>
      <c r="L445"/>
    </row>
    <row r="446" spans="1:12" s="13" customFormat="1" ht="15" customHeight="1" x14ac:dyDescent="0.3">
      <c r="A446"/>
      <c r="B446" s="53"/>
      <c r="C446" s="53"/>
      <c r="D446" s="153"/>
      <c r="E446"/>
      <c r="F446"/>
      <c r="G446"/>
      <c r="H446"/>
      <c r="I446"/>
      <c r="J446"/>
      <c r="K446"/>
      <c r="L446"/>
    </row>
    <row r="447" spans="1:12" s="13" customFormat="1" ht="15" customHeight="1" x14ac:dyDescent="0.3">
      <c r="A447"/>
      <c r="B447" s="53"/>
      <c r="C447" s="53"/>
      <c r="D447" s="153"/>
      <c r="E447"/>
      <c r="F447"/>
      <c r="G447"/>
      <c r="H447"/>
      <c r="I447"/>
      <c r="J447"/>
      <c r="K447"/>
      <c r="L447"/>
    </row>
    <row r="448" spans="1:12" s="13" customFormat="1" ht="15" customHeight="1" x14ac:dyDescent="0.3">
      <c r="A448"/>
      <c r="B448" s="53"/>
      <c r="C448" s="53"/>
      <c r="D448" s="153"/>
      <c r="E448"/>
      <c r="F448"/>
      <c r="G448"/>
      <c r="H448"/>
      <c r="I448"/>
      <c r="J448"/>
      <c r="K448"/>
      <c r="L448"/>
    </row>
    <row r="449" spans="1:12" s="13" customFormat="1" ht="15" customHeight="1" x14ac:dyDescent="0.3">
      <c r="A449"/>
      <c r="B449" s="53"/>
      <c r="C449" s="53"/>
      <c r="D449" s="153"/>
      <c r="E449"/>
      <c r="F449"/>
      <c r="G449"/>
      <c r="H449"/>
      <c r="I449"/>
      <c r="J449"/>
      <c r="K449"/>
      <c r="L449"/>
    </row>
    <row r="450" spans="1:12" s="13" customFormat="1" ht="15" customHeight="1" x14ac:dyDescent="0.3">
      <c r="A450"/>
      <c r="B450" s="53"/>
      <c r="C450" s="53"/>
      <c r="D450" s="153"/>
      <c r="E450"/>
      <c r="F450"/>
      <c r="G450"/>
      <c r="H450"/>
      <c r="I450"/>
      <c r="J450"/>
      <c r="K450"/>
      <c r="L450"/>
    </row>
    <row r="451" spans="1:12" s="13" customFormat="1" ht="15" customHeight="1" x14ac:dyDescent="0.3">
      <c r="A451"/>
      <c r="B451" s="53"/>
      <c r="C451" s="53"/>
      <c r="D451" s="153"/>
      <c r="E451"/>
      <c r="F451"/>
      <c r="G451"/>
      <c r="H451"/>
      <c r="I451"/>
      <c r="J451"/>
      <c r="K451"/>
      <c r="L451"/>
    </row>
    <row r="452" spans="1:12" s="13" customFormat="1" ht="15" customHeight="1" x14ac:dyDescent="0.3">
      <c r="A452"/>
      <c r="B452" s="53"/>
      <c r="C452" s="53"/>
      <c r="D452" s="153"/>
      <c r="E452"/>
      <c r="F452"/>
      <c r="G452"/>
      <c r="H452"/>
      <c r="I452"/>
      <c r="J452"/>
      <c r="K452"/>
      <c r="L452"/>
    </row>
    <row r="453" spans="1:12" s="13" customFormat="1" ht="15" customHeight="1" x14ac:dyDescent="0.3">
      <c r="A453"/>
      <c r="B453" s="53"/>
      <c r="C453" s="53"/>
      <c r="D453" s="153"/>
      <c r="E453"/>
      <c r="F453"/>
      <c r="G453"/>
      <c r="H453"/>
      <c r="I453"/>
      <c r="J453"/>
      <c r="K453"/>
      <c r="L453"/>
    </row>
    <row r="454" spans="1:12" s="13" customFormat="1" ht="15" customHeight="1" x14ac:dyDescent="0.3">
      <c r="A454"/>
      <c r="B454" s="53"/>
      <c r="C454" s="53"/>
      <c r="D454" s="153"/>
      <c r="E454"/>
      <c r="F454"/>
      <c r="G454"/>
      <c r="H454"/>
      <c r="I454"/>
      <c r="J454"/>
      <c r="K454"/>
      <c r="L454"/>
    </row>
    <row r="455" spans="1:12" s="13" customFormat="1" ht="15" customHeight="1" x14ac:dyDescent="0.3">
      <c r="A455"/>
      <c r="B455" s="53"/>
      <c r="C455" s="53"/>
      <c r="D455" s="153"/>
      <c r="E455"/>
      <c r="F455"/>
      <c r="G455"/>
      <c r="H455"/>
      <c r="I455"/>
      <c r="J455"/>
      <c r="K455"/>
      <c r="L455"/>
    </row>
    <row r="456" spans="1:12" s="13" customFormat="1" ht="15" customHeight="1" x14ac:dyDescent="0.3">
      <c r="A456"/>
      <c r="B456" s="53"/>
      <c r="C456" s="53"/>
      <c r="D456" s="153"/>
      <c r="E456"/>
      <c r="F456"/>
      <c r="G456"/>
      <c r="H456"/>
      <c r="I456"/>
      <c r="J456"/>
      <c r="K456"/>
      <c r="L456"/>
    </row>
    <row r="457" spans="1:12" s="13" customFormat="1" ht="15" customHeight="1" x14ac:dyDescent="0.3">
      <c r="A457"/>
      <c r="B457" s="53"/>
      <c r="C457" s="53"/>
      <c r="D457" s="153"/>
      <c r="E457"/>
      <c r="F457"/>
      <c r="G457"/>
      <c r="H457"/>
      <c r="I457"/>
      <c r="J457"/>
      <c r="K457"/>
      <c r="L457"/>
    </row>
    <row r="458" spans="1:12" s="13" customFormat="1" ht="15" customHeight="1" x14ac:dyDescent="0.3">
      <c r="A458"/>
      <c r="B458" s="53"/>
      <c r="C458" s="53"/>
      <c r="D458" s="153"/>
      <c r="E458"/>
      <c r="F458"/>
      <c r="G458"/>
      <c r="H458"/>
      <c r="I458"/>
      <c r="J458"/>
      <c r="K458"/>
      <c r="L458"/>
    </row>
    <row r="459" spans="1:12" s="13" customFormat="1" ht="15" customHeight="1" x14ac:dyDescent="0.3">
      <c r="A459"/>
      <c r="B459" s="53"/>
      <c r="C459" s="53"/>
      <c r="D459" s="153"/>
      <c r="E459"/>
      <c r="F459"/>
      <c r="G459"/>
      <c r="H459"/>
      <c r="I459"/>
      <c r="J459"/>
      <c r="K459"/>
      <c r="L459"/>
    </row>
    <row r="460" spans="1:12" s="13" customFormat="1" ht="15" customHeight="1" x14ac:dyDescent="0.3">
      <c r="A460"/>
      <c r="B460" s="53"/>
      <c r="C460" s="53"/>
      <c r="D460" s="153"/>
      <c r="E460"/>
      <c r="F460"/>
      <c r="G460"/>
      <c r="H460"/>
      <c r="I460"/>
      <c r="J460"/>
      <c r="K460"/>
      <c r="L460"/>
    </row>
    <row r="461" spans="1:12" s="13" customFormat="1" ht="15" customHeight="1" x14ac:dyDescent="0.3">
      <c r="A461"/>
      <c r="B461" s="53"/>
      <c r="C461" s="53"/>
      <c r="D461" s="153"/>
      <c r="E461"/>
      <c r="F461"/>
      <c r="G461"/>
      <c r="H461"/>
      <c r="I461"/>
      <c r="J461"/>
      <c r="K461"/>
      <c r="L461"/>
    </row>
    <row r="462" spans="1:12" s="13" customFormat="1" ht="15" customHeight="1" x14ac:dyDescent="0.3">
      <c r="A462"/>
      <c r="B462" s="53"/>
      <c r="C462" s="53"/>
      <c r="D462" s="153"/>
      <c r="E462"/>
      <c r="F462"/>
      <c r="G462"/>
      <c r="H462"/>
      <c r="I462"/>
      <c r="J462"/>
      <c r="K462"/>
      <c r="L462"/>
    </row>
    <row r="463" spans="1:12" s="13" customFormat="1" ht="15" customHeight="1" x14ac:dyDescent="0.3">
      <c r="A463"/>
      <c r="B463" s="53"/>
      <c r="C463" s="53"/>
      <c r="D463" s="153"/>
      <c r="E463"/>
      <c r="F463"/>
      <c r="G463"/>
      <c r="H463"/>
      <c r="I463"/>
      <c r="J463"/>
      <c r="K463"/>
      <c r="L463"/>
    </row>
    <row r="464" spans="1:12" s="13" customFormat="1" ht="15" customHeight="1" x14ac:dyDescent="0.3">
      <c r="A464"/>
      <c r="B464" s="53"/>
      <c r="C464" s="53"/>
      <c r="D464" s="153"/>
      <c r="E464"/>
      <c r="F464"/>
      <c r="G464"/>
      <c r="H464"/>
      <c r="I464"/>
      <c r="J464"/>
      <c r="K464"/>
      <c r="L464"/>
    </row>
    <row r="465" spans="1:12" s="13" customFormat="1" ht="15" customHeight="1" x14ac:dyDescent="0.3">
      <c r="A465"/>
      <c r="B465" s="53"/>
      <c r="C465" s="53"/>
      <c r="D465" s="153"/>
      <c r="E465"/>
      <c r="F465"/>
      <c r="G465"/>
      <c r="H465"/>
      <c r="I465"/>
      <c r="J465"/>
      <c r="K465"/>
      <c r="L465"/>
    </row>
    <row r="466" spans="1:12" s="13" customFormat="1" ht="15" customHeight="1" x14ac:dyDescent="0.3">
      <c r="A466"/>
      <c r="B466" s="53"/>
      <c r="C466" s="53"/>
      <c r="D466" s="153"/>
      <c r="E466"/>
      <c r="F466"/>
      <c r="G466"/>
      <c r="H466"/>
      <c r="I466"/>
      <c r="J466"/>
      <c r="K466"/>
      <c r="L466"/>
    </row>
    <row r="467" spans="1:12" s="13" customFormat="1" ht="15" customHeight="1" x14ac:dyDescent="0.3">
      <c r="A467"/>
      <c r="B467" s="53"/>
      <c r="C467" s="53"/>
      <c r="D467" s="153"/>
      <c r="E467"/>
      <c r="F467"/>
      <c r="G467"/>
      <c r="H467"/>
      <c r="I467"/>
      <c r="J467"/>
      <c r="K467"/>
      <c r="L467"/>
    </row>
    <row r="468" spans="1:12" s="13" customFormat="1" ht="15" customHeight="1" x14ac:dyDescent="0.3">
      <c r="A468"/>
      <c r="B468" s="53"/>
      <c r="C468" s="53"/>
      <c r="D468" s="153"/>
      <c r="E468"/>
      <c r="F468"/>
      <c r="G468"/>
      <c r="H468"/>
      <c r="I468"/>
      <c r="J468"/>
      <c r="K468"/>
      <c r="L468"/>
    </row>
    <row r="469" spans="1:12" s="13" customFormat="1" ht="15" customHeight="1" x14ac:dyDescent="0.3">
      <c r="A469"/>
      <c r="B469" s="53"/>
      <c r="C469" s="53"/>
      <c r="D469" s="153"/>
      <c r="E469"/>
      <c r="F469"/>
      <c r="G469"/>
      <c r="H469"/>
      <c r="I469"/>
      <c r="J469"/>
      <c r="K469"/>
      <c r="L469"/>
    </row>
    <row r="470" spans="1:12" s="13" customFormat="1" ht="15" customHeight="1" x14ac:dyDescent="0.3">
      <c r="A470"/>
      <c r="B470" s="53"/>
      <c r="C470" s="53"/>
      <c r="D470" s="153"/>
      <c r="E470"/>
      <c r="F470"/>
      <c r="G470"/>
      <c r="H470"/>
      <c r="I470"/>
      <c r="J470"/>
      <c r="K470"/>
      <c r="L470"/>
    </row>
    <row r="471" spans="1:12" s="13" customFormat="1" ht="15" customHeight="1" x14ac:dyDescent="0.3">
      <c r="A471"/>
      <c r="B471" s="53"/>
      <c r="C471" s="53"/>
      <c r="D471" s="153"/>
      <c r="E471"/>
      <c r="F471"/>
      <c r="G471"/>
      <c r="H471"/>
      <c r="I471"/>
      <c r="J471"/>
      <c r="K471"/>
      <c r="L471"/>
    </row>
    <row r="472" spans="1:12" s="13" customFormat="1" ht="15" customHeight="1" x14ac:dyDescent="0.3">
      <c r="A472"/>
      <c r="B472" s="53"/>
      <c r="C472" s="53"/>
      <c r="D472" s="153"/>
      <c r="E472"/>
      <c r="F472"/>
      <c r="G472"/>
      <c r="H472"/>
      <c r="I472"/>
      <c r="J472"/>
      <c r="K472"/>
      <c r="L472"/>
    </row>
    <row r="473" spans="1:12" s="13" customFormat="1" ht="15" customHeight="1" x14ac:dyDescent="0.3">
      <c r="A473"/>
      <c r="B473" s="53"/>
      <c r="C473" s="53"/>
      <c r="D473" s="153"/>
      <c r="E473"/>
      <c r="F473"/>
      <c r="G473"/>
      <c r="H473"/>
      <c r="I473"/>
      <c r="J473"/>
      <c r="K473"/>
      <c r="L473"/>
    </row>
    <row r="474" spans="1:12" s="13" customFormat="1" ht="15" customHeight="1" x14ac:dyDescent="0.3">
      <c r="A474"/>
      <c r="B474" s="53"/>
      <c r="C474" s="53"/>
      <c r="D474" s="153"/>
      <c r="E474"/>
      <c r="F474"/>
      <c r="G474"/>
      <c r="H474"/>
      <c r="I474"/>
      <c r="J474"/>
      <c r="K474"/>
      <c r="L474"/>
    </row>
    <row r="475" spans="1:12" s="13" customFormat="1" ht="15" customHeight="1" x14ac:dyDescent="0.3">
      <c r="A475"/>
      <c r="B475" s="53"/>
      <c r="C475" s="53"/>
      <c r="D475" s="153"/>
      <c r="E475"/>
      <c r="F475"/>
      <c r="G475"/>
      <c r="H475"/>
      <c r="I475"/>
      <c r="J475"/>
      <c r="K475"/>
      <c r="L475"/>
    </row>
    <row r="476" spans="1:12" s="13" customFormat="1" ht="15" customHeight="1" x14ac:dyDescent="0.3">
      <c r="A476"/>
      <c r="B476" s="53"/>
      <c r="C476" s="53"/>
      <c r="D476" s="153"/>
      <c r="E476"/>
      <c r="F476"/>
      <c r="G476"/>
      <c r="H476"/>
      <c r="I476"/>
      <c r="J476"/>
      <c r="K476"/>
      <c r="L476"/>
    </row>
    <row r="477" spans="1:12" s="13" customFormat="1" ht="15" customHeight="1" x14ac:dyDescent="0.3">
      <c r="A477"/>
      <c r="B477" s="53"/>
      <c r="C477" s="53"/>
      <c r="D477" s="153"/>
      <c r="E477"/>
      <c r="F477"/>
      <c r="G477"/>
      <c r="H477"/>
      <c r="I477"/>
      <c r="J477"/>
      <c r="K477"/>
      <c r="L477"/>
    </row>
    <row r="478" spans="1:12" s="13" customFormat="1" ht="15" customHeight="1" x14ac:dyDescent="0.3">
      <c r="A478"/>
      <c r="B478" s="53"/>
      <c r="C478" s="53"/>
      <c r="D478" s="153"/>
      <c r="E478"/>
      <c r="F478"/>
      <c r="G478"/>
      <c r="H478"/>
      <c r="I478"/>
      <c r="J478"/>
      <c r="K478"/>
      <c r="L478"/>
    </row>
    <row r="479" spans="1:12" s="13" customFormat="1" ht="15" customHeight="1" x14ac:dyDescent="0.3">
      <c r="A479"/>
      <c r="B479" s="53"/>
      <c r="C479" s="53"/>
      <c r="D479" s="153"/>
      <c r="E479"/>
      <c r="F479"/>
      <c r="G479"/>
      <c r="H479"/>
      <c r="I479"/>
      <c r="J479"/>
      <c r="K479"/>
      <c r="L479"/>
    </row>
    <row r="480" spans="1:12" s="13" customFormat="1" ht="15" customHeight="1" x14ac:dyDescent="0.3">
      <c r="A480"/>
      <c r="B480" s="53"/>
      <c r="C480" s="53"/>
      <c r="D480" s="153"/>
      <c r="E480"/>
      <c r="F480"/>
      <c r="G480"/>
      <c r="H480"/>
      <c r="I480"/>
      <c r="J480"/>
      <c r="K480"/>
      <c r="L480"/>
    </row>
    <row r="481" spans="1:12" s="13" customFormat="1" ht="15" customHeight="1" x14ac:dyDescent="0.3">
      <c r="A481"/>
      <c r="B481" s="53"/>
      <c r="C481" s="53"/>
      <c r="D481" s="153"/>
      <c r="E481"/>
      <c r="F481"/>
      <c r="G481"/>
      <c r="H481"/>
      <c r="I481"/>
      <c r="J481"/>
      <c r="K481"/>
      <c r="L481"/>
    </row>
    <row r="482" spans="1:12" s="13" customFormat="1" ht="15" customHeight="1" x14ac:dyDescent="0.3">
      <c r="A482"/>
      <c r="B482" s="53"/>
      <c r="C482" s="53"/>
      <c r="D482" s="153"/>
      <c r="E482"/>
      <c r="F482"/>
      <c r="G482"/>
      <c r="H482"/>
      <c r="I482"/>
      <c r="J482"/>
      <c r="K482"/>
      <c r="L482"/>
    </row>
    <row r="483" spans="1:12" s="13" customFormat="1" ht="15" customHeight="1" x14ac:dyDescent="0.3">
      <c r="A483"/>
      <c r="B483" s="53"/>
      <c r="C483" s="53"/>
      <c r="D483" s="153"/>
      <c r="E483"/>
      <c r="F483"/>
      <c r="G483"/>
      <c r="H483"/>
      <c r="I483"/>
      <c r="J483"/>
      <c r="K483"/>
      <c r="L483"/>
    </row>
    <row r="484" spans="1:12" s="13" customFormat="1" ht="15" customHeight="1" x14ac:dyDescent="0.3">
      <c r="A484"/>
      <c r="B484" s="53"/>
      <c r="C484" s="53"/>
      <c r="D484" s="153"/>
      <c r="E484"/>
      <c r="F484"/>
      <c r="G484"/>
      <c r="H484"/>
      <c r="I484"/>
      <c r="J484"/>
      <c r="K484"/>
      <c r="L484"/>
    </row>
    <row r="485" spans="1:12" s="13" customFormat="1" ht="15" customHeight="1" x14ac:dyDescent="0.3">
      <c r="A485"/>
      <c r="B485" s="53"/>
      <c r="C485" s="53"/>
      <c r="D485" s="153"/>
      <c r="E485"/>
      <c r="F485"/>
      <c r="G485"/>
      <c r="H485"/>
      <c r="I485"/>
      <c r="J485"/>
      <c r="K485"/>
      <c r="L485"/>
    </row>
    <row r="486" spans="1:12" s="13" customFormat="1" ht="15" customHeight="1" x14ac:dyDescent="0.3">
      <c r="A486"/>
      <c r="B486" s="53"/>
      <c r="C486" s="53"/>
      <c r="D486" s="153"/>
      <c r="E486"/>
      <c r="F486"/>
      <c r="G486"/>
      <c r="H486"/>
      <c r="I486"/>
      <c r="J486"/>
      <c r="K486"/>
      <c r="L486"/>
    </row>
    <row r="487" spans="1:12" s="13" customFormat="1" ht="15" customHeight="1" x14ac:dyDescent="0.3">
      <c r="A487"/>
      <c r="B487" s="53"/>
      <c r="C487" s="53"/>
      <c r="D487" s="153"/>
      <c r="E487"/>
      <c r="F487"/>
      <c r="G487"/>
      <c r="H487"/>
      <c r="I487"/>
      <c r="J487"/>
      <c r="K487"/>
      <c r="L487"/>
    </row>
    <row r="488" spans="1:12" s="13" customFormat="1" ht="15" customHeight="1" x14ac:dyDescent="0.3">
      <c r="A488"/>
      <c r="B488" s="53"/>
      <c r="C488" s="53"/>
      <c r="D488" s="153"/>
      <c r="E488"/>
      <c r="F488"/>
      <c r="G488"/>
      <c r="H488"/>
      <c r="I488"/>
      <c r="J488"/>
      <c r="K488"/>
      <c r="L488"/>
    </row>
    <row r="489" spans="1:12" s="13" customFormat="1" ht="15" customHeight="1" x14ac:dyDescent="0.3">
      <c r="A489"/>
      <c r="B489" s="53"/>
      <c r="C489" s="53"/>
      <c r="D489" s="153"/>
      <c r="E489"/>
      <c r="F489"/>
      <c r="G489"/>
      <c r="H489"/>
      <c r="I489"/>
      <c r="J489"/>
      <c r="K489"/>
      <c r="L489"/>
    </row>
    <row r="490" spans="1:12" s="13" customFormat="1" ht="15" customHeight="1" x14ac:dyDescent="0.3">
      <c r="A490"/>
      <c r="B490" s="53"/>
      <c r="C490" s="53"/>
      <c r="D490" s="153"/>
      <c r="E490"/>
      <c r="F490"/>
      <c r="G490"/>
      <c r="H490"/>
      <c r="I490"/>
      <c r="J490"/>
      <c r="K490"/>
      <c r="L490"/>
    </row>
    <row r="491" spans="1:12" s="13" customFormat="1" ht="15" customHeight="1" x14ac:dyDescent="0.3">
      <c r="A491"/>
      <c r="B491" s="53"/>
      <c r="C491" s="53"/>
      <c r="D491" s="153"/>
      <c r="E491"/>
      <c r="F491"/>
      <c r="G491"/>
      <c r="H491"/>
      <c r="I491"/>
      <c r="J491"/>
      <c r="K491"/>
      <c r="L491"/>
    </row>
    <row r="492" spans="1:12" s="13" customFormat="1" ht="15" customHeight="1" x14ac:dyDescent="0.3">
      <c r="A492"/>
      <c r="B492" s="53"/>
      <c r="C492" s="53"/>
      <c r="D492" s="153"/>
      <c r="E492"/>
      <c r="F492"/>
      <c r="G492"/>
      <c r="H492"/>
      <c r="I492"/>
      <c r="J492"/>
      <c r="K492"/>
      <c r="L492"/>
    </row>
    <row r="493" spans="1:12" s="13" customFormat="1" ht="15" customHeight="1" x14ac:dyDescent="0.3">
      <c r="A493"/>
      <c r="B493" s="53"/>
      <c r="C493" s="53"/>
      <c r="D493" s="153"/>
      <c r="E493"/>
      <c r="F493"/>
      <c r="G493"/>
      <c r="H493"/>
      <c r="I493"/>
      <c r="J493"/>
      <c r="K493"/>
      <c r="L493"/>
    </row>
    <row r="494" spans="1:12" s="13" customFormat="1" ht="15" customHeight="1" x14ac:dyDescent="0.3">
      <c r="A494"/>
      <c r="B494" s="53"/>
      <c r="C494" s="53"/>
      <c r="D494" s="153"/>
      <c r="E494"/>
      <c r="F494"/>
      <c r="G494"/>
      <c r="H494"/>
      <c r="I494"/>
      <c r="J494"/>
      <c r="K494"/>
      <c r="L494"/>
    </row>
    <row r="495" spans="1:12" s="13" customFormat="1" ht="15" customHeight="1" x14ac:dyDescent="0.3">
      <c r="A495"/>
      <c r="B495" s="53"/>
      <c r="C495" s="53"/>
      <c r="D495" s="153"/>
      <c r="E495"/>
      <c r="F495"/>
      <c r="G495"/>
      <c r="H495"/>
      <c r="I495"/>
      <c r="J495"/>
      <c r="K495"/>
      <c r="L495"/>
    </row>
    <row r="496" spans="1:12" s="13" customFormat="1" ht="15" customHeight="1" x14ac:dyDescent="0.3">
      <c r="A496"/>
      <c r="B496" s="53"/>
      <c r="C496" s="53"/>
      <c r="D496" s="153"/>
      <c r="E496"/>
      <c r="F496"/>
      <c r="G496"/>
      <c r="H496"/>
      <c r="I496"/>
      <c r="J496"/>
      <c r="K496"/>
      <c r="L496"/>
    </row>
    <row r="497" spans="1:12" s="13" customFormat="1" ht="15" customHeight="1" x14ac:dyDescent="0.3">
      <c r="A497"/>
      <c r="B497" s="53"/>
      <c r="C497" s="53"/>
      <c r="D497" s="153"/>
      <c r="E497"/>
      <c r="F497"/>
      <c r="G497"/>
      <c r="H497"/>
      <c r="I497"/>
      <c r="J497"/>
      <c r="K497"/>
      <c r="L497"/>
    </row>
    <row r="498" spans="1:12" s="13" customFormat="1" ht="15" customHeight="1" x14ac:dyDescent="0.3">
      <c r="A498"/>
      <c r="B498" s="53"/>
      <c r="C498" s="53"/>
      <c r="D498" s="153"/>
      <c r="E498"/>
      <c r="F498"/>
      <c r="G498"/>
      <c r="H498"/>
      <c r="I498"/>
      <c r="J498"/>
      <c r="K498"/>
      <c r="L498"/>
    </row>
    <row r="499" spans="1:12" s="13" customFormat="1" ht="15" customHeight="1" x14ac:dyDescent="0.3">
      <c r="A499"/>
      <c r="B499" s="53"/>
      <c r="C499" s="53"/>
      <c r="D499" s="153"/>
      <c r="E499"/>
      <c r="F499"/>
      <c r="G499"/>
      <c r="H499"/>
      <c r="I499"/>
      <c r="J499"/>
      <c r="K499"/>
      <c r="L499"/>
    </row>
    <row r="500" spans="1:12" s="13" customFormat="1" ht="15" customHeight="1" x14ac:dyDescent="0.3">
      <c r="A500"/>
      <c r="B500" s="53"/>
      <c r="C500" s="53"/>
      <c r="D500" s="153"/>
      <c r="E500"/>
      <c r="F500"/>
      <c r="G500"/>
      <c r="H500"/>
      <c r="I500"/>
      <c r="J500"/>
      <c r="K500"/>
      <c r="L500"/>
    </row>
    <row r="501" spans="1:12" s="13" customFormat="1" ht="15" customHeight="1" x14ac:dyDescent="0.3">
      <c r="A501"/>
      <c r="B501" s="53"/>
      <c r="C501" s="53"/>
      <c r="D501" s="153"/>
      <c r="E501"/>
      <c r="F501"/>
      <c r="G501"/>
      <c r="H501"/>
      <c r="I501"/>
      <c r="J501"/>
      <c r="K501"/>
      <c r="L501"/>
    </row>
    <row r="502" spans="1:12" s="13" customFormat="1" ht="15" customHeight="1" x14ac:dyDescent="0.3">
      <c r="A502"/>
      <c r="B502" s="53"/>
      <c r="C502" s="53"/>
      <c r="D502" s="153"/>
      <c r="E502"/>
      <c r="F502"/>
      <c r="G502"/>
      <c r="H502"/>
      <c r="I502"/>
      <c r="J502"/>
      <c r="K502"/>
      <c r="L502"/>
    </row>
    <row r="503" spans="1:12" s="13" customFormat="1" ht="15" customHeight="1" x14ac:dyDescent="0.3">
      <c r="A503"/>
      <c r="B503" s="53"/>
      <c r="C503" s="53"/>
      <c r="D503" s="153"/>
      <c r="E503"/>
      <c r="F503"/>
      <c r="G503"/>
      <c r="H503"/>
      <c r="I503"/>
      <c r="J503"/>
      <c r="K503"/>
      <c r="L503"/>
    </row>
    <row r="504" spans="1:12" s="13" customFormat="1" ht="15" customHeight="1" x14ac:dyDescent="0.3">
      <c r="A504"/>
      <c r="B504" s="53"/>
      <c r="C504" s="53"/>
      <c r="D504" s="153"/>
      <c r="E504"/>
      <c r="F504"/>
      <c r="G504"/>
      <c r="H504"/>
      <c r="I504"/>
      <c r="J504"/>
      <c r="K504"/>
      <c r="L504"/>
    </row>
    <row r="505" spans="1:12" s="13" customFormat="1" ht="15" customHeight="1" x14ac:dyDescent="0.3">
      <c r="A505"/>
      <c r="B505" s="53"/>
      <c r="C505" s="53"/>
      <c r="D505" s="153"/>
      <c r="E505"/>
      <c r="F505"/>
      <c r="G505"/>
      <c r="H505"/>
      <c r="I505"/>
      <c r="J505"/>
      <c r="K505"/>
      <c r="L505"/>
    </row>
    <row r="506" spans="1:12" s="13" customFormat="1" ht="15" customHeight="1" x14ac:dyDescent="0.3">
      <c r="A506"/>
      <c r="B506" s="53"/>
      <c r="C506" s="53"/>
      <c r="D506" s="153"/>
      <c r="E506"/>
      <c r="F506"/>
      <c r="G506"/>
      <c r="H506"/>
      <c r="I506"/>
      <c r="J506"/>
      <c r="K506"/>
      <c r="L506"/>
    </row>
    <row r="507" spans="1:12" s="13" customFormat="1" ht="15" customHeight="1" x14ac:dyDescent="0.3">
      <c r="A507"/>
      <c r="B507" s="53"/>
      <c r="C507" s="53"/>
      <c r="D507" s="153"/>
      <c r="E507"/>
      <c r="F507"/>
      <c r="G507"/>
      <c r="H507"/>
      <c r="I507"/>
      <c r="J507"/>
      <c r="K507"/>
      <c r="L507"/>
    </row>
    <row r="508" spans="1:12" s="13" customFormat="1" ht="15" customHeight="1" x14ac:dyDescent="0.3">
      <c r="A508"/>
      <c r="B508" s="53"/>
      <c r="C508" s="53"/>
      <c r="D508" s="153"/>
      <c r="E508"/>
      <c r="F508"/>
      <c r="G508"/>
      <c r="H508"/>
      <c r="I508"/>
      <c r="J508"/>
      <c r="K508"/>
      <c r="L508"/>
    </row>
    <row r="509" spans="1:12" s="13" customFormat="1" ht="15" customHeight="1" x14ac:dyDescent="0.3">
      <c r="A509"/>
      <c r="B509" s="53"/>
      <c r="C509" s="53"/>
      <c r="D509" s="153"/>
      <c r="E509"/>
      <c r="F509"/>
      <c r="G509"/>
      <c r="H509"/>
      <c r="I509"/>
      <c r="J509"/>
      <c r="K509"/>
      <c r="L509"/>
    </row>
    <row r="510" spans="1:12" s="13" customFormat="1" ht="15" customHeight="1" x14ac:dyDescent="0.3">
      <c r="A510"/>
      <c r="B510" s="53"/>
      <c r="C510" s="53"/>
      <c r="D510" s="153"/>
      <c r="E510"/>
      <c r="F510"/>
      <c r="G510"/>
      <c r="H510"/>
      <c r="I510"/>
      <c r="J510"/>
      <c r="K510"/>
      <c r="L510"/>
    </row>
    <row r="511" spans="1:12" s="13" customFormat="1" ht="15" customHeight="1" x14ac:dyDescent="0.3">
      <c r="A511"/>
      <c r="B511" s="53"/>
      <c r="C511" s="53"/>
      <c r="D511" s="153"/>
      <c r="E511"/>
      <c r="F511"/>
      <c r="G511"/>
      <c r="H511"/>
      <c r="I511"/>
      <c r="J511"/>
      <c r="K511"/>
      <c r="L511"/>
    </row>
    <row r="512" spans="1:12" s="13" customFormat="1" ht="15" customHeight="1" x14ac:dyDescent="0.3">
      <c r="A512"/>
      <c r="B512" s="53"/>
      <c r="C512" s="53"/>
      <c r="D512" s="153"/>
      <c r="E512"/>
      <c r="F512"/>
      <c r="G512"/>
      <c r="H512"/>
      <c r="I512"/>
      <c r="J512"/>
      <c r="K512"/>
      <c r="L512"/>
    </row>
    <row r="513" spans="1:12" s="13" customFormat="1" ht="15" customHeight="1" x14ac:dyDescent="0.3">
      <c r="A513"/>
      <c r="B513" s="53"/>
      <c r="C513" s="53"/>
      <c r="D513" s="153"/>
      <c r="E513"/>
      <c r="F513"/>
      <c r="G513"/>
      <c r="H513"/>
      <c r="I513"/>
      <c r="J513"/>
      <c r="K513"/>
      <c r="L513"/>
    </row>
    <row r="514" spans="1:12" s="13" customFormat="1" ht="15" customHeight="1" x14ac:dyDescent="0.3">
      <c r="A514"/>
      <c r="B514" s="53"/>
      <c r="C514" s="53"/>
      <c r="D514" s="153"/>
      <c r="E514"/>
      <c r="F514"/>
      <c r="G514"/>
      <c r="H514"/>
      <c r="I514"/>
      <c r="J514"/>
      <c r="K514"/>
      <c r="L514"/>
    </row>
    <row r="515" spans="1:12" s="13" customFormat="1" ht="15" customHeight="1" x14ac:dyDescent="0.3">
      <c r="A515"/>
      <c r="B515" s="53"/>
      <c r="C515" s="53"/>
      <c r="D515" s="153"/>
      <c r="E515"/>
      <c r="F515"/>
      <c r="G515"/>
      <c r="H515"/>
      <c r="I515"/>
      <c r="J515"/>
      <c r="K515"/>
      <c r="L515"/>
    </row>
    <row r="516" spans="1:12" s="13" customFormat="1" ht="15" customHeight="1" x14ac:dyDescent="0.3">
      <c r="A516"/>
      <c r="B516" s="53"/>
      <c r="C516" s="53"/>
      <c r="D516" s="153"/>
      <c r="E516"/>
      <c r="F516"/>
      <c r="G516"/>
      <c r="H516"/>
      <c r="I516"/>
      <c r="J516"/>
      <c r="K516"/>
      <c r="L516"/>
    </row>
    <row r="517" spans="1:12" s="13" customFormat="1" ht="15" customHeight="1" x14ac:dyDescent="0.3">
      <c r="A517"/>
      <c r="B517" s="53"/>
      <c r="C517" s="53"/>
      <c r="D517" s="153"/>
      <c r="E517"/>
      <c r="F517"/>
      <c r="G517"/>
      <c r="H517"/>
      <c r="I517"/>
      <c r="J517"/>
      <c r="K517"/>
      <c r="L517"/>
    </row>
    <row r="518" spans="1:12" s="13" customFormat="1" ht="15" customHeight="1" x14ac:dyDescent="0.3">
      <c r="A518"/>
      <c r="B518" s="53"/>
      <c r="C518" s="53"/>
      <c r="D518" s="153"/>
      <c r="E518"/>
      <c r="F518"/>
      <c r="G518"/>
      <c r="H518"/>
      <c r="I518"/>
      <c r="J518"/>
      <c r="K518"/>
      <c r="L518"/>
    </row>
    <row r="519" spans="1:12" s="13" customFormat="1" ht="15" customHeight="1" x14ac:dyDescent="0.3">
      <c r="A519"/>
      <c r="B519" s="53"/>
      <c r="C519" s="53"/>
      <c r="D519" s="153"/>
      <c r="E519"/>
      <c r="F519"/>
      <c r="G519"/>
      <c r="H519"/>
      <c r="I519"/>
      <c r="J519"/>
      <c r="K519"/>
      <c r="L519"/>
    </row>
    <row r="520" spans="1:12" s="13" customFormat="1" ht="15" customHeight="1" x14ac:dyDescent="0.3">
      <c r="A520"/>
      <c r="B520" s="53"/>
      <c r="C520" s="53"/>
      <c r="D520" s="153"/>
      <c r="E520"/>
      <c r="F520"/>
      <c r="G520"/>
      <c r="H520"/>
      <c r="I520"/>
      <c r="J520"/>
      <c r="K520"/>
      <c r="L520"/>
    </row>
    <row r="521" spans="1:12" s="13" customFormat="1" ht="15" customHeight="1" x14ac:dyDescent="0.3">
      <c r="A521"/>
      <c r="B521" s="53"/>
      <c r="C521" s="53"/>
      <c r="D521" s="153"/>
      <c r="E521"/>
      <c r="F521"/>
      <c r="G521"/>
      <c r="H521"/>
      <c r="I521"/>
      <c r="J521"/>
      <c r="K521"/>
      <c r="L521"/>
    </row>
    <row r="522" spans="1:12" s="13" customFormat="1" ht="15" customHeight="1" x14ac:dyDescent="0.3">
      <c r="A522"/>
      <c r="B522" s="53"/>
      <c r="C522" s="53"/>
      <c r="D522" s="153"/>
      <c r="E522"/>
      <c r="F522"/>
      <c r="G522"/>
      <c r="H522"/>
      <c r="I522"/>
      <c r="J522"/>
      <c r="K522"/>
      <c r="L522"/>
    </row>
    <row r="523" spans="1:12" s="13" customFormat="1" ht="15" customHeight="1" x14ac:dyDescent="0.3">
      <c r="A523"/>
      <c r="B523" s="53"/>
      <c r="C523" s="53"/>
      <c r="D523" s="153"/>
      <c r="E523"/>
      <c r="F523"/>
      <c r="G523"/>
      <c r="H523"/>
      <c r="I523"/>
      <c r="J523"/>
      <c r="K523"/>
      <c r="L523"/>
    </row>
    <row r="524" spans="1:12" s="13" customFormat="1" ht="15" customHeight="1" x14ac:dyDescent="0.3">
      <c r="A524"/>
      <c r="B524" s="53"/>
      <c r="C524" s="53"/>
      <c r="D524" s="153"/>
      <c r="E524"/>
      <c r="F524"/>
      <c r="G524"/>
      <c r="H524"/>
      <c r="I524"/>
      <c r="J524"/>
      <c r="K524"/>
      <c r="L524"/>
    </row>
    <row r="525" spans="1:12" s="13" customFormat="1" ht="15" customHeight="1" x14ac:dyDescent="0.3">
      <c r="A525"/>
      <c r="B525" s="53"/>
      <c r="C525" s="53"/>
      <c r="D525" s="153"/>
      <c r="E525"/>
      <c r="F525"/>
      <c r="G525"/>
      <c r="H525"/>
      <c r="I525"/>
      <c r="J525"/>
      <c r="K525"/>
      <c r="L525"/>
    </row>
    <row r="526" spans="1:12" s="13" customFormat="1" ht="15" customHeight="1" x14ac:dyDescent="0.3">
      <c r="A526"/>
      <c r="B526" s="53"/>
      <c r="C526" s="53"/>
      <c r="D526" s="153"/>
      <c r="E526"/>
      <c r="F526"/>
      <c r="G526"/>
      <c r="H526"/>
      <c r="I526"/>
      <c r="J526"/>
      <c r="K526"/>
      <c r="L526"/>
    </row>
    <row r="527" spans="1:12" s="13" customFormat="1" ht="15" customHeight="1" x14ac:dyDescent="0.3">
      <c r="A527"/>
      <c r="B527" s="53"/>
      <c r="C527" s="53"/>
      <c r="D527" s="153"/>
      <c r="E527"/>
      <c r="F527"/>
      <c r="G527"/>
      <c r="H527"/>
      <c r="I527"/>
      <c r="J527"/>
      <c r="K527"/>
      <c r="L527"/>
    </row>
    <row r="528" spans="1:12" s="13" customFormat="1" ht="15" customHeight="1" x14ac:dyDescent="0.3">
      <c r="A528"/>
      <c r="B528" s="53"/>
      <c r="C528" s="53"/>
      <c r="D528" s="153"/>
      <c r="E528"/>
      <c r="F528"/>
      <c r="G528"/>
      <c r="H528"/>
      <c r="I528"/>
      <c r="J528"/>
      <c r="K528"/>
      <c r="L528"/>
    </row>
    <row r="529" spans="1:12" s="13" customFormat="1" ht="15" customHeight="1" x14ac:dyDescent="0.3">
      <c r="A529"/>
      <c r="B529" s="53"/>
      <c r="C529" s="53"/>
      <c r="D529" s="153"/>
      <c r="E529"/>
      <c r="F529"/>
      <c r="G529"/>
      <c r="H529"/>
      <c r="I529"/>
      <c r="J529"/>
      <c r="K529"/>
      <c r="L529"/>
    </row>
    <row r="530" spans="1:12" s="13" customFormat="1" ht="15" customHeight="1" x14ac:dyDescent="0.3">
      <c r="A530"/>
      <c r="B530" s="53"/>
      <c r="C530" s="53"/>
      <c r="D530" s="153"/>
      <c r="E530"/>
      <c r="F530"/>
      <c r="G530"/>
      <c r="H530"/>
      <c r="I530"/>
      <c r="J530"/>
      <c r="K530"/>
      <c r="L530"/>
    </row>
    <row r="531" spans="1:12" s="13" customFormat="1" ht="15" customHeight="1" x14ac:dyDescent="0.3">
      <c r="A531"/>
      <c r="B531" s="53"/>
      <c r="C531" s="53"/>
      <c r="D531" s="153"/>
      <c r="E531"/>
      <c r="F531"/>
      <c r="G531"/>
      <c r="H531"/>
      <c r="I531"/>
      <c r="J531"/>
      <c r="K531"/>
      <c r="L531"/>
    </row>
    <row r="532" spans="1:12" s="13" customFormat="1" ht="15" customHeight="1" x14ac:dyDescent="0.3">
      <c r="A532"/>
      <c r="B532" s="53"/>
      <c r="C532" s="53"/>
      <c r="D532" s="153"/>
      <c r="E532"/>
      <c r="F532"/>
      <c r="G532"/>
      <c r="H532"/>
      <c r="I532"/>
      <c r="J532"/>
      <c r="K532"/>
      <c r="L532"/>
    </row>
    <row r="533" spans="1:12" s="13" customFormat="1" ht="15" customHeight="1" x14ac:dyDescent="0.3">
      <c r="A533"/>
      <c r="B533" s="53"/>
      <c r="C533" s="53"/>
      <c r="D533" s="153"/>
      <c r="E533"/>
      <c r="F533"/>
      <c r="G533"/>
      <c r="H533"/>
      <c r="I533"/>
      <c r="J533"/>
      <c r="K533"/>
      <c r="L533"/>
    </row>
    <row r="534" spans="1:12" s="13" customFormat="1" ht="15" customHeight="1" x14ac:dyDescent="0.3">
      <c r="A534"/>
      <c r="B534" s="53"/>
      <c r="C534" s="53"/>
      <c r="D534" s="153"/>
      <c r="E534"/>
      <c r="F534"/>
      <c r="G534"/>
      <c r="H534"/>
      <c r="I534"/>
      <c r="J534"/>
      <c r="K534"/>
      <c r="L534"/>
    </row>
    <row r="535" spans="1:12" s="13" customFormat="1" ht="15" customHeight="1" x14ac:dyDescent="0.3">
      <c r="A535"/>
      <c r="B535" s="53"/>
      <c r="C535" s="53"/>
      <c r="D535" s="153"/>
      <c r="E535"/>
      <c r="F535"/>
      <c r="G535"/>
      <c r="H535"/>
      <c r="I535"/>
      <c r="J535"/>
      <c r="K535"/>
      <c r="L535"/>
    </row>
    <row r="536" spans="1:12" s="13" customFormat="1" ht="15" customHeight="1" x14ac:dyDescent="0.3">
      <c r="A536"/>
      <c r="B536" s="53"/>
      <c r="C536" s="53"/>
      <c r="D536" s="153"/>
      <c r="E536"/>
      <c r="F536"/>
      <c r="G536"/>
      <c r="H536"/>
      <c r="I536"/>
      <c r="J536"/>
      <c r="K536"/>
      <c r="L536"/>
    </row>
    <row r="537" spans="1:12" s="13" customFormat="1" ht="15" customHeight="1" x14ac:dyDescent="0.3">
      <c r="A537"/>
      <c r="B537" s="53"/>
      <c r="C537" s="53"/>
      <c r="D537" s="153"/>
      <c r="E537"/>
      <c r="F537"/>
      <c r="G537"/>
      <c r="H537"/>
      <c r="I537"/>
      <c r="J537"/>
      <c r="K537"/>
      <c r="L537"/>
    </row>
    <row r="538" spans="1:12" s="13" customFormat="1" ht="15" customHeight="1" x14ac:dyDescent="0.3">
      <c r="A538"/>
      <c r="B538" s="53"/>
      <c r="C538" s="53"/>
      <c r="D538" s="153"/>
      <c r="E538"/>
      <c r="F538"/>
      <c r="G538"/>
      <c r="H538"/>
      <c r="I538"/>
      <c r="J538"/>
      <c r="K538"/>
      <c r="L538"/>
    </row>
    <row r="539" spans="1:12" s="13" customFormat="1" ht="15" customHeight="1" x14ac:dyDescent="0.3">
      <c r="A539"/>
      <c r="B539" s="53"/>
      <c r="C539" s="53"/>
      <c r="D539" s="153"/>
      <c r="E539"/>
      <c r="F539"/>
      <c r="G539"/>
      <c r="H539"/>
      <c r="I539"/>
      <c r="J539"/>
      <c r="K539"/>
      <c r="L539"/>
    </row>
    <row r="540" spans="1:12" s="13" customFormat="1" ht="15" customHeight="1" x14ac:dyDescent="0.3">
      <c r="A540"/>
      <c r="B540" s="53"/>
      <c r="C540" s="53"/>
      <c r="D540" s="153"/>
      <c r="E540"/>
      <c r="F540"/>
      <c r="G540"/>
      <c r="H540"/>
      <c r="I540"/>
      <c r="J540"/>
      <c r="K540"/>
      <c r="L540"/>
    </row>
    <row r="541" spans="1:12" s="13" customFormat="1" ht="15" customHeight="1" x14ac:dyDescent="0.3">
      <c r="A541"/>
      <c r="B541" s="53"/>
      <c r="C541" s="53"/>
      <c r="D541" s="153"/>
      <c r="E541"/>
      <c r="F541"/>
      <c r="G541"/>
      <c r="H541"/>
      <c r="I541"/>
      <c r="J541"/>
      <c r="K541"/>
      <c r="L541"/>
    </row>
    <row r="542" spans="1:12" s="13" customFormat="1" ht="15" customHeight="1" x14ac:dyDescent="0.3">
      <c r="A542"/>
      <c r="B542" s="53"/>
      <c r="C542" s="53"/>
      <c r="D542" s="153"/>
      <c r="E542"/>
      <c r="F542"/>
      <c r="G542"/>
      <c r="H542"/>
      <c r="I542"/>
      <c r="J542"/>
      <c r="K542"/>
      <c r="L542"/>
    </row>
    <row r="543" spans="1:12" s="13" customFormat="1" ht="15" customHeight="1" x14ac:dyDescent="0.3">
      <c r="A543"/>
      <c r="B543" s="53"/>
      <c r="C543" s="53"/>
      <c r="D543" s="153"/>
      <c r="E543"/>
      <c r="F543"/>
      <c r="G543"/>
      <c r="H543"/>
      <c r="I543"/>
      <c r="J543"/>
      <c r="K543"/>
      <c r="L543"/>
    </row>
    <row r="544" spans="1:12" s="13" customFormat="1" ht="15" customHeight="1" x14ac:dyDescent="0.3">
      <c r="A544"/>
      <c r="B544" s="53"/>
      <c r="C544" s="53"/>
      <c r="D544" s="153"/>
      <c r="E544"/>
      <c r="F544"/>
      <c r="G544"/>
      <c r="H544"/>
      <c r="I544"/>
      <c r="J544"/>
      <c r="K544"/>
      <c r="L544"/>
    </row>
    <row r="545" spans="1:12" s="13" customFormat="1" ht="15" customHeight="1" x14ac:dyDescent="0.3">
      <c r="A545"/>
      <c r="B545" s="53"/>
      <c r="C545" s="53"/>
      <c r="D545" s="153"/>
      <c r="E545"/>
      <c r="F545"/>
      <c r="G545"/>
      <c r="H545"/>
      <c r="I545"/>
      <c r="J545"/>
      <c r="K545"/>
      <c r="L545"/>
    </row>
    <row r="546" spans="1:12" s="13" customFormat="1" ht="15" customHeight="1" x14ac:dyDescent="0.3">
      <c r="A546"/>
      <c r="B546" s="53"/>
      <c r="C546" s="53"/>
      <c r="D546" s="153"/>
      <c r="E546"/>
      <c r="F546"/>
      <c r="G546"/>
      <c r="H546"/>
      <c r="I546"/>
      <c r="J546"/>
      <c r="K546"/>
      <c r="L546"/>
    </row>
    <row r="547" spans="1:12" s="13" customFormat="1" ht="15" customHeight="1" x14ac:dyDescent="0.3">
      <c r="A547"/>
      <c r="B547" s="53"/>
      <c r="C547" s="53"/>
      <c r="D547" s="153"/>
      <c r="E547"/>
      <c r="F547"/>
      <c r="G547"/>
      <c r="H547"/>
      <c r="I547"/>
      <c r="J547"/>
      <c r="K547"/>
      <c r="L547"/>
    </row>
    <row r="548" spans="1:12" s="13" customFormat="1" ht="15" customHeight="1" x14ac:dyDescent="0.3">
      <c r="A548"/>
      <c r="B548" s="53"/>
      <c r="C548" s="53"/>
      <c r="D548" s="153"/>
      <c r="E548"/>
      <c r="F548"/>
      <c r="G548"/>
      <c r="H548"/>
      <c r="I548"/>
      <c r="J548"/>
      <c r="K548"/>
      <c r="L548"/>
    </row>
    <row r="549" spans="1:12" s="13" customFormat="1" ht="15" customHeight="1" x14ac:dyDescent="0.3">
      <c r="A549"/>
      <c r="B549" s="53"/>
      <c r="C549" s="53"/>
      <c r="D549" s="153"/>
      <c r="E549"/>
      <c r="F549"/>
      <c r="G549"/>
      <c r="H549"/>
      <c r="I549"/>
      <c r="J549"/>
      <c r="K549"/>
      <c r="L549"/>
    </row>
    <row r="550" spans="1:12" s="13" customFormat="1" ht="15" customHeight="1" x14ac:dyDescent="0.3">
      <c r="A550"/>
      <c r="B550" s="53"/>
      <c r="C550" s="53"/>
      <c r="D550" s="153"/>
      <c r="E550"/>
      <c r="F550"/>
      <c r="G550"/>
      <c r="H550"/>
      <c r="I550"/>
      <c r="J550"/>
      <c r="K550"/>
      <c r="L550"/>
    </row>
    <row r="551" spans="1:12" s="13" customFormat="1" ht="15" customHeight="1" x14ac:dyDescent="0.3">
      <c r="A551"/>
      <c r="B551" s="53"/>
      <c r="C551" s="53"/>
      <c r="D551" s="153"/>
      <c r="E551"/>
      <c r="F551"/>
      <c r="G551"/>
      <c r="H551"/>
      <c r="I551"/>
      <c r="J551"/>
      <c r="K551"/>
      <c r="L551"/>
    </row>
    <row r="552" spans="1:12" s="13" customFormat="1" ht="15" customHeight="1" x14ac:dyDescent="0.3">
      <c r="A552"/>
      <c r="B552" s="53"/>
      <c r="C552" s="53"/>
      <c r="D552" s="153"/>
      <c r="E552"/>
      <c r="F552"/>
      <c r="G552"/>
      <c r="H552"/>
      <c r="I552"/>
      <c r="J552"/>
      <c r="K552"/>
      <c r="L552"/>
    </row>
    <row r="553" spans="1:12" s="13" customFormat="1" ht="15" customHeight="1" x14ac:dyDescent="0.3">
      <c r="A553"/>
      <c r="B553" s="53"/>
      <c r="C553" s="53"/>
      <c r="D553" s="153"/>
      <c r="E553"/>
      <c r="F553"/>
      <c r="G553"/>
      <c r="H553"/>
      <c r="I553"/>
      <c r="J553"/>
      <c r="K553"/>
      <c r="L553"/>
    </row>
    <row r="554" spans="1:12" s="13" customFormat="1" ht="15" customHeight="1" x14ac:dyDescent="0.3">
      <c r="A554"/>
      <c r="B554" s="53"/>
      <c r="C554" s="53"/>
      <c r="D554" s="153"/>
      <c r="E554"/>
      <c r="F554"/>
      <c r="G554"/>
      <c r="H554"/>
      <c r="I554"/>
      <c r="J554"/>
      <c r="K554"/>
      <c r="L554"/>
    </row>
    <row r="555" spans="1:12" s="13" customFormat="1" ht="15" customHeight="1" x14ac:dyDescent="0.3">
      <c r="A555"/>
      <c r="B555" s="53"/>
      <c r="C555" s="53"/>
      <c r="D555" s="153"/>
      <c r="E555"/>
      <c r="F555"/>
      <c r="G555"/>
      <c r="H555"/>
      <c r="I555"/>
      <c r="J555"/>
      <c r="K555"/>
      <c r="L555"/>
    </row>
    <row r="556" spans="1:12" s="13" customFormat="1" ht="15" customHeight="1" x14ac:dyDescent="0.3">
      <c r="A556"/>
      <c r="B556" s="53"/>
      <c r="C556" s="53"/>
      <c r="D556" s="153"/>
      <c r="E556"/>
      <c r="F556"/>
      <c r="G556"/>
      <c r="H556"/>
      <c r="I556"/>
      <c r="J556"/>
      <c r="K556"/>
      <c r="L556"/>
    </row>
    <row r="557" spans="1:12" s="13" customFormat="1" ht="15" customHeight="1" x14ac:dyDescent="0.3">
      <c r="A557"/>
      <c r="B557" s="53"/>
      <c r="C557" s="53"/>
      <c r="D557" s="153"/>
      <c r="E557"/>
      <c r="F557"/>
      <c r="G557"/>
      <c r="H557"/>
      <c r="I557"/>
      <c r="J557"/>
      <c r="K557"/>
      <c r="L557"/>
    </row>
    <row r="558" spans="1:12" s="13" customFormat="1" ht="15" customHeight="1" x14ac:dyDescent="0.3">
      <c r="A558"/>
      <c r="B558" s="53"/>
      <c r="C558" s="53"/>
      <c r="D558" s="153"/>
      <c r="E558"/>
      <c r="F558"/>
      <c r="G558"/>
      <c r="H558"/>
      <c r="I558"/>
      <c r="J558"/>
      <c r="K558"/>
      <c r="L558"/>
    </row>
    <row r="559" spans="1:12" s="13" customFormat="1" ht="15" customHeight="1" x14ac:dyDescent="0.3">
      <c r="A559"/>
      <c r="B559" s="53"/>
      <c r="C559" s="53"/>
      <c r="D559" s="153"/>
      <c r="E559"/>
      <c r="F559"/>
      <c r="G559"/>
      <c r="H559"/>
      <c r="I559"/>
      <c r="J559"/>
      <c r="K559"/>
      <c r="L559"/>
    </row>
    <row r="560" spans="1:12" s="13" customFormat="1" ht="15" customHeight="1" x14ac:dyDescent="0.3">
      <c r="A560"/>
      <c r="B560" s="53"/>
      <c r="C560" s="53"/>
      <c r="D560" s="153"/>
      <c r="E560"/>
      <c r="F560"/>
      <c r="G560"/>
      <c r="H560"/>
      <c r="I560"/>
      <c r="J560"/>
      <c r="K560"/>
      <c r="L560"/>
    </row>
    <row r="561" spans="1:12" s="13" customFormat="1" ht="15" customHeight="1" x14ac:dyDescent="0.2">
      <c r="B561" s="38"/>
      <c r="C561" s="38"/>
      <c r="D561" s="129"/>
    </row>
    <row r="562" spans="1:12" s="13" customFormat="1" ht="15" customHeight="1" x14ac:dyDescent="0.2">
      <c r="B562" s="38"/>
      <c r="C562" s="38"/>
      <c r="D562" s="129"/>
    </row>
    <row r="563" spans="1:12" s="51" customFormat="1" ht="15" customHeight="1" x14ac:dyDescent="0.3">
      <c r="A563"/>
      <c r="B563" s="53"/>
      <c r="C563" s="53"/>
      <c r="D563" s="153"/>
      <c r="E563"/>
      <c r="F563"/>
      <c r="G563"/>
      <c r="H563"/>
      <c r="I563"/>
      <c r="J563"/>
      <c r="K563"/>
      <c r="L563"/>
    </row>
    <row r="564" spans="1:12" s="51" customFormat="1" ht="15" customHeight="1" x14ac:dyDescent="0.3">
      <c r="A564"/>
      <c r="B564" s="53"/>
      <c r="C564" s="53"/>
      <c r="D564" s="153"/>
      <c r="E564"/>
      <c r="F564"/>
      <c r="G564"/>
      <c r="H564"/>
      <c r="I564"/>
      <c r="J564"/>
      <c r="K564"/>
      <c r="L564"/>
    </row>
    <row r="565" spans="1:12" s="51" customFormat="1" ht="15" customHeight="1" x14ac:dyDescent="0.3">
      <c r="A565"/>
      <c r="B565" s="53"/>
      <c r="C565" s="53"/>
      <c r="D565" s="153"/>
      <c r="E565"/>
      <c r="F565"/>
      <c r="G565"/>
      <c r="H565"/>
      <c r="I565"/>
      <c r="J565"/>
      <c r="K565"/>
      <c r="L565"/>
    </row>
    <row r="566" spans="1:12" s="51" customFormat="1" ht="15" customHeight="1" x14ac:dyDescent="0.3">
      <c r="A566"/>
      <c r="B566" s="53"/>
      <c r="C566" s="53"/>
      <c r="D566" s="153"/>
      <c r="E566"/>
      <c r="F566"/>
      <c r="G566"/>
      <c r="H566"/>
      <c r="I566"/>
      <c r="J566"/>
      <c r="K566"/>
      <c r="L566"/>
    </row>
    <row r="567" spans="1:12" s="51" customFormat="1" ht="15" customHeight="1" x14ac:dyDescent="0.3">
      <c r="A567"/>
      <c r="B567" s="53"/>
      <c r="C567" s="53"/>
      <c r="D567" s="153"/>
      <c r="E567"/>
      <c r="F567"/>
      <c r="G567"/>
      <c r="H567"/>
      <c r="I567"/>
      <c r="J567"/>
      <c r="K567"/>
      <c r="L567"/>
    </row>
    <row r="568" spans="1:12" s="51" customFormat="1" ht="15" customHeight="1" x14ac:dyDescent="0.3">
      <c r="A568"/>
      <c r="B568" s="53"/>
      <c r="C568" s="53"/>
      <c r="D568" s="153"/>
      <c r="E568"/>
      <c r="F568"/>
      <c r="G568"/>
      <c r="H568"/>
      <c r="I568"/>
      <c r="J568"/>
      <c r="K568"/>
      <c r="L568"/>
    </row>
    <row r="569" spans="1:12" s="51" customFormat="1" ht="15" customHeight="1" x14ac:dyDescent="0.3">
      <c r="A569"/>
      <c r="B569" s="53"/>
      <c r="C569" s="53"/>
      <c r="D569" s="153"/>
      <c r="E569"/>
      <c r="F569"/>
      <c r="G569"/>
      <c r="H569"/>
      <c r="I569"/>
      <c r="J569"/>
      <c r="K569"/>
      <c r="L569"/>
    </row>
    <row r="570" spans="1:12" s="51" customFormat="1" ht="15" customHeight="1" x14ac:dyDescent="0.3">
      <c r="A570"/>
      <c r="B570" s="53"/>
      <c r="C570" s="53"/>
      <c r="D570" s="153"/>
      <c r="E570"/>
      <c r="F570"/>
      <c r="G570"/>
      <c r="H570"/>
      <c r="I570"/>
      <c r="J570"/>
      <c r="K570"/>
      <c r="L570"/>
    </row>
    <row r="571" spans="1:12" s="51" customFormat="1" ht="15" customHeight="1" x14ac:dyDescent="0.3">
      <c r="A571"/>
      <c r="B571" s="53"/>
      <c r="C571" s="53"/>
      <c r="D571" s="153"/>
      <c r="E571"/>
      <c r="F571"/>
      <c r="G571"/>
      <c r="H571"/>
      <c r="I571"/>
      <c r="J571"/>
      <c r="K571"/>
      <c r="L571"/>
    </row>
    <row r="572" spans="1:12" s="51" customFormat="1" ht="15" customHeight="1" x14ac:dyDescent="0.3">
      <c r="A572"/>
      <c r="B572" s="53"/>
      <c r="C572" s="53"/>
      <c r="D572" s="153"/>
      <c r="E572"/>
      <c r="F572"/>
      <c r="G572"/>
      <c r="H572"/>
      <c r="I572"/>
      <c r="J572"/>
      <c r="K572"/>
      <c r="L572"/>
    </row>
    <row r="573" spans="1:12" s="51" customFormat="1" ht="15" customHeight="1" x14ac:dyDescent="0.3">
      <c r="A573"/>
      <c r="B573" s="53"/>
      <c r="C573" s="53"/>
      <c r="D573" s="153"/>
      <c r="E573"/>
      <c r="F573"/>
      <c r="G573"/>
      <c r="H573"/>
      <c r="I573"/>
      <c r="J573"/>
      <c r="K573"/>
      <c r="L573"/>
    </row>
    <row r="574" spans="1:12" s="51" customFormat="1" ht="15" customHeight="1" x14ac:dyDescent="0.3">
      <c r="A574"/>
      <c r="B574" s="53"/>
      <c r="C574" s="53"/>
      <c r="D574" s="153"/>
      <c r="E574"/>
      <c r="F574"/>
      <c r="G574"/>
      <c r="H574"/>
      <c r="I574"/>
      <c r="J574"/>
      <c r="K574"/>
      <c r="L574"/>
    </row>
    <row r="575" spans="1:12" s="51" customFormat="1" ht="15" customHeight="1" x14ac:dyDescent="0.3">
      <c r="A575"/>
      <c r="B575" s="53"/>
      <c r="C575" s="53"/>
      <c r="D575" s="153"/>
      <c r="E575"/>
      <c r="F575"/>
      <c r="G575"/>
      <c r="H575"/>
      <c r="I575"/>
      <c r="J575"/>
      <c r="K575"/>
      <c r="L575"/>
    </row>
    <row r="576" spans="1:12" s="51" customFormat="1" ht="15" customHeight="1" x14ac:dyDescent="0.3">
      <c r="A576"/>
      <c r="B576" s="53"/>
      <c r="C576" s="53"/>
      <c r="D576" s="153"/>
      <c r="E576"/>
      <c r="F576"/>
      <c r="G576"/>
      <c r="H576"/>
      <c r="I576"/>
      <c r="J576"/>
      <c r="K576"/>
      <c r="L576"/>
    </row>
    <row r="577" spans="1:12" s="51" customFormat="1" ht="15" customHeight="1" x14ac:dyDescent="0.3">
      <c r="A577"/>
      <c r="B577" s="53"/>
      <c r="C577" s="53"/>
      <c r="D577" s="153"/>
      <c r="E577"/>
      <c r="F577"/>
      <c r="G577"/>
      <c r="H577"/>
      <c r="I577"/>
      <c r="J577"/>
      <c r="K577"/>
      <c r="L577"/>
    </row>
    <row r="578" spans="1:12" s="51" customFormat="1" ht="15" customHeight="1" x14ac:dyDescent="0.3">
      <c r="A578"/>
      <c r="B578" s="53"/>
      <c r="C578" s="53"/>
      <c r="D578" s="153"/>
      <c r="E578"/>
      <c r="F578"/>
      <c r="G578"/>
      <c r="H578"/>
      <c r="I578"/>
      <c r="J578"/>
      <c r="K578"/>
      <c r="L578"/>
    </row>
    <row r="579" spans="1:12" s="51" customFormat="1" ht="15" customHeight="1" x14ac:dyDescent="0.3">
      <c r="A579"/>
      <c r="B579" s="53"/>
      <c r="C579" s="53"/>
      <c r="D579" s="153"/>
      <c r="E579"/>
      <c r="F579"/>
      <c r="G579"/>
      <c r="H579"/>
      <c r="I579"/>
      <c r="J579"/>
      <c r="K579"/>
      <c r="L579"/>
    </row>
    <row r="580" spans="1:12" s="51" customFormat="1" ht="15" customHeight="1" x14ac:dyDescent="0.3">
      <c r="A580"/>
      <c r="B580" s="53"/>
      <c r="C580" s="53"/>
      <c r="D580" s="153"/>
      <c r="E580"/>
      <c r="F580"/>
      <c r="G580"/>
      <c r="H580"/>
      <c r="I580"/>
      <c r="J580"/>
      <c r="K580"/>
      <c r="L580"/>
    </row>
    <row r="581" spans="1:12" s="51" customFormat="1" ht="15" customHeight="1" x14ac:dyDescent="0.3">
      <c r="A581"/>
      <c r="B581" s="53"/>
      <c r="C581" s="53"/>
      <c r="D581" s="153"/>
      <c r="E581"/>
      <c r="F581"/>
      <c r="G581"/>
      <c r="H581"/>
      <c r="I581"/>
      <c r="J581"/>
      <c r="K581"/>
      <c r="L581"/>
    </row>
    <row r="582" spans="1:12" s="51" customFormat="1" ht="15" customHeight="1" x14ac:dyDescent="0.3">
      <c r="A582"/>
      <c r="B582" s="53"/>
      <c r="C582" s="53"/>
      <c r="D582" s="153"/>
      <c r="E582"/>
      <c r="F582"/>
      <c r="G582"/>
      <c r="H582"/>
      <c r="I582"/>
      <c r="J582"/>
      <c r="K582"/>
      <c r="L582"/>
    </row>
    <row r="583" spans="1:12" s="51" customFormat="1" ht="15" customHeight="1" x14ac:dyDescent="0.3">
      <c r="A583"/>
      <c r="B583" s="53"/>
      <c r="C583" s="53"/>
      <c r="D583" s="153"/>
      <c r="E583"/>
      <c r="F583"/>
      <c r="G583"/>
      <c r="H583"/>
      <c r="I583"/>
      <c r="J583"/>
      <c r="K583"/>
      <c r="L583"/>
    </row>
    <row r="584" spans="1:12" s="51" customFormat="1" ht="15" customHeight="1" x14ac:dyDescent="0.3">
      <c r="A584"/>
      <c r="B584" s="53"/>
      <c r="C584" s="53"/>
      <c r="D584" s="153"/>
      <c r="E584"/>
      <c r="F584"/>
      <c r="G584"/>
      <c r="H584"/>
      <c r="I584"/>
      <c r="J584"/>
      <c r="K584"/>
      <c r="L584"/>
    </row>
    <row r="585" spans="1:12" s="51" customFormat="1" ht="15" customHeight="1" x14ac:dyDescent="0.3">
      <c r="A585"/>
      <c r="B585" s="53"/>
      <c r="C585" s="53"/>
      <c r="D585" s="153"/>
      <c r="E585"/>
      <c r="F585"/>
      <c r="G585"/>
      <c r="H585"/>
      <c r="I585"/>
      <c r="J585"/>
      <c r="K585"/>
      <c r="L585"/>
    </row>
    <row r="586" spans="1:12" s="51" customFormat="1" ht="15" customHeight="1" x14ac:dyDescent="0.3">
      <c r="A586"/>
      <c r="B586" s="53"/>
      <c r="C586" s="53"/>
      <c r="D586" s="153"/>
      <c r="E586"/>
      <c r="F586"/>
      <c r="G586"/>
      <c r="H586"/>
      <c r="I586"/>
      <c r="J586"/>
      <c r="K586"/>
      <c r="L586"/>
    </row>
    <row r="587" spans="1:12" s="51" customFormat="1" ht="15" customHeight="1" x14ac:dyDescent="0.3">
      <c r="A587"/>
      <c r="B587" s="53"/>
      <c r="C587" s="53"/>
      <c r="D587" s="153"/>
      <c r="E587"/>
      <c r="F587"/>
      <c r="G587"/>
      <c r="H587"/>
      <c r="I587"/>
      <c r="J587"/>
      <c r="K587"/>
      <c r="L587"/>
    </row>
    <row r="588" spans="1:12" s="51" customFormat="1" ht="15" customHeight="1" x14ac:dyDescent="0.3">
      <c r="A588"/>
      <c r="B588" s="53"/>
      <c r="C588" s="53"/>
      <c r="D588" s="153"/>
      <c r="E588"/>
      <c r="F588"/>
      <c r="G588"/>
      <c r="H588"/>
      <c r="I588"/>
      <c r="J588"/>
      <c r="K588"/>
      <c r="L588"/>
    </row>
    <row r="589" spans="1:12" s="51" customFormat="1" ht="15" customHeight="1" x14ac:dyDescent="0.3">
      <c r="A589"/>
      <c r="B589" s="53"/>
      <c r="C589" s="53"/>
      <c r="D589" s="153"/>
      <c r="E589"/>
      <c r="F589"/>
      <c r="G589"/>
      <c r="H589"/>
      <c r="I589"/>
      <c r="J589"/>
      <c r="K589"/>
      <c r="L589"/>
    </row>
    <row r="590" spans="1:12" s="51" customFormat="1" ht="15" customHeight="1" x14ac:dyDescent="0.3">
      <c r="A590"/>
      <c r="B590" s="53"/>
      <c r="C590" s="53"/>
      <c r="D590" s="153"/>
      <c r="E590"/>
      <c r="F590"/>
      <c r="G590"/>
      <c r="H590"/>
      <c r="I590"/>
      <c r="J590"/>
      <c r="K590"/>
      <c r="L590"/>
    </row>
    <row r="591" spans="1:12" s="51" customFormat="1" ht="15" customHeight="1" x14ac:dyDescent="0.3">
      <c r="A591"/>
      <c r="B591" s="53"/>
      <c r="C591" s="53"/>
      <c r="D591" s="153"/>
      <c r="E591"/>
      <c r="F591"/>
      <c r="G591"/>
      <c r="H591"/>
      <c r="I591"/>
      <c r="J591"/>
      <c r="K591"/>
      <c r="L591"/>
    </row>
    <row r="592" spans="1:12" s="51" customFormat="1" ht="15" customHeight="1" x14ac:dyDescent="0.3">
      <c r="A592"/>
      <c r="B592" s="53"/>
      <c r="C592" s="53"/>
      <c r="D592" s="153"/>
      <c r="E592"/>
      <c r="F592"/>
      <c r="G592"/>
      <c r="H592"/>
      <c r="I592"/>
      <c r="J592"/>
      <c r="K592"/>
      <c r="L592"/>
    </row>
    <row r="593" spans="1:12" s="51" customFormat="1" ht="15" customHeight="1" x14ac:dyDescent="0.3">
      <c r="A593"/>
      <c r="B593" s="53"/>
      <c r="C593" s="53"/>
      <c r="D593" s="153"/>
      <c r="E593"/>
      <c r="F593"/>
      <c r="G593"/>
      <c r="H593"/>
      <c r="I593"/>
      <c r="J593"/>
      <c r="K593"/>
      <c r="L593"/>
    </row>
    <row r="594" spans="1:12" s="51" customFormat="1" ht="15" customHeight="1" x14ac:dyDescent="0.3">
      <c r="A594"/>
      <c r="B594" s="53"/>
      <c r="C594" s="53"/>
      <c r="D594" s="153"/>
      <c r="E594"/>
      <c r="F594"/>
      <c r="G594"/>
      <c r="H594"/>
      <c r="I594"/>
      <c r="J594"/>
      <c r="K594"/>
      <c r="L594"/>
    </row>
    <row r="595" spans="1:12" s="51" customFormat="1" ht="15" customHeight="1" x14ac:dyDescent="0.3">
      <c r="A595"/>
      <c r="B595" s="53"/>
      <c r="C595" s="53"/>
      <c r="D595" s="153"/>
      <c r="E595"/>
      <c r="F595"/>
      <c r="G595"/>
      <c r="H595"/>
      <c r="I595"/>
      <c r="J595"/>
      <c r="K595"/>
      <c r="L595"/>
    </row>
    <row r="596" spans="1:12" s="51" customFormat="1" ht="15" customHeight="1" x14ac:dyDescent="0.3">
      <c r="A596"/>
      <c r="B596" s="53"/>
      <c r="C596" s="53"/>
      <c r="D596" s="153"/>
      <c r="E596"/>
      <c r="F596"/>
      <c r="G596"/>
      <c r="H596"/>
      <c r="I596"/>
      <c r="J596"/>
      <c r="K596"/>
      <c r="L596"/>
    </row>
    <row r="597" spans="1:12" s="51" customFormat="1" ht="15" customHeight="1" x14ac:dyDescent="0.3">
      <c r="A597"/>
      <c r="B597" s="53"/>
      <c r="C597" s="53"/>
      <c r="D597" s="153"/>
      <c r="E597"/>
      <c r="F597"/>
      <c r="G597"/>
      <c r="H597"/>
      <c r="I597"/>
      <c r="J597"/>
      <c r="K597"/>
      <c r="L597"/>
    </row>
    <row r="598" spans="1:12" s="51" customFormat="1" ht="15" customHeight="1" x14ac:dyDescent="0.3">
      <c r="A598"/>
      <c r="B598" s="53"/>
      <c r="C598" s="53"/>
      <c r="D598" s="153"/>
      <c r="E598"/>
      <c r="F598"/>
      <c r="G598"/>
      <c r="H598"/>
      <c r="I598"/>
      <c r="J598"/>
      <c r="K598"/>
      <c r="L598"/>
    </row>
    <row r="599" spans="1:12" s="51" customFormat="1" ht="15" customHeight="1" x14ac:dyDescent="0.3">
      <c r="A599"/>
      <c r="B599" s="53"/>
      <c r="C599" s="53"/>
      <c r="D599" s="153"/>
      <c r="E599"/>
      <c r="F599"/>
      <c r="G599"/>
      <c r="H599"/>
      <c r="I599"/>
      <c r="J599"/>
      <c r="K599"/>
      <c r="L599"/>
    </row>
    <row r="600" spans="1:12" s="51" customFormat="1" ht="15" customHeight="1" x14ac:dyDescent="0.3">
      <c r="A600"/>
      <c r="B600" s="53"/>
      <c r="C600" s="53"/>
      <c r="D600" s="153"/>
      <c r="E600"/>
      <c r="F600"/>
      <c r="G600"/>
      <c r="H600"/>
      <c r="I600"/>
      <c r="J600"/>
      <c r="K600"/>
      <c r="L600"/>
    </row>
    <row r="601" spans="1:12" s="51" customFormat="1" ht="15" customHeight="1" x14ac:dyDescent="0.3">
      <c r="A601"/>
      <c r="B601" s="53"/>
      <c r="C601" s="53"/>
      <c r="D601" s="153"/>
      <c r="E601"/>
      <c r="F601"/>
      <c r="G601"/>
      <c r="H601"/>
      <c r="I601"/>
      <c r="J601"/>
      <c r="K601"/>
      <c r="L601"/>
    </row>
    <row r="602" spans="1:12" s="51" customFormat="1" ht="15" customHeight="1" x14ac:dyDescent="0.3">
      <c r="A602"/>
      <c r="B602" s="53"/>
      <c r="C602" s="53"/>
      <c r="D602" s="153"/>
      <c r="E602"/>
      <c r="F602"/>
      <c r="G602"/>
      <c r="H602"/>
      <c r="I602"/>
      <c r="J602"/>
      <c r="K602"/>
      <c r="L602"/>
    </row>
    <row r="603" spans="1:12" s="51" customFormat="1" ht="15" customHeight="1" x14ac:dyDescent="0.3">
      <c r="A603"/>
      <c r="B603" s="53"/>
      <c r="C603" s="53"/>
      <c r="D603" s="153"/>
      <c r="E603"/>
      <c r="F603"/>
      <c r="G603"/>
      <c r="H603"/>
      <c r="I603"/>
      <c r="J603"/>
      <c r="K603"/>
      <c r="L603"/>
    </row>
    <row r="604" spans="1:12" s="51" customFormat="1" ht="15" customHeight="1" x14ac:dyDescent="0.3">
      <c r="A604"/>
      <c r="B604" s="53"/>
      <c r="C604" s="53"/>
      <c r="D604" s="153"/>
      <c r="E604"/>
      <c r="F604"/>
      <c r="G604"/>
      <c r="H604"/>
      <c r="I604"/>
      <c r="J604"/>
      <c r="K604"/>
      <c r="L604"/>
    </row>
    <row r="605" spans="1:12" s="51" customFormat="1" x14ac:dyDescent="0.3">
      <c r="A605"/>
      <c r="B605" s="53"/>
      <c r="C605" s="53"/>
      <c r="D605" s="153"/>
      <c r="E605"/>
      <c r="F605"/>
      <c r="G605"/>
      <c r="H605"/>
      <c r="I605"/>
      <c r="J605"/>
      <c r="K605"/>
      <c r="L605"/>
    </row>
    <row r="606" spans="1:12" s="51" customFormat="1" x14ac:dyDescent="0.3">
      <c r="A606"/>
      <c r="B606" s="53"/>
      <c r="C606" s="53"/>
      <c r="D606" s="153"/>
      <c r="E606"/>
      <c r="F606"/>
      <c r="G606"/>
      <c r="H606"/>
      <c r="I606"/>
      <c r="J606"/>
      <c r="K606"/>
      <c r="L606"/>
    </row>
    <row r="607" spans="1:12" s="51" customFormat="1" x14ac:dyDescent="0.3">
      <c r="A607"/>
      <c r="B607" s="53"/>
      <c r="C607" s="53"/>
      <c r="D607" s="153"/>
      <c r="E607"/>
      <c r="F607"/>
      <c r="G607"/>
      <c r="H607"/>
      <c r="I607"/>
      <c r="J607"/>
      <c r="K607"/>
      <c r="L607"/>
    </row>
    <row r="608" spans="1:12" s="51" customFormat="1" x14ac:dyDescent="0.3">
      <c r="A608"/>
      <c r="B608" s="53"/>
      <c r="C608" s="53"/>
      <c r="D608" s="153"/>
      <c r="E608"/>
      <c r="F608"/>
      <c r="G608"/>
      <c r="H608"/>
      <c r="I608"/>
      <c r="J608"/>
      <c r="K608"/>
      <c r="L608"/>
    </row>
    <row r="609" spans="1:12" s="51" customFormat="1" x14ac:dyDescent="0.3">
      <c r="A609"/>
      <c r="B609" s="53"/>
      <c r="C609" s="53"/>
      <c r="D609" s="153"/>
      <c r="E609"/>
      <c r="F609"/>
      <c r="G609"/>
      <c r="H609"/>
      <c r="I609"/>
      <c r="J609"/>
      <c r="K609"/>
      <c r="L609"/>
    </row>
    <row r="610" spans="1:12" s="51" customFormat="1" x14ac:dyDescent="0.3">
      <c r="A610"/>
      <c r="B610" s="53"/>
      <c r="C610" s="53"/>
      <c r="D610" s="153"/>
      <c r="E610"/>
      <c r="F610"/>
      <c r="G610"/>
      <c r="H610"/>
      <c r="I610"/>
      <c r="J610"/>
      <c r="K610"/>
      <c r="L610"/>
    </row>
    <row r="611" spans="1:12" s="51" customFormat="1" x14ac:dyDescent="0.3">
      <c r="A611"/>
      <c r="B611" s="53"/>
      <c r="C611" s="53"/>
      <c r="D611" s="153"/>
      <c r="E611"/>
      <c r="F611"/>
      <c r="G611"/>
      <c r="H611"/>
      <c r="I611"/>
      <c r="J611"/>
      <c r="K611"/>
      <c r="L611"/>
    </row>
    <row r="612" spans="1:12" s="51" customFormat="1" x14ac:dyDescent="0.3">
      <c r="A612"/>
      <c r="B612" s="53"/>
      <c r="C612" s="53"/>
      <c r="D612" s="153"/>
      <c r="E612"/>
      <c r="F612"/>
      <c r="G612"/>
      <c r="H612"/>
      <c r="I612"/>
      <c r="J612"/>
      <c r="K612"/>
      <c r="L612"/>
    </row>
    <row r="613" spans="1:12" s="51" customFormat="1" x14ac:dyDescent="0.3">
      <c r="A613"/>
      <c r="B613" s="53"/>
      <c r="C613" s="53"/>
      <c r="D613" s="153"/>
      <c r="E613"/>
      <c r="F613"/>
      <c r="G613"/>
      <c r="H613"/>
      <c r="I613"/>
      <c r="J613"/>
      <c r="K613"/>
      <c r="L613"/>
    </row>
    <row r="614" spans="1:12" s="51" customFormat="1" x14ac:dyDescent="0.3">
      <c r="A614"/>
      <c r="B614" s="53"/>
      <c r="C614" s="53"/>
      <c r="D614" s="153"/>
      <c r="E614"/>
      <c r="F614"/>
      <c r="G614"/>
      <c r="H614"/>
      <c r="I614"/>
      <c r="J614"/>
      <c r="K614"/>
      <c r="L614"/>
    </row>
    <row r="615" spans="1:12" s="51" customFormat="1" x14ac:dyDescent="0.3">
      <c r="A615"/>
      <c r="B615" s="53"/>
      <c r="C615" s="53"/>
      <c r="D615" s="153"/>
      <c r="E615"/>
      <c r="F615"/>
      <c r="G615"/>
      <c r="H615"/>
      <c r="I615"/>
      <c r="J615"/>
      <c r="K615"/>
      <c r="L615"/>
    </row>
    <row r="616" spans="1:12" s="51" customFormat="1" x14ac:dyDescent="0.3">
      <c r="A616"/>
      <c r="B616" s="53"/>
      <c r="C616" s="53"/>
      <c r="D616" s="153"/>
      <c r="E616"/>
      <c r="F616"/>
      <c r="G616"/>
      <c r="H616"/>
      <c r="I616"/>
      <c r="J616"/>
      <c r="K616"/>
      <c r="L616"/>
    </row>
    <row r="617" spans="1:12" s="51" customFormat="1" x14ac:dyDescent="0.3">
      <c r="A617"/>
      <c r="B617" s="53"/>
      <c r="C617" s="53"/>
      <c r="D617" s="153"/>
      <c r="E617"/>
      <c r="F617"/>
      <c r="G617"/>
      <c r="H617"/>
      <c r="I617"/>
      <c r="J617"/>
      <c r="K617"/>
      <c r="L617"/>
    </row>
    <row r="618" spans="1:12" s="51" customFormat="1" x14ac:dyDescent="0.3">
      <c r="A618"/>
      <c r="B618" s="53"/>
      <c r="C618" s="53"/>
      <c r="D618" s="153"/>
      <c r="E618"/>
      <c r="F618"/>
      <c r="G618"/>
      <c r="H618"/>
      <c r="I618"/>
      <c r="J618"/>
      <c r="K618"/>
      <c r="L618"/>
    </row>
    <row r="619" spans="1:12" s="51" customFormat="1" x14ac:dyDescent="0.3">
      <c r="A619"/>
      <c r="B619" s="53"/>
      <c r="C619" s="53"/>
      <c r="D619" s="153"/>
      <c r="E619"/>
      <c r="F619"/>
      <c r="G619"/>
      <c r="H619"/>
      <c r="I619"/>
      <c r="J619"/>
      <c r="K619"/>
      <c r="L619"/>
    </row>
    <row r="620" spans="1:12" s="51" customFormat="1" x14ac:dyDescent="0.3">
      <c r="A620"/>
      <c r="B620" s="53"/>
      <c r="C620" s="53"/>
      <c r="D620" s="153"/>
      <c r="E620"/>
      <c r="F620"/>
      <c r="G620"/>
      <c r="H620"/>
      <c r="I620"/>
      <c r="J620"/>
      <c r="K620"/>
      <c r="L620"/>
    </row>
    <row r="621" spans="1:12" s="51" customFormat="1" x14ac:dyDescent="0.3">
      <c r="A621"/>
      <c r="B621" s="53"/>
      <c r="C621" s="53"/>
      <c r="D621" s="153"/>
      <c r="E621"/>
      <c r="F621"/>
      <c r="G621"/>
      <c r="H621"/>
      <c r="I621"/>
      <c r="J621"/>
      <c r="K621"/>
      <c r="L621"/>
    </row>
    <row r="622" spans="1:12" s="51" customFormat="1" x14ac:dyDescent="0.3">
      <c r="A622"/>
      <c r="B622" s="53"/>
      <c r="C622" s="53"/>
      <c r="D622" s="153"/>
      <c r="E622"/>
      <c r="F622"/>
      <c r="G622"/>
      <c r="H622"/>
      <c r="I622"/>
      <c r="J622"/>
      <c r="K622"/>
      <c r="L622"/>
    </row>
    <row r="623" spans="1:12" s="51" customFormat="1" x14ac:dyDescent="0.3">
      <c r="A623"/>
      <c r="B623" s="53"/>
      <c r="C623" s="53"/>
      <c r="D623" s="153"/>
      <c r="E623"/>
      <c r="F623"/>
      <c r="G623"/>
      <c r="H623"/>
      <c r="I623"/>
      <c r="J623"/>
      <c r="K623"/>
      <c r="L623"/>
    </row>
    <row r="624" spans="1:12" s="51" customFormat="1" x14ac:dyDescent="0.3">
      <c r="A624"/>
      <c r="B624" s="53"/>
      <c r="C624" s="53"/>
      <c r="D624" s="153"/>
      <c r="E624"/>
      <c r="F624"/>
      <c r="G624"/>
      <c r="H624"/>
      <c r="I624"/>
      <c r="J624"/>
      <c r="K624"/>
      <c r="L624"/>
    </row>
    <row r="625" spans="1:12" s="51" customFormat="1" x14ac:dyDescent="0.3">
      <c r="A625"/>
      <c r="B625" s="53"/>
      <c r="C625" s="53"/>
      <c r="D625" s="153"/>
      <c r="E625"/>
      <c r="F625"/>
      <c r="G625"/>
      <c r="H625"/>
      <c r="I625"/>
      <c r="J625"/>
      <c r="K625"/>
      <c r="L625"/>
    </row>
    <row r="626" spans="1:12" s="51" customFormat="1" x14ac:dyDescent="0.3">
      <c r="A626"/>
      <c r="B626" s="53"/>
      <c r="C626" s="53"/>
      <c r="D626" s="153"/>
      <c r="E626"/>
      <c r="F626"/>
      <c r="G626"/>
      <c r="H626"/>
      <c r="I626"/>
      <c r="J626"/>
      <c r="K626"/>
      <c r="L626"/>
    </row>
    <row r="627" spans="1:12" s="51" customFormat="1" x14ac:dyDescent="0.3">
      <c r="A627"/>
      <c r="B627" s="53"/>
      <c r="C627" s="53"/>
      <c r="D627" s="153"/>
      <c r="E627"/>
      <c r="F627"/>
      <c r="G627"/>
      <c r="H627"/>
      <c r="I627"/>
      <c r="J627"/>
      <c r="K627"/>
      <c r="L627"/>
    </row>
    <row r="628" spans="1:12" s="51" customFormat="1" x14ac:dyDescent="0.3">
      <c r="A628"/>
      <c r="B628" s="53"/>
      <c r="C628" s="53"/>
      <c r="D628" s="153"/>
      <c r="E628"/>
      <c r="F628"/>
      <c r="G628"/>
      <c r="H628"/>
      <c r="I628"/>
      <c r="J628"/>
      <c r="K628"/>
      <c r="L628"/>
    </row>
    <row r="629" spans="1:12" s="51" customFormat="1" x14ac:dyDescent="0.3">
      <c r="A629"/>
      <c r="B629" s="53"/>
      <c r="C629" s="53"/>
      <c r="D629" s="153"/>
      <c r="E629"/>
      <c r="F629"/>
      <c r="G629"/>
      <c r="H629"/>
      <c r="I629"/>
      <c r="J629"/>
      <c r="K629"/>
      <c r="L629"/>
    </row>
    <row r="630" spans="1:12" s="51" customFormat="1" x14ac:dyDescent="0.3">
      <c r="A630"/>
      <c r="B630" s="53"/>
      <c r="C630" s="53"/>
      <c r="D630" s="153"/>
      <c r="E630"/>
      <c r="F630"/>
      <c r="G630"/>
      <c r="H630"/>
      <c r="I630"/>
      <c r="J630"/>
      <c r="K630"/>
      <c r="L630"/>
    </row>
    <row r="631" spans="1:12" s="51" customFormat="1" x14ac:dyDescent="0.3">
      <c r="A631"/>
      <c r="B631" s="53"/>
      <c r="C631" s="53"/>
      <c r="D631" s="153"/>
      <c r="E631"/>
      <c r="F631"/>
      <c r="G631"/>
      <c r="H631"/>
      <c r="I631"/>
      <c r="J631"/>
      <c r="K631"/>
      <c r="L631"/>
    </row>
    <row r="632" spans="1:12" s="51" customFormat="1" x14ac:dyDescent="0.3">
      <c r="A632"/>
      <c r="B632" s="53"/>
      <c r="C632" s="53"/>
      <c r="D632" s="153"/>
      <c r="E632"/>
      <c r="F632"/>
      <c r="G632"/>
      <c r="H632"/>
      <c r="I632"/>
      <c r="J632"/>
      <c r="K632"/>
      <c r="L632"/>
    </row>
    <row r="633" spans="1:12" s="51" customFormat="1" x14ac:dyDescent="0.3">
      <c r="A633"/>
      <c r="B633" s="53"/>
      <c r="C633" s="53"/>
      <c r="D633" s="153"/>
      <c r="E633"/>
      <c r="F633"/>
      <c r="G633"/>
      <c r="H633"/>
      <c r="I633"/>
      <c r="J633"/>
      <c r="K633"/>
      <c r="L633"/>
    </row>
    <row r="634" spans="1:12" s="51" customFormat="1" x14ac:dyDescent="0.3">
      <c r="A634"/>
      <c r="B634" s="53"/>
      <c r="C634" s="53"/>
      <c r="D634" s="153"/>
      <c r="E634"/>
      <c r="F634"/>
      <c r="G634"/>
      <c r="H634"/>
      <c r="I634"/>
      <c r="J634"/>
      <c r="K634"/>
      <c r="L634"/>
    </row>
    <row r="635" spans="1:12" s="51" customFormat="1" x14ac:dyDescent="0.3">
      <c r="A635"/>
      <c r="B635" s="53"/>
      <c r="C635" s="53"/>
      <c r="D635" s="153"/>
      <c r="E635"/>
      <c r="F635"/>
      <c r="G635"/>
      <c r="H635"/>
      <c r="I635"/>
      <c r="J635"/>
      <c r="K635"/>
      <c r="L635"/>
    </row>
    <row r="636" spans="1:12" s="51" customFormat="1" x14ac:dyDescent="0.3">
      <c r="A636"/>
      <c r="B636" s="53"/>
      <c r="C636" s="53"/>
      <c r="D636" s="153"/>
      <c r="E636"/>
      <c r="F636"/>
      <c r="G636"/>
      <c r="H636"/>
      <c r="I636"/>
      <c r="J636"/>
      <c r="K636"/>
      <c r="L636"/>
    </row>
    <row r="637" spans="1:12" s="51" customFormat="1" x14ac:dyDescent="0.3">
      <c r="A637"/>
      <c r="B637" s="53"/>
      <c r="C637" s="53"/>
      <c r="D637" s="153"/>
      <c r="E637"/>
      <c r="F637"/>
      <c r="G637"/>
      <c r="H637"/>
      <c r="I637"/>
      <c r="J637"/>
      <c r="K637"/>
      <c r="L637"/>
    </row>
    <row r="638" spans="1:12" s="51" customFormat="1" x14ac:dyDescent="0.3">
      <c r="A638"/>
      <c r="B638" s="53"/>
      <c r="C638" s="53"/>
      <c r="D638" s="153"/>
      <c r="E638"/>
      <c r="F638"/>
      <c r="G638"/>
      <c r="H638"/>
      <c r="I638"/>
      <c r="J638"/>
      <c r="K638"/>
      <c r="L638"/>
    </row>
    <row r="639" spans="1:12" s="51" customFormat="1" x14ac:dyDescent="0.3">
      <c r="A639"/>
      <c r="B639" s="53"/>
      <c r="C639" s="53"/>
      <c r="D639" s="153"/>
      <c r="E639"/>
      <c r="F639"/>
      <c r="G639"/>
      <c r="H639"/>
      <c r="I639"/>
      <c r="J639"/>
      <c r="K639"/>
      <c r="L639"/>
    </row>
    <row r="640" spans="1:12" s="51" customFormat="1" x14ac:dyDescent="0.3">
      <c r="A640"/>
      <c r="B640" s="53"/>
      <c r="C640" s="53"/>
      <c r="D640" s="153"/>
      <c r="E640"/>
      <c r="F640"/>
      <c r="G640"/>
      <c r="H640"/>
      <c r="I640"/>
      <c r="J640"/>
      <c r="K640"/>
      <c r="L640"/>
    </row>
    <row r="641" spans="1:12" s="51" customFormat="1" x14ac:dyDescent="0.3">
      <c r="A641"/>
      <c r="B641" s="53"/>
      <c r="C641" s="53"/>
      <c r="D641" s="153"/>
      <c r="E641"/>
      <c r="F641"/>
      <c r="G641"/>
      <c r="H641"/>
      <c r="I641"/>
      <c r="J641"/>
      <c r="K641"/>
      <c r="L641"/>
    </row>
    <row r="642" spans="1:12" s="51" customFormat="1" x14ac:dyDescent="0.3">
      <c r="A642"/>
      <c r="B642" s="53"/>
      <c r="C642" s="53"/>
      <c r="D642" s="153"/>
      <c r="E642"/>
      <c r="F642"/>
      <c r="G642"/>
      <c r="H642"/>
      <c r="I642"/>
      <c r="J642"/>
      <c r="K642"/>
      <c r="L642"/>
    </row>
    <row r="643" spans="1:12" s="51" customFormat="1" x14ac:dyDescent="0.3">
      <c r="A643"/>
      <c r="B643" s="53"/>
      <c r="C643" s="53"/>
      <c r="D643" s="153"/>
      <c r="E643"/>
      <c r="F643"/>
      <c r="G643"/>
      <c r="H643"/>
      <c r="I643"/>
      <c r="J643"/>
      <c r="K643"/>
      <c r="L643"/>
    </row>
    <row r="644" spans="1:12" s="51" customFormat="1" x14ac:dyDescent="0.3">
      <c r="A644"/>
      <c r="B644" s="53"/>
      <c r="C644" s="53"/>
      <c r="D644" s="153"/>
      <c r="E644"/>
      <c r="F644"/>
      <c r="G644"/>
      <c r="H644"/>
      <c r="I644"/>
      <c r="J644"/>
      <c r="K644"/>
      <c r="L644"/>
    </row>
    <row r="645" spans="1:12" s="51" customFormat="1" x14ac:dyDescent="0.3">
      <c r="A645"/>
      <c r="B645" s="53"/>
      <c r="C645" s="53"/>
      <c r="D645" s="153"/>
      <c r="E645"/>
      <c r="F645"/>
      <c r="G645"/>
      <c r="H645"/>
      <c r="I645"/>
      <c r="J645"/>
      <c r="K645"/>
      <c r="L645"/>
    </row>
    <row r="646" spans="1:12" s="51" customFormat="1" x14ac:dyDescent="0.3">
      <c r="A646"/>
      <c r="B646" s="53"/>
      <c r="C646" s="53"/>
      <c r="D646" s="153"/>
      <c r="E646"/>
      <c r="F646"/>
      <c r="G646"/>
      <c r="H646"/>
      <c r="I646"/>
      <c r="J646"/>
      <c r="K646"/>
      <c r="L646"/>
    </row>
    <row r="647" spans="1:12" s="51" customFormat="1" x14ac:dyDescent="0.3">
      <c r="A647"/>
      <c r="B647" s="53"/>
      <c r="C647" s="53"/>
      <c r="D647" s="153"/>
      <c r="E647"/>
      <c r="F647"/>
      <c r="G647"/>
      <c r="H647"/>
      <c r="I647"/>
      <c r="J647"/>
      <c r="K647"/>
      <c r="L647"/>
    </row>
    <row r="648" spans="1:12" s="51" customFormat="1" x14ac:dyDescent="0.3">
      <c r="A648"/>
      <c r="B648" s="53"/>
      <c r="C648" s="53"/>
      <c r="D648" s="153"/>
      <c r="E648"/>
      <c r="F648"/>
      <c r="G648"/>
      <c r="H648"/>
      <c r="I648"/>
      <c r="J648"/>
      <c r="K648"/>
      <c r="L648"/>
    </row>
    <row r="649" spans="1:12" s="51" customFormat="1" x14ac:dyDescent="0.3">
      <c r="A649"/>
      <c r="B649" s="53"/>
      <c r="C649" s="53"/>
      <c r="D649" s="153"/>
      <c r="E649"/>
      <c r="F649"/>
      <c r="G649"/>
      <c r="H649"/>
      <c r="I649"/>
      <c r="J649"/>
      <c r="K649"/>
      <c r="L649"/>
    </row>
    <row r="650" spans="1:12" s="51" customFormat="1" x14ac:dyDescent="0.3">
      <c r="A650"/>
      <c r="B650" s="53"/>
      <c r="C650" s="53"/>
      <c r="D650" s="153"/>
      <c r="E650"/>
      <c r="F650"/>
      <c r="G650"/>
      <c r="H650"/>
      <c r="I650"/>
      <c r="J650"/>
      <c r="K650"/>
      <c r="L650"/>
    </row>
    <row r="651" spans="1:12" s="51" customFormat="1" x14ac:dyDescent="0.3">
      <c r="A651"/>
      <c r="B651" s="53"/>
      <c r="C651" s="53"/>
      <c r="D651" s="153"/>
      <c r="E651"/>
      <c r="F651"/>
      <c r="G651"/>
      <c r="H651"/>
      <c r="I651"/>
      <c r="J651"/>
      <c r="K651"/>
      <c r="L651"/>
    </row>
    <row r="652" spans="1:12" s="51" customFormat="1" x14ac:dyDescent="0.3">
      <c r="A652"/>
      <c r="B652" s="53"/>
      <c r="C652" s="53"/>
      <c r="D652" s="153"/>
      <c r="E652"/>
      <c r="F652"/>
      <c r="G652"/>
      <c r="H652"/>
      <c r="I652"/>
      <c r="J652"/>
      <c r="K652"/>
      <c r="L652"/>
    </row>
    <row r="653" spans="1:12" s="51" customFormat="1" x14ac:dyDescent="0.3">
      <c r="A653"/>
      <c r="B653" s="53"/>
      <c r="C653" s="53"/>
      <c r="D653" s="153"/>
      <c r="E653"/>
      <c r="F653"/>
      <c r="G653"/>
      <c r="H653"/>
      <c r="I653"/>
      <c r="J653"/>
      <c r="K653"/>
      <c r="L653"/>
    </row>
    <row r="654" spans="1:12" s="51" customFormat="1" x14ac:dyDescent="0.3">
      <c r="A654"/>
      <c r="B654" s="53"/>
      <c r="C654" s="53"/>
      <c r="D654" s="153"/>
      <c r="E654"/>
      <c r="F654"/>
      <c r="G654"/>
      <c r="H654"/>
      <c r="I654"/>
      <c r="J654"/>
      <c r="K654"/>
      <c r="L654"/>
    </row>
    <row r="655" spans="1:12" s="51" customFormat="1" x14ac:dyDescent="0.3">
      <c r="A655"/>
      <c r="B655" s="53"/>
      <c r="C655" s="53"/>
      <c r="D655" s="153"/>
      <c r="E655"/>
      <c r="F655"/>
      <c r="G655"/>
      <c r="H655"/>
      <c r="I655"/>
      <c r="J655"/>
      <c r="K655"/>
      <c r="L655"/>
    </row>
    <row r="656" spans="1:12" s="51" customFormat="1" x14ac:dyDescent="0.3">
      <c r="A656"/>
      <c r="B656" s="53"/>
      <c r="C656" s="53"/>
      <c r="D656" s="153"/>
      <c r="E656"/>
      <c r="F656"/>
      <c r="G656"/>
      <c r="H656"/>
      <c r="I656"/>
      <c r="J656"/>
      <c r="K656"/>
      <c r="L656"/>
    </row>
    <row r="657" spans="1:12" s="51" customFormat="1" x14ac:dyDescent="0.3">
      <c r="A657"/>
      <c r="B657" s="53"/>
      <c r="C657" s="53"/>
      <c r="D657" s="153"/>
      <c r="E657"/>
      <c r="F657"/>
      <c r="G657"/>
      <c r="H657"/>
      <c r="I657"/>
      <c r="J657"/>
      <c r="K657"/>
      <c r="L657"/>
    </row>
    <row r="658" spans="1:12" s="51" customFormat="1" x14ac:dyDescent="0.3">
      <c r="A658"/>
      <c r="B658" s="53"/>
      <c r="C658" s="53"/>
      <c r="D658" s="153"/>
      <c r="E658"/>
      <c r="F658"/>
      <c r="G658"/>
      <c r="H658"/>
      <c r="I658"/>
      <c r="J658"/>
      <c r="K658"/>
      <c r="L658"/>
    </row>
    <row r="659" spans="1:12" s="51" customFormat="1" x14ac:dyDescent="0.3">
      <c r="A659"/>
      <c r="B659" s="53"/>
      <c r="C659" s="53"/>
      <c r="D659" s="153"/>
      <c r="E659"/>
      <c r="F659"/>
      <c r="G659"/>
      <c r="H659"/>
      <c r="I659"/>
      <c r="J659"/>
      <c r="K659"/>
      <c r="L659"/>
    </row>
    <row r="660" spans="1:12" s="51" customFormat="1" x14ac:dyDescent="0.3">
      <c r="A660"/>
      <c r="B660" s="53"/>
      <c r="C660" s="53"/>
      <c r="D660" s="153"/>
      <c r="E660"/>
      <c r="F660"/>
      <c r="G660"/>
      <c r="H660"/>
      <c r="I660"/>
      <c r="J660"/>
      <c r="K660"/>
      <c r="L660"/>
    </row>
    <row r="661" spans="1:12" s="51" customFormat="1" x14ac:dyDescent="0.3">
      <c r="A661"/>
      <c r="B661" s="53"/>
      <c r="C661" s="53"/>
      <c r="D661" s="153"/>
      <c r="E661"/>
      <c r="F661"/>
      <c r="G661"/>
      <c r="H661"/>
      <c r="I661"/>
      <c r="J661"/>
      <c r="K661"/>
      <c r="L661"/>
    </row>
    <row r="662" spans="1:12" s="51" customFormat="1" x14ac:dyDescent="0.3">
      <c r="A662"/>
      <c r="B662" s="53"/>
      <c r="C662" s="53"/>
      <c r="D662" s="153"/>
      <c r="E662"/>
      <c r="F662"/>
      <c r="G662"/>
      <c r="H662"/>
      <c r="I662"/>
      <c r="J662"/>
      <c r="K662"/>
      <c r="L662"/>
    </row>
    <row r="663" spans="1:12" s="51" customFormat="1" x14ac:dyDescent="0.3">
      <c r="A663"/>
      <c r="B663" s="53"/>
      <c r="C663" s="53"/>
      <c r="D663" s="153"/>
      <c r="E663"/>
      <c r="F663"/>
      <c r="G663"/>
      <c r="H663"/>
      <c r="I663"/>
      <c r="J663"/>
      <c r="K663"/>
      <c r="L663"/>
    </row>
    <row r="664" spans="1:12" s="51" customFormat="1" x14ac:dyDescent="0.3">
      <c r="A664"/>
      <c r="B664" s="53"/>
      <c r="C664" s="53"/>
      <c r="D664" s="153"/>
      <c r="E664"/>
      <c r="F664"/>
      <c r="G664"/>
      <c r="H664"/>
      <c r="I664"/>
      <c r="J664"/>
      <c r="K664"/>
      <c r="L664"/>
    </row>
    <row r="665" spans="1:12" s="51" customFormat="1" x14ac:dyDescent="0.3">
      <c r="A665"/>
      <c r="B665" s="53"/>
      <c r="C665" s="53"/>
      <c r="D665" s="153"/>
      <c r="E665"/>
      <c r="F665"/>
      <c r="G665"/>
      <c r="H665"/>
      <c r="I665"/>
      <c r="J665"/>
      <c r="K665"/>
      <c r="L665"/>
    </row>
    <row r="666" spans="1:12" s="51" customFormat="1" x14ac:dyDescent="0.3">
      <c r="A666"/>
      <c r="B666" s="53"/>
      <c r="C666" s="53"/>
      <c r="D666" s="153"/>
      <c r="E666"/>
      <c r="F666"/>
      <c r="G666"/>
      <c r="H666"/>
      <c r="I666"/>
      <c r="J666"/>
      <c r="K666"/>
      <c r="L666"/>
    </row>
    <row r="667" spans="1:12" s="51" customFormat="1" x14ac:dyDescent="0.3">
      <c r="A667"/>
      <c r="B667" s="53"/>
      <c r="C667" s="53"/>
      <c r="D667" s="153"/>
      <c r="E667"/>
      <c r="F667"/>
      <c r="G667"/>
      <c r="H667"/>
      <c r="I667"/>
      <c r="J667"/>
      <c r="K667"/>
      <c r="L667"/>
    </row>
    <row r="668" spans="1:12" s="51" customFormat="1" x14ac:dyDescent="0.3">
      <c r="A668"/>
      <c r="B668" s="53"/>
      <c r="C668" s="53"/>
      <c r="D668" s="153"/>
      <c r="E668"/>
      <c r="F668"/>
      <c r="G668"/>
      <c r="H668"/>
      <c r="I668"/>
      <c r="J668"/>
      <c r="K668"/>
      <c r="L668"/>
    </row>
    <row r="669" spans="1:12" s="51" customFormat="1" x14ac:dyDescent="0.3">
      <c r="A669"/>
      <c r="B669" s="53"/>
      <c r="C669" s="53"/>
      <c r="D669" s="153"/>
      <c r="E669"/>
      <c r="F669"/>
      <c r="G669"/>
      <c r="H669"/>
      <c r="I669"/>
      <c r="J669"/>
      <c r="K669"/>
      <c r="L669"/>
    </row>
    <row r="670" spans="1:12" s="51" customFormat="1" x14ac:dyDescent="0.3">
      <c r="A670"/>
      <c r="B670" s="53"/>
      <c r="C670" s="53"/>
      <c r="D670" s="153"/>
      <c r="E670"/>
      <c r="F670"/>
      <c r="G670"/>
      <c r="H670"/>
      <c r="I670"/>
      <c r="J670"/>
      <c r="K670"/>
      <c r="L670"/>
    </row>
    <row r="671" spans="1:12" s="51" customFormat="1" x14ac:dyDescent="0.3">
      <c r="A671"/>
      <c r="B671" s="53"/>
      <c r="C671" s="53"/>
      <c r="D671" s="153"/>
      <c r="E671"/>
      <c r="F671"/>
      <c r="G671"/>
      <c r="H671"/>
      <c r="I671"/>
      <c r="J671"/>
      <c r="K671"/>
      <c r="L671"/>
    </row>
    <row r="672" spans="1:12" s="51" customFormat="1" x14ac:dyDescent="0.3">
      <c r="A672"/>
      <c r="B672" s="53"/>
      <c r="C672" s="53"/>
      <c r="D672" s="153"/>
      <c r="E672"/>
      <c r="F672"/>
      <c r="G672"/>
      <c r="H672"/>
      <c r="I672"/>
      <c r="J672"/>
      <c r="K672"/>
      <c r="L672"/>
    </row>
    <row r="673" spans="1:12" s="51" customFormat="1" x14ac:dyDescent="0.3">
      <c r="A673"/>
      <c r="B673" s="53"/>
      <c r="C673" s="53"/>
      <c r="D673" s="153"/>
      <c r="E673"/>
      <c r="F673"/>
      <c r="G673"/>
      <c r="H673"/>
      <c r="I673"/>
      <c r="J673"/>
      <c r="K673"/>
      <c r="L673"/>
    </row>
    <row r="674" spans="1:12" s="51" customFormat="1" x14ac:dyDescent="0.3">
      <c r="A674"/>
      <c r="B674" s="53"/>
      <c r="C674" s="53"/>
      <c r="D674" s="153"/>
      <c r="E674"/>
      <c r="F674"/>
      <c r="G674"/>
      <c r="H674"/>
      <c r="I674"/>
      <c r="J674"/>
      <c r="K674"/>
      <c r="L674"/>
    </row>
    <row r="675" spans="1:12" s="51" customFormat="1" x14ac:dyDescent="0.3">
      <c r="A675"/>
      <c r="B675" s="53"/>
      <c r="C675" s="53"/>
      <c r="D675" s="153"/>
      <c r="E675"/>
      <c r="F675"/>
      <c r="G675"/>
      <c r="H675"/>
      <c r="I675"/>
      <c r="J675"/>
      <c r="K675"/>
      <c r="L675"/>
    </row>
    <row r="676" spans="1:12" s="51" customFormat="1" x14ac:dyDescent="0.3">
      <c r="A676"/>
      <c r="B676" s="53"/>
      <c r="C676" s="53"/>
      <c r="D676" s="153"/>
      <c r="E676"/>
      <c r="F676"/>
      <c r="G676"/>
      <c r="H676"/>
      <c r="I676"/>
      <c r="J676"/>
      <c r="K676"/>
      <c r="L676"/>
    </row>
    <row r="677" spans="1:12" s="51" customFormat="1" x14ac:dyDescent="0.3">
      <c r="A677"/>
      <c r="B677" s="53"/>
      <c r="C677" s="53"/>
      <c r="D677" s="153"/>
      <c r="E677"/>
      <c r="F677"/>
      <c r="G677"/>
      <c r="H677"/>
      <c r="I677"/>
      <c r="J677"/>
      <c r="K677"/>
      <c r="L677"/>
    </row>
    <row r="678" spans="1:12" s="51" customFormat="1" x14ac:dyDescent="0.3">
      <c r="A678"/>
      <c r="B678" s="53"/>
      <c r="C678" s="53"/>
      <c r="D678" s="153"/>
      <c r="E678"/>
      <c r="F678"/>
      <c r="G678"/>
      <c r="H678"/>
      <c r="I678"/>
      <c r="J678"/>
      <c r="K678"/>
      <c r="L678"/>
    </row>
    <row r="679" spans="1:12" s="51" customFormat="1" x14ac:dyDescent="0.3">
      <c r="A679"/>
      <c r="B679" s="53"/>
      <c r="C679" s="53"/>
      <c r="D679" s="153"/>
      <c r="E679"/>
      <c r="F679"/>
      <c r="G679"/>
      <c r="H679"/>
      <c r="I679"/>
      <c r="J679"/>
      <c r="K679"/>
      <c r="L679"/>
    </row>
    <row r="680" spans="1:12" s="51" customFormat="1" x14ac:dyDescent="0.3">
      <c r="A680"/>
      <c r="B680" s="53"/>
      <c r="C680" s="53"/>
      <c r="D680" s="153"/>
      <c r="E680"/>
      <c r="F680"/>
      <c r="G680"/>
      <c r="H680"/>
      <c r="I680"/>
      <c r="J680"/>
      <c r="K680"/>
      <c r="L680"/>
    </row>
    <row r="681" spans="1:12" s="51" customFormat="1" x14ac:dyDescent="0.3">
      <c r="A681"/>
      <c r="B681" s="53"/>
      <c r="C681" s="53"/>
      <c r="D681" s="153"/>
      <c r="E681"/>
      <c r="F681"/>
      <c r="G681"/>
      <c r="H681"/>
      <c r="I681"/>
      <c r="J681"/>
      <c r="K681"/>
      <c r="L681"/>
    </row>
    <row r="682" spans="1:12" s="51" customFormat="1" x14ac:dyDescent="0.3">
      <c r="A682"/>
      <c r="B682" s="53"/>
      <c r="C682" s="53"/>
      <c r="D682" s="153"/>
      <c r="E682"/>
      <c r="F682"/>
      <c r="G682"/>
      <c r="H682"/>
      <c r="I682"/>
      <c r="J682"/>
      <c r="K682"/>
      <c r="L682"/>
    </row>
    <row r="683" spans="1:12" s="51" customFormat="1" x14ac:dyDescent="0.3">
      <c r="A683"/>
      <c r="B683" s="53"/>
      <c r="C683" s="53"/>
      <c r="D683" s="153"/>
      <c r="E683"/>
      <c r="F683"/>
      <c r="G683"/>
      <c r="H683"/>
      <c r="I683"/>
      <c r="J683"/>
      <c r="K683"/>
      <c r="L683"/>
    </row>
    <row r="684" spans="1:12" s="51" customFormat="1" x14ac:dyDescent="0.3">
      <c r="A684"/>
      <c r="B684" s="53"/>
      <c r="C684" s="53"/>
      <c r="D684" s="153"/>
      <c r="E684"/>
      <c r="F684"/>
      <c r="G684"/>
      <c r="H684"/>
      <c r="I684"/>
      <c r="J684"/>
      <c r="K684"/>
      <c r="L684"/>
    </row>
    <row r="685" spans="1:12" s="51" customFormat="1" x14ac:dyDescent="0.3">
      <c r="A685"/>
      <c r="B685" s="53"/>
      <c r="C685" s="53"/>
      <c r="D685" s="153"/>
      <c r="E685"/>
      <c r="F685"/>
      <c r="G685"/>
      <c r="H685"/>
      <c r="I685"/>
      <c r="J685"/>
      <c r="K685"/>
      <c r="L685"/>
    </row>
    <row r="686" spans="1:12" s="51" customFormat="1" x14ac:dyDescent="0.3">
      <c r="A686"/>
      <c r="B686" s="53"/>
      <c r="C686" s="53"/>
      <c r="D686" s="153"/>
      <c r="E686"/>
      <c r="F686"/>
      <c r="G686"/>
      <c r="H686"/>
      <c r="I686"/>
      <c r="J686"/>
      <c r="K686"/>
      <c r="L686"/>
    </row>
    <row r="687" spans="1:12" s="51" customFormat="1" x14ac:dyDescent="0.3">
      <c r="A687"/>
      <c r="B687" s="53"/>
      <c r="C687" s="53"/>
      <c r="D687" s="153"/>
      <c r="E687"/>
      <c r="F687"/>
      <c r="G687"/>
      <c r="H687"/>
      <c r="I687"/>
      <c r="J687"/>
      <c r="K687"/>
      <c r="L687"/>
    </row>
    <row r="688" spans="1:12" s="51" customFormat="1" x14ac:dyDescent="0.3">
      <c r="A688"/>
      <c r="B688" s="53"/>
      <c r="C688" s="53"/>
      <c r="D688" s="153"/>
      <c r="E688"/>
      <c r="F688"/>
      <c r="G688"/>
      <c r="H688"/>
      <c r="I688"/>
      <c r="J688"/>
      <c r="K688"/>
      <c r="L688"/>
    </row>
    <row r="689" spans="1:12" s="51" customFormat="1" x14ac:dyDescent="0.3">
      <c r="A689"/>
      <c r="B689" s="53"/>
      <c r="C689" s="53"/>
      <c r="D689" s="153"/>
      <c r="E689"/>
      <c r="F689"/>
      <c r="G689"/>
      <c r="H689"/>
      <c r="I689"/>
      <c r="J689"/>
      <c r="K689"/>
      <c r="L689"/>
    </row>
    <row r="690" spans="1:12" s="51" customFormat="1" x14ac:dyDescent="0.3">
      <c r="A690"/>
      <c r="B690" s="53"/>
      <c r="C690" s="53"/>
      <c r="D690" s="153"/>
      <c r="E690"/>
      <c r="F690"/>
      <c r="G690"/>
      <c r="H690"/>
      <c r="I690"/>
      <c r="J690"/>
      <c r="K690"/>
      <c r="L690"/>
    </row>
    <row r="691" spans="1:12" s="51" customFormat="1" x14ac:dyDescent="0.3">
      <c r="A691"/>
      <c r="B691" s="53"/>
      <c r="C691" s="53"/>
      <c r="D691" s="153"/>
      <c r="E691"/>
      <c r="F691"/>
      <c r="G691"/>
      <c r="H691"/>
      <c r="I691"/>
      <c r="J691"/>
      <c r="K691"/>
      <c r="L691"/>
    </row>
    <row r="692" spans="1:12" s="51" customFormat="1" x14ac:dyDescent="0.3">
      <c r="A692"/>
      <c r="B692" s="53"/>
      <c r="C692" s="53"/>
      <c r="D692" s="153"/>
      <c r="E692"/>
      <c r="F692"/>
      <c r="G692"/>
      <c r="H692"/>
      <c r="I692"/>
      <c r="J692"/>
      <c r="K692"/>
      <c r="L692"/>
    </row>
    <row r="693" spans="1:12" s="51" customFormat="1" x14ac:dyDescent="0.3">
      <c r="A693"/>
      <c r="B693" s="53"/>
      <c r="C693" s="53"/>
      <c r="D693" s="153"/>
      <c r="E693"/>
      <c r="F693"/>
      <c r="G693"/>
      <c r="H693"/>
      <c r="I693"/>
      <c r="J693"/>
      <c r="K693"/>
      <c r="L693"/>
    </row>
    <row r="694" spans="1:12" s="51" customFormat="1" x14ac:dyDescent="0.3">
      <c r="A694"/>
      <c r="B694" s="53"/>
      <c r="C694" s="53"/>
      <c r="D694" s="153"/>
      <c r="E694"/>
      <c r="F694"/>
      <c r="G694"/>
      <c r="H694"/>
      <c r="I694"/>
      <c r="J694"/>
      <c r="K694"/>
      <c r="L694"/>
    </row>
    <row r="695" spans="1:12" s="51" customFormat="1" x14ac:dyDescent="0.3">
      <c r="A695"/>
      <c r="B695" s="53"/>
      <c r="C695" s="53"/>
      <c r="D695" s="153"/>
      <c r="E695"/>
      <c r="F695"/>
      <c r="G695"/>
      <c r="H695"/>
      <c r="I695"/>
      <c r="J695"/>
      <c r="K695"/>
      <c r="L695"/>
    </row>
    <row r="696" spans="1:12" s="51" customFormat="1" x14ac:dyDescent="0.3">
      <c r="A696"/>
      <c r="B696" s="53"/>
      <c r="C696" s="53"/>
      <c r="D696" s="153"/>
      <c r="E696"/>
      <c r="F696"/>
      <c r="G696"/>
      <c r="H696"/>
      <c r="I696"/>
      <c r="J696"/>
      <c r="K696"/>
      <c r="L696"/>
    </row>
    <row r="697" spans="1:12" s="51" customFormat="1" x14ac:dyDescent="0.3">
      <c r="A697"/>
      <c r="B697" s="53"/>
      <c r="C697" s="53"/>
      <c r="D697" s="153"/>
      <c r="E697"/>
      <c r="F697"/>
      <c r="G697"/>
      <c r="H697"/>
      <c r="I697"/>
      <c r="J697"/>
      <c r="K697"/>
      <c r="L697"/>
    </row>
    <row r="698" spans="1:12" s="51" customFormat="1" x14ac:dyDescent="0.3">
      <c r="A698"/>
      <c r="B698" s="53"/>
      <c r="C698" s="53"/>
      <c r="D698" s="153"/>
      <c r="E698"/>
      <c r="F698"/>
      <c r="G698"/>
      <c r="H698"/>
      <c r="I698"/>
      <c r="J698"/>
      <c r="K698"/>
      <c r="L698"/>
    </row>
    <row r="699" spans="1:12" s="51" customFormat="1" x14ac:dyDescent="0.3">
      <c r="A699"/>
      <c r="B699" s="53"/>
      <c r="C699" s="53"/>
      <c r="D699" s="153"/>
      <c r="E699"/>
      <c r="F699"/>
      <c r="G699"/>
      <c r="H699"/>
      <c r="I699"/>
      <c r="J699"/>
      <c r="K699"/>
      <c r="L699"/>
    </row>
    <row r="700" spans="1:12" s="51" customFormat="1" x14ac:dyDescent="0.3">
      <c r="A700"/>
      <c r="B700" s="53"/>
      <c r="C700" s="53"/>
      <c r="D700" s="153"/>
      <c r="E700"/>
      <c r="F700"/>
      <c r="G700"/>
      <c r="H700"/>
      <c r="I700"/>
      <c r="J700"/>
      <c r="K700"/>
      <c r="L700"/>
    </row>
    <row r="701" spans="1:12" s="51" customFormat="1" x14ac:dyDescent="0.3">
      <c r="A701"/>
      <c r="B701" s="53"/>
      <c r="C701" s="53"/>
      <c r="D701" s="153"/>
      <c r="E701"/>
      <c r="F701"/>
      <c r="G701"/>
      <c r="H701"/>
      <c r="I701"/>
      <c r="J701"/>
      <c r="K701"/>
      <c r="L701"/>
    </row>
    <row r="702" spans="1:12" s="51" customFormat="1" x14ac:dyDescent="0.3">
      <c r="A702"/>
      <c r="B702" s="53"/>
      <c r="C702" s="53"/>
      <c r="D702" s="153"/>
      <c r="E702"/>
      <c r="F702"/>
      <c r="G702"/>
      <c r="H702"/>
      <c r="I702"/>
      <c r="J702"/>
      <c r="K702"/>
      <c r="L702"/>
    </row>
    <row r="703" spans="1:12" s="51" customFormat="1" x14ac:dyDescent="0.3">
      <c r="A703"/>
      <c r="B703" s="53"/>
      <c r="C703" s="53"/>
      <c r="D703" s="153"/>
      <c r="E703"/>
      <c r="F703"/>
      <c r="G703"/>
      <c r="H703"/>
      <c r="I703"/>
      <c r="J703"/>
      <c r="K703"/>
      <c r="L703"/>
    </row>
    <row r="704" spans="1:12" s="51" customFormat="1" x14ac:dyDescent="0.3">
      <c r="A704"/>
      <c r="B704" s="53"/>
      <c r="C704" s="53"/>
      <c r="D704" s="153"/>
      <c r="E704"/>
      <c r="F704"/>
      <c r="G704"/>
      <c r="H704"/>
      <c r="I704"/>
      <c r="J704"/>
      <c r="K704"/>
      <c r="L704"/>
    </row>
    <row r="705" spans="1:12" s="51" customFormat="1" x14ac:dyDescent="0.3">
      <c r="A705"/>
      <c r="B705" s="53"/>
      <c r="C705" s="53"/>
      <c r="D705" s="153"/>
      <c r="E705"/>
      <c r="F705"/>
      <c r="G705"/>
      <c r="H705"/>
      <c r="I705"/>
      <c r="J705"/>
      <c r="K705"/>
      <c r="L705"/>
    </row>
    <row r="706" spans="1:12" s="51" customFormat="1" x14ac:dyDescent="0.3">
      <c r="A706"/>
      <c r="B706" s="53"/>
      <c r="C706" s="53"/>
      <c r="D706" s="153"/>
      <c r="E706"/>
      <c r="F706"/>
      <c r="G706"/>
      <c r="H706"/>
      <c r="I706"/>
      <c r="J706"/>
      <c r="K706"/>
      <c r="L706"/>
    </row>
    <row r="707" spans="1:12" s="51" customFormat="1" x14ac:dyDescent="0.3">
      <c r="A707"/>
      <c r="B707" s="53"/>
      <c r="C707" s="53"/>
      <c r="D707" s="153"/>
      <c r="E707"/>
      <c r="F707"/>
      <c r="G707"/>
      <c r="H707"/>
      <c r="I707"/>
      <c r="J707"/>
      <c r="K707"/>
      <c r="L707"/>
    </row>
    <row r="708" spans="1:12" s="51" customFormat="1" x14ac:dyDescent="0.3">
      <c r="A708"/>
      <c r="B708" s="53"/>
      <c r="C708" s="53"/>
      <c r="D708" s="153"/>
      <c r="E708"/>
      <c r="F708"/>
      <c r="G708"/>
      <c r="H708"/>
      <c r="I708"/>
      <c r="J708"/>
      <c r="K708"/>
      <c r="L708"/>
    </row>
    <row r="709" spans="1:12" s="51" customFormat="1" x14ac:dyDescent="0.3">
      <c r="A709"/>
      <c r="B709" s="53"/>
      <c r="C709" s="53"/>
      <c r="D709" s="153"/>
      <c r="E709"/>
      <c r="F709"/>
      <c r="G709"/>
      <c r="H709"/>
      <c r="I709"/>
      <c r="J709"/>
      <c r="K709"/>
      <c r="L709"/>
    </row>
    <row r="710" spans="1:12" s="51" customFormat="1" x14ac:dyDescent="0.3">
      <c r="A710"/>
      <c r="B710" s="53"/>
      <c r="C710" s="53"/>
      <c r="D710" s="153"/>
      <c r="E710"/>
      <c r="F710"/>
      <c r="G710"/>
      <c r="H710"/>
      <c r="I710"/>
      <c r="J710"/>
      <c r="K710"/>
      <c r="L710"/>
    </row>
    <row r="711" spans="1:12" s="51" customFormat="1" x14ac:dyDescent="0.3">
      <c r="A711"/>
      <c r="B711" s="53"/>
      <c r="C711" s="53"/>
      <c r="D711" s="153"/>
      <c r="E711"/>
      <c r="F711"/>
      <c r="G711"/>
      <c r="H711"/>
      <c r="I711"/>
      <c r="J711"/>
      <c r="K711"/>
      <c r="L711"/>
    </row>
    <row r="712" spans="1:12" s="51" customFormat="1" x14ac:dyDescent="0.3">
      <c r="A712"/>
      <c r="B712" s="53"/>
      <c r="C712" s="53"/>
      <c r="D712" s="153"/>
      <c r="E712"/>
      <c r="F712"/>
      <c r="G712"/>
      <c r="H712"/>
      <c r="I712"/>
      <c r="J712"/>
      <c r="K712"/>
      <c r="L712"/>
    </row>
    <row r="713" spans="1:12" s="51" customFormat="1" x14ac:dyDescent="0.3">
      <c r="A713"/>
      <c r="B713" s="53"/>
      <c r="C713" s="53"/>
      <c r="D713" s="153"/>
      <c r="E713"/>
      <c r="F713"/>
      <c r="G713"/>
      <c r="H713"/>
      <c r="I713"/>
      <c r="J713"/>
      <c r="K713"/>
      <c r="L713"/>
    </row>
    <row r="714" spans="1:12" s="51" customFormat="1" x14ac:dyDescent="0.3">
      <c r="A714"/>
      <c r="B714" s="53"/>
      <c r="C714" s="53"/>
      <c r="D714" s="153"/>
      <c r="E714"/>
      <c r="F714"/>
      <c r="G714"/>
      <c r="H714"/>
      <c r="I714"/>
      <c r="J714"/>
      <c r="K714"/>
      <c r="L714"/>
    </row>
    <row r="715" spans="1:12" s="51" customFormat="1" x14ac:dyDescent="0.3">
      <c r="A715"/>
      <c r="B715" s="53"/>
      <c r="C715" s="53"/>
      <c r="D715" s="153"/>
      <c r="E715"/>
      <c r="F715"/>
      <c r="G715"/>
      <c r="H715"/>
      <c r="I715"/>
      <c r="J715"/>
      <c r="K715"/>
      <c r="L715"/>
    </row>
    <row r="716" spans="1:12" s="51" customFormat="1" x14ac:dyDescent="0.3">
      <c r="A716"/>
      <c r="B716" s="53"/>
      <c r="C716" s="53"/>
      <c r="D716" s="153"/>
      <c r="E716"/>
      <c r="F716"/>
      <c r="G716"/>
      <c r="H716"/>
      <c r="I716"/>
      <c r="J716"/>
      <c r="K716"/>
      <c r="L716"/>
    </row>
    <row r="717" spans="1:12" s="51" customFormat="1" x14ac:dyDescent="0.3">
      <c r="A717"/>
      <c r="B717" s="53"/>
      <c r="C717" s="53"/>
      <c r="D717" s="153"/>
      <c r="E717"/>
      <c r="F717"/>
      <c r="G717"/>
      <c r="H717"/>
      <c r="I717"/>
      <c r="J717"/>
      <c r="K717"/>
      <c r="L717"/>
    </row>
    <row r="718" spans="1:12" s="51" customFormat="1" x14ac:dyDescent="0.3">
      <c r="A718"/>
      <c r="B718" s="53"/>
      <c r="C718" s="53"/>
      <c r="D718" s="153"/>
      <c r="E718"/>
      <c r="F718"/>
      <c r="G718"/>
      <c r="H718"/>
      <c r="I718"/>
      <c r="J718"/>
      <c r="K718"/>
      <c r="L718"/>
    </row>
    <row r="719" spans="1:12" s="51" customFormat="1" x14ac:dyDescent="0.3">
      <c r="A719"/>
      <c r="B719" s="53"/>
      <c r="C719" s="53"/>
      <c r="D719" s="153"/>
      <c r="E719"/>
      <c r="F719"/>
      <c r="G719"/>
      <c r="H719"/>
      <c r="I719"/>
      <c r="J719"/>
      <c r="K719"/>
      <c r="L719"/>
    </row>
    <row r="720" spans="1:12" s="51" customFormat="1" x14ac:dyDescent="0.3">
      <c r="A720"/>
      <c r="B720" s="53"/>
      <c r="C720" s="53"/>
      <c r="D720" s="153"/>
      <c r="E720"/>
      <c r="F720"/>
      <c r="G720"/>
      <c r="H720"/>
      <c r="I720"/>
      <c r="J720"/>
      <c r="K720"/>
      <c r="L720"/>
    </row>
    <row r="721" spans="1:12" s="51" customFormat="1" x14ac:dyDescent="0.3">
      <c r="A721"/>
      <c r="B721" s="53"/>
      <c r="C721" s="53"/>
      <c r="D721" s="153"/>
      <c r="E721"/>
      <c r="F721"/>
      <c r="G721"/>
      <c r="H721"/>
      <c r="I721"/>
      <c r="J721"/>
      <c r="K721"/>
      <c r="L721"/>
    </row>
    <row r="722" spans="1:12" s="51" customFormat="1" x14ac:dyDescent="0.3">
      <c r="A722"/>
      <c r="B722" s="53"/>
      <c r="C722" s="53"/>
      <c r="D722" s="153"/>
      <c r="E722"/>
      <c r="F722"/>
      <c r="G722"/>
      <c r="H722"/>
      <c r="I722"/>
      <c r="J722"/>
      <c r="K722"/>
      <c r="L722"/>
    </row>
    <row r="723" spans="1:12" s="51" customFormat="1" x14ac:dyDescent="0.3">
      <c r="A723"/>
      <c r="B723" s="53"/>
      <c r="C723" s="53"/>
      <c r="D723" s="153"/>
      <c r="E723"/>
      <c r="F723"/>
      <c r="G723"/>
      <c r="H723"/>
      <c r="I723"/>
      <c r="J723"/>
      <c r="K723"/>
      <c r="L723"/>
    </row>
    <row r="724" spans="1:12" s="51" customFormat="1" x14ac:dyDescent="0.3">
      <c r="A724"/>
      <c r="B724" s="53"/>
      <c r="C724" s="53"/>
      <c r="D724" s="153"/>
      <c r="E724"/>
      <c r="F724"/>
      <c r="G724"/>
      <c r="H724"/>
      <c r="I724"/>
      <c r="J724"/>
      <c r="K724"/>
      <c r="L724"/>
    </row>
    <row r="725" spans="1:12" s="51" customFormat="1" x14ac:dyDescent="0.3">
      <c r="A725"/>
      <c r="B725" s="53"/>
      <c r="C725" s="53"/>
      <c r="D725" s="153"/>
      <c r="E725"/>
      <c r="F725"/>
      <c r="G725"/>
      <c r="H725"/>
      <c r="I725"/>
      <c r="J725"/>
      <c r="K725"/>
      <c r="L725"/>
    </row>
    <row r="726" spans="1:12" s="51" customFormat="1" x14ac:dyDescent="0.3">
      <c r="A726"/>
      <c r="B726" s="53"/>
      <c r="C726" s="53"/>
      <c r="D726" s="153"/>
      <c r="E726"/>
      <c r="F726"/>
      <c r="G726"/>
      <c r="H726"/>
      <c r="I726"/>
      <c r="J726"/>
      <c r="K726"/>
      <c r="L726"/>
    </row>
    <row r="727" spans="1:12" s="51" customFormat="1" x14ac:dyDescent="0.3">
      <c r="A727"/>
      <c r="B727" s="53"/>
      <c r="C727" s="53"/>
      <c r="D727" s="153"/>
      <c r="E727"/>
      <c r="F727"/>
      <c r="G727"/>
      <c r="H727"/>
      <c r="I727"/>
      <c r="J727"/>
      <c r="K727"/>
      <c r="L727"/>
    </row>
    <row r="728" spans="1:12" s="51" customFormat="1" x14ac:dyDescent="0.3">
      <c r="A728"/>
      <c r="B728" s="53"/>
      <c r="C728" s="53"/>
      <c r="D728" s="153"/>
      <c r="E728"/>
      <c r="F728"/>
      <c r="G728"/>
      <c r="H728"/>
      <c r="I728"/>
      <c r="J728"/>
      <c r="K728"/>
      <c r="L728"/>
    </row>
    <row r="729" spans="1:12" s="51" customFormat="1" x14ac:dyDescent="0.3">
      <c r="A729"/>
      <c r="B729" s="53"/>
      <c r="C729" s="53"/>
      <c r="D729" s="153"/>
      <c r="E729"/>
      <c r="F729"/>
      <c r="G729"/>
      <c r="H729"/>
      <c r="I729"/>
      <c r="J729"/>
      <c r="K729"/>
      <c r="L729"/>
    </row>
    <row r="730" spans="1:12" s="51" customFormat="1" x14ac:dyDescent="0.3">
      <c r="A730"/>
      <c r="B730" s="53"/>
      <c r="C730" s="53"/>
      <c r="D730" s="153"/>
      <c r="E730"/>
      <c r="F730"/>
      <c r="G730"/>
      <c r="H730"/>
      <c r="I730"/>
      <c r="J730"/>
      <c r="K730"/>
      <c r="L730"/>
    </row>
    <row r="731" spans="1:12" s="51" customFormat="1" x14ac:dyDescent="0.3">
      <c r="A731"/>
      <c r="B731" s="53"/>
      <c r="C731" s="53"/>
      <c r="D731" s="153"/>
      <c r="E731"/>
      <c r="F731"/>
      <c r="G731"/>
      <c r="H731"/>
      <c r="I731"/>
      <c r="J731"/>
      <c r="K731"/>
      <c r="L731"/>
    </row>
    <row r="732" spans="1:12" s="51" customFormat="1" x14ac:dyDescent="0.3">
      <c r="A732"/>
      <c r="B732" s="53"/>
      <c r="C732" s="53"/>
      <c r="D732" s="153"/>
      <c r="E732"/>
      <c r="F732"/>
      <c r="G732"/>
      <c r="H732"/>
      <c r="I732"/>
      <c r="J732"/>
      <c r="K732"/>
      <c r="L732"/>
    </row>
    <row r="733" spans="1:12" s="51" customFormat="1" x14ac:dyDescent="0.3">
      <c r="A733"/>
      <c r="B733" s="53"/>
      <c r="C733" s="53"/>
      <c r="D733" s="153"/>
      <c r="E733"/>
      <c r="F733"/>
      <c r="G733"/>
      <c r="H733"/>
      <c r="I733"/>
      <c r="J733"/>
      <c r="K733"/>
      <c r="L733"/>
    </row>
    <row r="734" spans="1:12" s="51" customFormat="1" x14ac:dyDescent="0.3">
      <c r="A734"/>
      <c r="B734" s="53"/>
      <c r="C734" s="53"/>
      <c r="D734" s="153"/>
      <c r="E734"/>
      <c r="F734"/>
      <c r="G734"/>
      <c r="H734"/>
      <c r="I734"/>
      <c r="J734"/>
      <c r="K734"/>
      <c r="L734"/>
    </row>
    <row r="735" spans="1:12" s="51" customFormat="1" x14ac:dyDescent="0.3">
      <c r="A735"/>
      <c r="B735" s="53"/>
      <c r="C735" s="53"/>
      <c r="D735" s="153"/>
      <c r="E735"/>
      <c r="F735"/>
      <c r="G735"/>
      <c r="H735"/>
      <c r="I735"/>
      <c r="J735"/>
      <c r="K735"/>
      <c r="L735"/>
    </row>
    <row r="736" spans="1:12" s="51" customFormat="1" x14ac:dyDescent="0.3">
      <c r="A736"/>
      <c r="B736" s="53"/>
      <c r="C736" s="53"/>
      <c r="D736" s="153"/>
      <c r="E736"/>
      <c r="F736"/>
      <c r="G736"/>
      <c r="H736"/>
      <c r="I736"/>
      <c r="J736"/>
      <c r="K736"/>
      <c r="L736"/>
    </row>
    <row r="737" spans="1:12" s="51" customFormat="1" x14ac:dyDescent="0.3">
      <c r="A737"/>
      <c r="B737" s="53"/>
      <c r="C737" s="53"/>
      <c r="D737" s="153"/>
      <c r="E737"/>
      <c r="F737"/>
      <c r="G737"/>
      <c r="H737"/>
      <c r="I737"/>
      <c r="J737"/>
      <c r="K737"/>
      <c r="L737"/>
    </row>
    <row r="738" spans="1:12" s="51" customFormat="1" x14ac:dyDescent="0.3">
      <c r="A738"/>
      <c r="B738" s="53"/>
      <c r="C738" s="53"/>
      <c r="D738" s="153"/>
      <c r="E738"/>
      <c r="F738"/>
      <c r="G738"/>
      <c r="H738"/>
      <c r="I738"/>
      <c r="J738"/>
      <c r="K738"/>
      <c r="L738"/>
    </row>
    <row r="739" spans="1:12" s="51" customFormat="1" x14ac:dyDescent="0.3">
      <c r="A739"/>
      <c r="B739" s="53"/>
      <c r="C739" s="53"/>
      <c r="D739" s="153"/>
      <c r="E739"/>
      <c r="F739"/>
      <c r="G739"/>
      <c r="H739"/>
      <c r="I739"/>
      <c r="J739"/>
      <c r="K739"/>
      <c r="L739"/>
    </row>
    <row r="740" spans="1:12" s="51" customFormat="1" x14ac:dyDescent="0.3">
      <c r="A740"/>
      <c r="B740" s="53"/>
      <c r="C740" s="53"/>
      <c r="D740" s="153"/>
      <c r="E740"/>
      <c r="F740"/>
      <c r="G740"/>
      <c r="H740"/>
      <c r="I740"/>
      <c r="J740"/>
      <c r="K740"/>
      <c r="L740"/>
    </row>
    <row r="741" spans="1:12" s="51" customFormat="1" x14ac:dyDescent="0.3">
      <c r="A741"/>
      <c r="B741" s="53"/>
      <c r="C741" s="53"/>
      <c r="D741" s="153"/>
      <c r="E741"/>
      <c r="F741"/>
      <c r="G741"/>
      <c r="H741"/>
      <c r="I741"/>
      <c r="J741"/>
      <c r="K741"/>
      <c r="L741"/>
    </row>
    <row r="742" spans="1:12" s="51" customFormat="1" x14ac:dyDescent="0.3">
      <c r="A742"/>
      <c r="B742" s="53"/>
      <c r="C742" s="53"/>
      <c r="D742" s="153"/>
      <c r="E742"/>
      <c r="F742"/>
      <c r="G742"/>
      <c r="H742"/>
      <c r="I742"/>
      <c r="J742"/>
      <c r="K742"/>
      <c r="L742"/>
    </row>
    <row r="743" spans="1:12" s="51" customFormat="1" x14ac:dyDescent="0.3">
      <c r="A743"/>
      <c r="B743" s="53"/>
      <c r="C743" s="53"/>
      <c r="D743" s="153"/>
      <c r="E743"/>
      <c r="F743"/>
      <c r="G743"/>
      <c r="H743"/>
      <c r="I743"/>
      <c r="J743"/>
      <c r="K743"/>
      <c r="L743"/>
    </row>
    <row r="744" spans="1:12" s="51" customFormat="1" x14ac:dyDescent="0.3">
      <c r="A744"/>
      <c r="B744" s="53"/>
      <c r="C744" s="53"/>
      <c r="D744" s="153"/>
      <c r="E744"/>
      <c r="F744"/>
      <c r="G744"/>
      <c r="H744"/>
      <c r="I744"/>
      <c r="J744"/>
      <c r="K744"/>
      <c r="L744"/>
    </row>
    <row r="745" spans="1:12" s="51" customFormat="1" x14ac:dyDescent="0.3">
      <c r="A745"/>
      <c r="B745" s="53"/>
      <c r="C745" s="53"/>
      <c r="D745" s="153"/>
      <c r="E745"/>
      <c r="F745"/>
      <c r="G745"/>
      <c r="H745"/>
      <c r="I745"/>
      <c r="J745"/>
      <c r="K745"/>
      <c r="L745"/>
    </row>
    <row r="746" spans="1:12" s="51" customFormat="1" x14ac:dyDescent="0.3">
      <c r="A746"/>
      <c r="B746" s="53"/>
      <c r="C746" s="53"/>
      <c r="D746" s="153"/>
      <c r="E746"/>
      <c r="F746"/>
      <c r="G746"/>
      <c r="H746"/>
      <c r="I746"/>
      <c r="J746"/>
      <c r="K746"/>
      <c r="L746"/>
    </row>
    <row r="747" spans="1:12" s="51" customFormat="1" x14ac:dyDescent="0.3">
      <c r="A747"/>
      <c r="B747" s="53"/>
      <c r="C747" s="53"/>
      <c r="D747" s="153"/>
      <c r="E747"/>
      <c r="F747"/>
      <c r="G747"/>
      <c r="H747"/>
      <c r="I747"/>
      <c r="J747"/>
      <c r="K747"/>
      <c r="L747"/>
    </row>
    <row r="748" spans="1:12" s="51" customFormat="1" x14ac:dyDescent="0.3">
      <c r="A748"/>
      <c r="B748" s="53"/>
      <c r="C748" s="53"/>
      <c r="D748" s="153"/>
      <c r="E748"/>
      <c r="F748"/>
      <c r="G748"/>
      <c r="H748"/>
      <c r="I748"/>
      <c r="J748"/>
      <c r="K748"/>
      <c r="L748"/>
    </row>
    <row r="749" spans="1:12" s="51" customFormat="1" x14ac:dyDescent="0.3">
      <c r="A749"/>
      <c r="B749" s="53"/>
      <c r="C749" s="53"/>
      <c r="D749" s="153"/>
      <c r="E749"/>
      <c r="F749"/>
      <c r="G749"/>
      <c r="H749"/>
      <c r="I749"/>
      <c r="J749"/>
      <c r="K749"/>
      <c r="L749"/>
    </row>
    <row r="750" spans="1:12" s="51" customFormat="1" x14ac:dyDescent="0.3">
      <c r="A750"/>
      <c r="B750" s="53"/>
      <c r="C750" s="53"/>
      <c r="D750" s="153"/>
      <c r="E750"/>
      <c r="F750"/>
      <c r="G750"/>
      <c r="H750"/>
      <c r="I750"/>
      <c r="J750"/>
      <c r="K750"/>
      <c r="L750"/>
    </row>
    <row r="751" spans="1:12" s="51" customFormat="1" x14ac:dyDescent="0.3">
      <c r="A751"/>
      <c r="B751" s="53"/>
      <c r="C751" s="53"/>
      <c r="D751" s="153"/>
      <c r="E751"/>
      <c r="F751"/>
      <c r="G751"/>
      <c r="H751"/>
      <c r="I751"/>
      <c r="J751"/>
      <c r="K751"/>
      <c r="L751"/>
    </row>
    <row r="752" spans="1:12" s="51" customFormat="1" x14ac:dyDescent="0.3">
      <c r="A752"/>
      <c r="B752" s="53"/>
      <c r="C752" s="53"/>
      <c r="D752" s="153"/>
      <c r="E752"/>
      <c r="F752"/>
      <c r="G752"/>
      <c r="H752"/>
      <c r="I752"/>
      <c r="J752"/>
      <c r="K752"/>
      <c r="L752"/>
    </row>
    <row r="753" spans="1:12" s="51" customFormat="1" x14ac:dyDescent="0.3">
      <c r="A753"/>
      <c r="B753" s="53"/>
      <c r="C753" s="53"/>
      <c r="D753" s="153"/>
      <c r="E753"/>
      <c r="F753"/>
      <c r="G753"/>
      <c r="H753"/>
      <c r="I753"/>
      <c r="J753"/>
      <c r="K753"/>
      <c r="L753"/>
    </row>
    <row r="754" spans="1:12" s="51" customFormat="1" x14ac:dyDescent="0.3">
      <c r="A754"/>
      <c r="B754" s="53"/>
      <c r="C754" s="53"/>
      <c r="D754" s="153"/>
      <c r="E754"/>
      <c r="F754"/>
      <c r="G754"/>
      <c r="H754"/>
      <c r="I754"/>
      <c r="J754"/>
      <c r="K754"/>
      <c r="L754"/>
    </row>
    <row r="755" spans="1:12" s="51" customFormat="1" x14ac:dyDescent="0.3">
      <c r="A755"/>
      <c r="B755" s="53"/>
      <c r="C755" s="53"/>
      <c r="D755" s="153"/>
      <c r="E755"/>
      <c r="F755"/>
      <c r="G755"/>
      <c r="H755"/>
      <c r="I755"/>
      <c r="J755"/>
      <c r="K755"/>
      <c r="L755"/>
    </row>
    <row r="756" spans="1:12" s="51" customFormat="1" x14ac:dyDescent="0.3">
      <c r="A756"/>
      <c r="B756" s="53"/>
      <c r="C756" s="53"/>
      <c r="D756" s="153"/>
      <c r="E756"/>
      <c r="F756"/>
      <c r="G756"/>
      <c r="H756"/>
      <c r="I756"/>
      <c r="J756"/>
      <c r="K756"/>
      <c r="L756"/>
    </row>
    <row r="757" spans="1:12" s="51" customFormat="1" x14ac:dyDescent="0.3">
      <c r="A757"/>
      <c r="B757" s="53"/>
      <c r="C757" s="53"/>
      <c r="D757" s="153"/>
      <c r="E757"/>
      <c r="F757"/>
      <c r="G757"/>
      <c r="H757"/>
      <c r="I757"/>
      <c r="J757"/>
      <c r="K757"/>
      <c r="L757"/>
    </row>
    <row r="758" spans="1:12" s="51" customFormat="1" x14ac:dyDescent="0.3">
      <c r="A758"/>
      <c r="B758" s="53"/>
      <c r="C758" s="53"/>
      <c r="D758" s="153"/>
      <c r="E758"/>
      <c r="F758"/>
      <c r="G758"/>
      <c r="H758"/>
      <c r="I758"/>
      <c r="J758"/>
      <c r="K758"/>
      <c r="L758"/>
    </row>
    <row r="759" spans="1:12" s="51" customFormat="1" x14ac:dyDescent="0.3">
      <c r="A759"/>
      <c r="B759" s="53"/>
      <c r="C759" s="53"/>
      <c r="D759" s="153"/>
      <c r="E759"/>
      <c r="F759"/>
      <c r="G759"/>
      <c r="H759"/>
      <c r="I759"/>
      <c r="J759"/>
      <c r="K759"/>
      <c r="L759"/>
    </row>
    <row r="760" spans="1:12" s="51" customFormat="1" x14ac:dyDescent="0.3">
      <c r="A760"/>
      <c r="B760" s="53"/>
      <c r="C760" s="53"/>
      <c r="D760" s="153"/>
      <c r="E760"/>
      <c r="F760"/>
      <c r="G760"/>
      <c r="H760"/>
      <c r="I760"/>
      <c r="J760"/>
      <c r="K760"/>
      <c r="L760"/>
    </row>
    <row r="761" spans="1:12" s="51" customFormat="1" x14ac:dyDescent="0.3">
      <c r="A761"/>
      <c r="B761" s="53"/>
      <c r="C761" s="53"/>
      <c r="D761" s="153"/>
      <c r="E761"/>
      <c r="F761"/>
      <c r="G761"/>
      <c r="H761"/>
      <c r="I761"/>
      <c r="J761"/>
      <c r="K761"/>
      <c r="L761"/>
    </row>
    <row r="762" spans="1:12" s="51" customFormat="1" x14ac:dyDescent="0.3">
      <c r="A762"/>
      <c r="B762" s="53"/>
      <c r="C762" s="53"/>
      <c r="D762" s="153"/>
      <c r="E762"/>
      <c r="F762"/>
      <c r="G762"/>
      <c r="H762"/>
      <c r="I762"/>
      <c r="J762"/>
      <c r="K762"/>
      <c r="L762"/>
    </row>
    <row r="763" spans="1:12" s="51" customFormat="1" x14ac:dyDescent="0.3">
      <c r="A763"/>
      <c r="B763" s="53"/>
      <c r="C763" s="53"/>
      <c r="D763" s="153"/>
      <c r="E763"/>
      <c r="F763"/>
      <c r="G763"/>
      <c r="H763"/>
      <c r="I763"/>
      <c r="J763"/>
      <c r="K763"/>
      <c r="L763"/>
    </row>
    <row r="764" spans="1:12" s="51" customFormat="1" x14ac:dyDescent="0.3">
      <c r="A764"/>
      <c r="B764" s="53"/>
      <c r="C764" s="53"/>
      <c r="D764" s="153"/>
      <c r="E764"/>
      <c r="F764"/>
      <c r="G764"/>
      <c r="H764"/>
      <c r="I764"/>
      <c r="J764"/>
      <c r="K764"/>
      <c r="L764"/>
    </row>
    <row r="765" spans="1:12" s="51" customFormat="1" x14ac:dyDescent="0.3">
      <c r="A765"/>
      <c r="B765" s="53"/>
      <c r="C765" s="53"/>
      <c r="D765" s="153"/>
      <c r="E765"/>
      <c r="F765"/>
      <c r="G765"/>
      <c r="H765"/>
      <c r="I765"/>
      <c r="J765"/>
      <c r="K765"/>
      <c r="L765"/>
    </row>
    <row r="766" spans="1:12" s="51" customFormat="1" x14ac:dyDescent="0.3">
      <c r="A766"/>
      <c r="B766" s="53"/>
      <c r="C766" s="53"/>
      <c r="D766" s="153"/>
      <c r="E766"/>
      <c r="F766"/>
      <c r="G766"/>
      <c r="H766"/>
      <c r="I766"/>
      <c r="J766"/>
      <c r="K766"/>
      <c r="L766"/>
    </row>
    <row r="767" spans="1:12" s="51" customFormat="1" x14ac:dyDescent="0.3">
      <c r="A767"/>
      <c r="B767" s="53"/>
      <c r="C767" s="53"/>
      <c r="D767" s="153"/>
      <c r="E767"/>
      <c r="F767"/>
      <c r="G767"/>
      <c r="H767"/>
      <c r="I767"/>
      <c r="J767"/>
      <c r="K767"/>
      <c r="L767"/>
    </row>
    <row r="768" spans="1:12" s="51" customFormat="1" x14ac:dyDescent="0.3">
      <c r="A768"/>
      <c r="B768" s="53"/>
      <c r="C768" s="53"/>
      <c r="D768" s="153"/>
      <c r="E768"/>
      <c r="F768"/>
      <c r="G768"/>
      <c r="H768"/>
      <c r="I768"/>
      <c r="J768"/>
      <c r="K768"/>
      <c r="L768"/>
    </row>
    <row r="769" spans="1:12" s="51" customFormat="1" x14ac:dyDescent="0.3">
      <c r="A769"/>
      <c r="B769" s="53"/>
      <c r="C769" s="53"/>
      <c r="D769" s="153"/>
      <c r="E769"/>
      <c r="F769"/>
      <c r="G769"/>
      <c r="H769"/>
      <c r="I769"/>
      <c r="J769"/>
      <c r="K769"/>
      <c r="L769"/>
    </row>
    <row r="770" spans="1:12" s="51" customFormat="1" x14ac:dyDescent="0.3">
      <c r="A770"/>
      <c r="B770" s="53"/>
      <c r="C770" s="53"/>
      <c r="D770" s="153"/>
      <c r="E770"/>
      <c r="F770"/>
      <c r="G770"/>
      <c r="H770"/>
      <c r="I770"/>
      <c r="J770"/>
      <c r="K770"/>
      <c r="L770"/>
    </row>
    <row r="771" spans="1:12" s="51" customFormat="1" x14ac:dyDescent="0.3">
      <c r="A771"/>
      <c r="B771" s="53"/>
      <c r="C771" s="53"/>
      <c r="D771" s="153"/>
      <c r="E771"/>
      <c r="F771"/>
      <c r="G771"/>
      <c r="H771"/>
      <c r="I771"/>
      <c r="J771"/>
      <c r="K771"/>
      <c r="L771"/>
    </row>
    <row r="772" spans="1:12" s="51" customFormat="1" x14ac:dyDescent="0.3">
      <c r="A772"/>
      <c r="B772" s="53"/>
      <c r="C772" s="53"/>
      <c r="D772" s="153"/>
      <c r="E772"/>
      <c r="F772"/>
      <c r="G772"/>
      <c r="H772"/>
      <c r="I772"/>
      <c r="J772"/>
      <c r="K772"/>
      <c r="L772"/>
    </row>
    <row r="773" spans="1:12" s="51" customFormat="1" x14ac:dyDescent="0.3">
      <c r="A773"/>
      <c r="B773" s="53"/>
      <c r="C773" s="53"/>
      <c r="D773" s="153"/>
      <c r="E773"/>
      <c r="F773"/>
      <c r="G773"/>
      <c r="H773"/>
      <c r="I773"/>
      <c r="J773"/>
      <c r="K773"/>
      <c r="L773"/>
    </row>
    <row r="774" spans="1:12" s="51" customFormat="1" x14ac:dyDescent="0.3">
      <c r="A774"/>
      <c r="B774" s="53"/>
      <c r="C774" s="53"/>
      <c r="D774" s="153"/>
      <c r="E774"/>
      <c r="F774"/>
      <c r="G774"/>
      <c r="H774"/>
      <c r="I774"/>
      <c r="J774"/>
      <c r="K774"/>
      <c r="L774"/>
    </row>
    <row r="775" spans="1:12" s="51" customFormat="1" x14ac:dyDescent="0.3">
      <c r="A775"/>
      <c r="B775" s="53"/>
      <c r="C775" s="53"/>
      <c r="D775" s="153"/>
      <c r="E775"/>
      <c r="F775"/>
      <c r="G775"/>
      <c r="H775"/>
      <c r="I775"/>
      <c r="J775"/>
      <c r="K775"/>
      <c r="L775"/>
    </row>
    <row r="776" spans="1:12" s="51" customFormat="1" x14ac:dyDescent="0.3">
      <c r="A776"/>
      <c r="B776" s="53"/>
      <c r="C776" s="53"/>
      <c r="D776" s="153"/>
      <c r="E776"/>
      <c r="F776"/>
      <c r="G776"/>
      <c r="H776"/>
      <c r="I776"/>
      <c r="J776"/>
      <c r="K776"/>
      <c r="L776"/>
    </row>
    <row r="777" spans="1:12" s="51" customFormat="1" x14ac:dyDescent="0.3">
      <c r="A777"/>
      <c r="B777" s="53"/>
      <c r="C777" s="53"/>
      <c r="D777" s="153"/>
      <c r="E777"/>
      <c r="F777"/>
      <c r="G777"/>
      <c r="H777"/>
      <c r="I777"/>
      <c r="J777"/>
      <c r="K777"/>
      <c r="L777"/>
    </row>
    <row r="778" spans="1:12" s="51" customFormat="1" x14ac:dyDescent="0.3">
      <c r="A778"/>
      <c r="B778" s="53"/>
      <c r="C778" s="53"/>
      <c r="D778" s="153"/>
      <c r="E778"/>
      <c r="F778"/>
      <c r="G778"/>
      <c r="H778"/>
      <c r="I778"/>
      <c r="J778"/>
      <c r="K778"/>
      <c r="L778"/>
    </row>
    <row r="779" spans="1:12" s="51" customFormat="1" x14ac:dyDescent="0.3">
      <c r="A779"/>
      <c r="B779" s="53"/>
      <c r="C779" s="53"/>
      <c r="D779" s="153"/>
      <c r="E779"/>
      <c r="F779"/>
      <c r="G779"/>
      <c r="H779"/>
      <c r="I779"/>
      <c r="J779"/>
      <c r="K779"/>
      <c r="L779"/>
    </row>
    <row r="780" spans="1:12" s="51" customFormat="1" x14ac:dyDescent="0.3">
      <c r="A780"/>
      <c r="B780" s="53"/>
      <c r="C780" s="53"/>
      <c r="D780" s="153"/>
      <c r="E780"/>
      <c r="F780"/>
      <c r="G780"/>
      <c r="H780"/>
      <c r="I780"/>
      <c r="J780"/>
      <c r="K780"/>
      <c r="L780"/>
    </row>
    <row r="781" spans="1:12" s="51" customFormat="1" x14ac:dyDescent="0.3">
      <c r="A781"/>
      <c r="B781" s="53"/>
      <c r="C781" s="53"/>
      <c r="D781" s="153"/>
      <c r="E781"/>
      <c r="F781"/>
      <c r="G781"/>
      <c r="H781"/>
      <c r="I781"/>
      <c r="J781"/>
      <c r="K781"/>
      <c r="L781"/>
    </row>
    <row r="782" spans="1:12" s="51" customFormat="1" x14ac:dyDescent="0.3">
      <c r="A782"/>
      <c r="B782" s="53"/>
      <c r="C782" s="53"/>
      <c r="D782" s="153"/>
      <c r="E782"/>
      <c r="F782"/>
      <c r="G782"/>
      <c r="H782"/>
      <c r="I782"/>
      <c r="J782"/>
      <c r="K782"/>
      <c r="L782"/>
    </row>
    <row r="783" spans="1:12" s="51" customFormat="1" x14ac:dyDescent="0.3">
      <c r="A783"/>
      <c r="B783" s="53"/>
      <c r="C783" s="53"/>
      <c r="D783" s="153"/>
      <c r="E783"/>
      <c r="F783"/>
      <c r="G783"/>
      <c r="H783"/>
      <c r="I783"/>
      <c r="J783"/>
      <c r="K783"/>
      <c r="L783"/>
    </row>
    <row r="784" spans="1:12" s="51" customFormat="1" x14ac:dyDescent="0.3">
      <c r="A784"/>
      <c r="B784" s="53"/>
      <c r="C784" s="53"/>
      <c r="D784" s="153"/>
      <c r="E784"/>
      <c r="F784"/>
      <c r="G784"/>
      <c r="H784"/>
      <c r="I784"/>
      <c r="J784"/>
      <c r="K784"/>
      <c r="L784"/>
    </row>
    <row r="785" spans="1:12" s="51" customFormat="1" x14ac:dyDescent="0.3">
      <c r="A785"/>
      <c r="B785" s="53"/>
      <c r="C785" s="53"/>
      <c r="D785" s="153"/>
      <c r="E785"/>
      <c r="F785"/>
      <c r="G785"/>
      <c r="H785"/>
      <c r="I785"/>
      <c r="J785"/>
      <c r="K785"/>
      <c r="L785"/>
    </row>
    <row r="786" spans="1:12" s="51" customFormat="1" x14ac:dyDescent="0.3">
      <c r="A786"/>
      <c r="B786" s="53"/>
      <c r="C786" s="53"/>
      <c r="D786" s="153"/>
      <c r="E786"/>
      <c r="F786"/>
      <c r="G786"/>
      <c r="H786"/>
      <c r="I786"/>
      <c r="J786"/>
      <c r="K786"/>
      <c r="L786"/>
    </row>
    <row r="787" spans="1:12" s="51" customFormat="1" x14ac:dyDescent="0.3">
      <c r="A787"/>
      <c r="B787" s="53"/>
      <c r="C787" s="53"/>
      <c r="D787" s="153"/>
      <c r="E787"/>
      <c r="F787"/>
      <c r="G787"/>
      <c r="H787"/>
      <c r="I787"/>
      <c r="J787"/>
      <c r="K787"/>
      <c r="L787"/>
    </row>
    <row r="788" spans="1:12" s="51" customFormat="1" x14ac:dyDescent="0.3">
      <c r="A788"/>
      <c r="B788" s="53"/>
      <c r="C788" s="53"/>
      <c r="D788" s="153"/>
      <c r="E788"/>
      <c r="F788"/>
      <c r="G788"/>
      <c r="H788"/>
      <c r="I788"/>
      <c r="J788"/>
      <c r="K788"/>
      <c r="L788"/>
    </row>
    <row r="789" spans="1:12" s="51" customFormat="1" x14ac:dyDescent="0.3">
      <c r="A789"/>
      <c r="B789" s="53"/>
      <c r="C789" s="53"/>
      <c r="D789" s="153"/>
      <c r="E789"/>
      <c r="F789"/>
      <c r="G789"/>
      <c r="H789"/>
      <c r="I789"/>
      <c r="J789"/>
      <c r="K789"/>
      <c r="L789"/>
    </row>
    <row r="790" spans="1:12" s="51" customFormat="1" x14ac:dyDescent="0.3">
      <c r="A790"/>
      <c r="B790" s="53"/>
      <c r="C790" s="53"/>
      <c r="D790" s="153"/>
      <c r="E790"/>
      <c r="F790"/>
      <c r="G790"/>
      <c r="H790"/>
      <c r="I790"/>
      <c r="J790"/>
      <c r="K790"/>
      <c r="L790"/>
    </row>
    <row r="791" spans="1:12" s="51" customFormat="1" x14ac:dyDescent="0.3">
      <c r="A791"/>
      <c r="B791" s="53"/>
      <c r="C791" s="53"/>
      <c r="D791" s="153"/>
      <c r="E791"/>
      <c r="F791"/>
      <c r="G791"/>
      <c r="H791"/>
      <c r="I791"/>
      <c r="J791"/>
      <c r="K791"/>
      <c r="L791"/>
    </row>
    <row r="792" spans="1:12" s="51" customFormat="1" x14ac:dyDescent="0.3">
      <c r="A792"/>
      <c r="B792" s="53"/>
      <c r="C792" s="53"/>
      <c r="D792" s="153"/>
      <c r="E792"/>
      <c r="F792"/>
      <c r="G792"/>
      <c r="H792"/>
      <c r="I792"/>
      <c r="J792"/>
      <c r="K792"/>
      <c r="L792"/>
    </row>
    <row r="793" spans="1:12" s="51" customFormat="1" x14ac:dyDescent="0.3">
      <c r="A793"/>
      <c r="B793" s="53"/>
      <c r="C793" s="53"/>
      <c r="D793" s="153"/>
      <c r="E793"/>
      <c r="F793"/>
      <c r="G793"/>
      <c r="H793"/>
      <c r="I793"/>
      <c r="J793"/>
      <c r="K793"/>
      <c r="L793"/>
    </row>
    <row r="794" spans="1:12" s="51" customFormat="1" x14ac:dyDescent="0.3">
      <c r="A794"/>
      <c r="B794" s="53"/>
      <c r="C794" s="53"/>
      <c r="D794" s="153"/>
      <c r="E794"/>
      <c r="F794"/>
      <c r="G794"/>
      <c r="H794"/>
      <c r="I794"/>
      <c r="J794"/>
      <c r="K794"/>
      <c r="L794"/>
    </row>
    <row r="795" spans="1:12" s="51" customFormat="1" x14ac:dyDescent="0.3">
      <c r="A795"/>
      <c r="B795" s="53"/>
      <c r="C795" s="53"/>
      <c r="D795" s="153"/>
      <c r="E795"/>
      <c r="F795"/>
      <c r="G795"/>
      <c r="H795"/>
      <c r="I795"/>
      <c r="J795"/>
      <c r="K795"/>
      <c r="L795"/>
    </row>
    <row r="796" spans="1:12" s="51" customFormat="1" x14ac:dyDescent="0.3">
      <c r="A796"/>
      <c r="B796" s="53"/>
      <c r="C796" s="53"/>
      <c r="D796" s="153"/>
      <c r="E796"/>
      <c r="F796"/>
      <c r="G796"/>
      <c r="H796"/>
      <c r="I796"/>
      <c r="J796"/>
      <c r="K796"/>
      <c r="L796"/>
    </row>
    <row r="797" spans="1:12" s="51" customFormat="1" x14ac:dyDescent="0.3">
      <c r="A797"/>
      <c r="B797" s="53"/>
      <c r="C797" s="53"/>
      <c r="D797" s="153"/>
      <c r="E797"/>
      <c r="F797"/>
      <c r="G797"/>
      <c r="H797"/>
      <c r="I797"/>
      <c r="J797"/>
      <c r="K797"/>
      <c r="L797"/>
    </row>
    <row r="798" spans="1:12" s="51" customFormat="1" x14ac:dyDescent="0.3">
      <c r="A798"/>
      <c r="B798" s="53"/>
      <c r="C798" s="53"/>
      <c r="D798" s="153"/>
      <c r="E798"/>
      <c r="F798"/>
      <c r="G798"/>
      <c r="H798"/>
      <c r="I798"/>
      <c r="J798"/>
      <c r="K798"/>
      <c r="L798"/>
    </row>
    <row r="799" spans="1:12" s="51" customFormat="1" x14ac:dyDescent="0.3">
      <c r="A799"/>
      <c r="B799" s="53"/>
      <c r="C799" s="53"/>
      <c r="D799" s="153"/>
      <c r="E799"/>
      <c r="F799"/>
      <c r="G799"/>
      <c r="H799"/>
      <c r="I799"/>
      <c r="J799"/>
      <c r="K799"/>
      <c r="L799"/>
    </row>
    <row r="800" spans="1:12" s="51" customFormat="1" x14ac:dyDescent="0.3">
      <c r="A800"/>
      <c r="B800" s="53"/>
      <c r="C800" s="53"/>
      <c r="D800" s="153"/>
      <c r="E800"/>
      <c r="F800"/>
      <c r="G800"/>
      <c r="H800"/>
      <c r="I800"/>
      <c r="J800"/>
      <c r="K800"/>
      <c r="L800"/>
    </row>
    <row r="801" spans="1:12" s="51" customFormat="1" x14ac:dyDescent="0.3">
      <c r="A801"/>
      <c r="B801" s="53"/>
      <c r="C801" s="53"/>
      <c r="D801" s="153"/>
      <c r="E801"/>
      <c r="F801"/>
      <c r="G801"/>
      <c r="H801"/>
      <c r="I801"/>
      <c r="J801"/>
      <c r="K801"/>
      <c r="L801"/>
    </row>
    <row r="802" spans="1:12" s="51" customFormat="1" x14ac:dyDescent="0.3">
      <c r="A802"/>
      <c r="B802" s="53"/>
      <c r="C802" s="53"/>
      <c r="D802" s="153"/>
      <c r="E802"/>
      <c r="F802"/>
      <c r="G802"/>
      <c r="H802"/>
      <c r="I802"/>
      <c r="J802"/>
      <c r="K802"/>
      <c r="L802"/>
    </row>
    <row r="803" spans="1:12" s="51" customFormat="1" x14ac:dyDescent="0.3">
      <c r="A803"/>
      <c r="B803" s="53"/>
      <c r="C803" s="53"/>
      <c r="D803" s="153"/>
      <c r="E803"/>
      <c r="F803"/>
      <c r="G803"/>
      <c r="H803"/>
      <c r="I803"/>
      <c r="J803"/>
      <c r="K803"/>
      <c r="L803"/>
    </row>
    <row r="804" spans="1:12" s="51" customFormat="1" x14ac:dyDescent="0.3">
      <c r="A804"/>
      <c r="B804" s="53"/>
      <c r="C804" s="53"/>
      <c r="D804" s="153"/>
      <c r="E804"/>
      <c r="F804"/>
      <c r="G804"/>
      <c r="H804"/>
      <c r="I804"/>
      <c r="J804"/>
      <c r="K804"/>
      <c r="L804"/>
    </row>
    <row r="805" spans="1:12" s="51" customFormat="1" x14ac:dyDescent="0.3">
      <c r="A805"/>
      <c r="B805" s="53"/>
      <c r="C805" s="53"/>
      <c r="D805" s="153"/>
      <c r="E805"/>
      <c r="F805"/>
      <c r="G805"/>
      <c r="H805"/>
      <c r="I805"/>
      <c r="J805"/>
      <c r="K805"/>
      <c r="L805"/>
    </row>
    <row r="806" spans="1:12" s="51" customFormat="1" x14ac:dyDescent="0.3">
      <c r="A806"/>
      <c r="B806" s="53"/>
      <c r="C806" s="53"/>
      <c r="D806" s="153"/>
      <c r="E806"/>
      <c r="F806"/>
      <c r="G806"/>
      <c r="H806"/>
      <c r="I806"/>
      <c r="J806"/>
      <c r="K806"/>
      <c r="L806"/>
    </row>
    <row r="807" spans="1:12" s="51" customFormat="1" x14ac:dyDescent="0.3">
      <c r="A807"/>
      <c r="B807" s="53"/>
      <c r="C807" s="53"/>
      <c r="D807" s="153"/>
      <c r="E807"/>
      <c r="F807"/>
      <c r="G807"/>
      <c r="H807"/>
      <c r="I807"/>
      <c r="J807"/>
      <c r="K807"/>
      <c r="L807"/>
    </row>
    <row r="808" spans="1:12" s="51" customFormat="1" x14ac:dyDescent="0.3">
      <c r="A808"/>
      <c r="B808" s="53"/>
      <c r="C808" s="53"/>
      <c r="D808" s="153"/>
      <c r="E808"/>
      <c r="F808"/>
      <c r="G808"/>
      <c r="H808"/>
      <c r="I808"/>
      <c r="J808"/>
      <c r="K808"/>
      <c r="L808"/>
    </row>
    <row r="809" spans="1:12" s="51" customFormat="1" x14ac:dyDescent="0.3">
      <c r="A809"/>
      <c r="B809" s="53"/>
      <c r="C809" s="53"/>
      <c r="D809" s="153"/>
      <c r="E809"/>
      <c r="F809"/>
      <c r="G809"/>
      <c r="H809"/>
      <c r="I809"/>
      <c r="J809"/>
      <c r="K809"/>
      <c r="L809"/>
    </row>
    <row r="810" spans="1:12" s="51" customFormat="1" x14ac:dyDescent="0.3">
      <c r="A810"/>
      <c r="B810" s="53"/>
      <c r="C810" s="53"/>
      <c r="D810" s="153"/>
      <c r="E810"/>
      <c r="F810"/>
      <c r="G810"/>
      <c r="H810"/>
      <c r="I810"/>
      <c r="J810"/>
      <c r="K810"/>
      <c r="L810"/>
    </row>
    <row r="811" spans="1:12" s="51" customFormat="1" x14ac:dyDescent="0.3">
      <c r="A811"/>
      <c r="B811" s="53"/>
      <c r="C811" s="53"/>
      <c r="D811" s="153"/>
      <c r="E811"/>
      <c r="F811"/>
      <c r="G811"/>
      <c r="H811"/>
      <c r="I811"/>
      <c r="J811"/>
      <c r="K811"/>
      <c r="L811"/>
    </row>
    <row r="812" spans="1:12" s="51" customFormat="1" x14ac:dyDescent="0.3">
      <c r="A812"/>
      <c r="B812" s="53"/>
      <c r="C812" s="53"/>
      <c r="D812" s="153"/>
      <c r="E812"/>
      <c r="F812"/>
      <c r="G812"/>
      <c r="H812"/>
      <c r="I812"/>
      <c r="J812"/>
      <c r="K812"/>
      <c r="L812"/>
    </row>
    <row r="813" spans="1:12" s="51" customFormat="1" x14ac:dyDescent="0.3">
      <c r="A813"/>
      <c r="B813" s="53"/>
      <c r="C813" s="53"/>
      <c r="D813" s="153"/>
      <c r="E813"/>
      <c r="F813"/>
      <c r="G813"/>
      <c r="H813"/>
      <c r="I813"/>
      <c r="J813"/>
      <c r="K813"/>
      <c r="L813"/>
    </row>
    <row r="814" spans="1:12" s="51" customFormat="1" x14ac:dyDescent="0.3">
      <c r="A814"/>
      <c r="B814" s="53"/>
      <c r="C814" s="53"/>
      <c r="D814" s="153"/>
      <c r="E814"/>
      <c r="F814"/>
      <c r="G814"/>
      <c r="H814"/>
      <c r="I814"/>
      <c r="J814"/>
      <c r="K814"/>
      <c r="L814"/>
    </row>
    <row r="815" spans="1:12" s="51" customFormat="1" x14ac:dyDescent="0.3">
      <c r="A815"/>
      <c r="B815" s="53"/>
      <c r="C815" s="53"/>
      <c r="D815" s="153"/>
      <c r="E815"/>
      <c r="F815"/>
      <c r="G815"/>
      <c r="H815"/>
      <c r="I815"/>
      <c r="J815"/>
      <c r="K815"/>
      <c r="L815"/>
    </row>
    <row r="816" spans="1:12" s="51" customFormat="1" x14ac:dyDescent="0.3">
      <c r="A816"/>
      <c r="B816" s="53"/>
      <c r="C816" s="53"/>
      <c r="D816" s="153"/>
      <c r="E816"/>
      <c r="F816"/>
      <c r="G816"/>
      <c r="H816"/>
      <c r="I816"/>
      <c r="J816"/>
      <c r="K816"/>
      <c r="L816"/>
    </row>
    <row r="817" spans="1:12" s="51" customFormat="1" x14ac:dyDescent="0.3">
      <c r="A817"/>
      <c r="B817" s="53"/>
      <c r="C817" s="53"/>
      <c r="D817" s="153"/>
      <c r="E817"/>
      <c r="F817"/>
      <c r="G817"/>
      <c r="H817"/>
      <c r="I817"/>
      <c r="J817"/>
      <c r="K817"/>
      <c r="L817"/>
    </row>
    <row r="818" spans="1:12" s="51" customFormat="1" x14ac:dyDescent="0.3">
      <c r="A818"/>
      <c r="B818" s="53"/>
      <c r="C818" s="53"/>
      <c r="D818" s="153"/>
      <c r="E818"/>
      <c r="F818"/>
      <c r="G818"/>
      <c r="H818"/>
      <c r="I818"/>
      <c r="J818"/>
      <c r="K818"/>
      <c r="L818"/>
    </row>
    <row r="819" spans="1:12" s="51" customFormat="1" x14ac:dyDescent="0.3">
      <c r="A819"/>
      <c r="B819" s="53"/>
      <c r="C819" s="53"/>
      <c r="D819" s="153"/>
      <c r="E819"/>
      <c r="F819"/>
      <c r="G819"/>
      <c r="H819"/>
      <c r="I819"/>
      <c r="J819"/>
      <c r="K819"/>
      <c r="L819"/>
    </row>
    <row r="820" spans="1:12" s="51" customFormat="1" x14ac:dyDescent="0.3">
      <c r="A820"/>
      <c r="B820" s="53"/>
      <c r="C820" s="53"/>
      <c r="D820" s="153"/>
      <c r="E820"/>
      <c r="F820"/>
      <c r="G820"/>
      <c r="H820"/>
      <c r="I820"/>
      <c r="J820"/>
      <c r="K820"/>
      <c r="L820"/>
    </row>
    <row r="821" spans="1:12" s="51" customFormat="1" x14ac:dyDescent="0.3">
      <c r="A821"/>
      <c r="B821" s="53"/>
      <c r="C821" s="53"/>
      <c r="D821" s="153"/>
      <c r="E821"/>
      <c r="F821"/>
      <c r="G821"/>
      <c r="H821"/>
      <c r="I821"/>
      <c r="J821"/>
      <c r="K821"/>
      <c r="L821"/>
    </row>
    <row r="822" spans="1:12" s="51" customFormat="1" x14ac:dyDescent="0.3">
      <c r="A822"/>
      <c r="B822" s="53"/>
      <c r="C822" s="53"/>
      <c r="D822" s="153"/>
      <c r="E822"/>
      <c r="F822"/>
      <c r="G822"/>
      <c r="H822"/>
      <c r="I822"/>
      <c r="J822"/>
      <c r="K822"/>
      <c r="L822"/>
    </row>
    <row r="823" spans="1:12" s="51" customFormat="1" x14ac:dyDescent="0.3">
      <c r="A823"/>
      <c r="B823" s="53"/>
      <c r="C823" s="53"/>
      <c r="D823" s="153"/>
      <c r="E823"/>
      <c r="F823"/>
      <c r="G823"/>
      <c r="H823"/>
      <c r="I823"/>
      <c r="J823"/>
      <c r="K823"/>
      <c r="L823"/>
    </row>
    <row r="824" spans="1:12" s="51" customFormat="1" x14ac:dyDescent="0.3">
      <c r="A824"/>
      <c r="B824" s="53"/>
      <c r="C824" s="53"/>
      <c r="D824" s="153"/>
      <c r="E824"/>
      <c r="F824"/>
      <c r="G824"/>
      <c r="H824"/>
      <c r="I824"/>
      <c r="J824"/>
      <c r="K824"/>
      <c r="L824"/>
    </row>
    <row r="825" spans="1:12" s="51" customFormat="1" x14ac:dyDescent="0.3">
      <c r="A825"/>
      <c r="B825" s="53"/>
      <c r="C825" s="53"/>
      <c r="D825" s="153"/>
      <c r="E825"/>
      <c r="F825"/>
      <c r="G825"/>
      <c r="H825"/>
      <c r="I825"/>
      <c r="J825"/>
      <c r="K825"/>
      <c r="L825"/>
    </row>
    <row r="826" spans="1:12" s="51" customFormat="1" x14ac:dyDescent="0.3">
      <c r="A826"/>
      <c r="B826" s="53"/>
      <c r="C826" s="53"/>
      <c r="D826" s="153"/>
      <c r="E826"/>
      <c r="F826"/>
      <c r="G826"/>
      <c r="H826"/>
      <c r="I826"/>
      <c r="J826"/>
      <c r="K826"/>
      <c r="L826"/>
    </row>
    <row r="827" spans="1:12" s="51" customFormat="1" x14ac:dyDescent="0.3">
      <c r="A827"/>
      <c r="B827" s="53"/>
      <c r="C827" s="53"/>
      <c r="D827" s="153"/>
      <c r="E827"/>
      <c r="F827"/>
      <c r="G827"/>
      <c r="H827"/>
      <c r="I827"/>
      <c r="J827"/>
      <c r="K827"/>
      <c r="L827"/>
    </row>
    <row r="828" spans="1:12" s="51" customFormat="1" x14ac:dyDescent="0.3">
      <c r="A828"/>
      <c r="B828" s="53"/>
      <c r="C828" s="53"/>
      <c r="D828" s="153"/>
      <c r="E828"/>
      <c r="F828"/>
      <c r="G828"/>
      <c r="H828"/>
      <c r="I828"/>
      <c r="J828"/>
      <c r="K828"/>
      <c r="L828"/>
    </row>
    <row r="829" spans="1:12" s="51" customFormat="1" x14ac:dyDescent="0.3">
      <c r="A829"/>
      <c r="B829" s="53"/>
      <c r="C829" s="53"/>
      <c r="D829" s="153"/>
      <c r="E829"/>
      <c r="F829"/>
      <c r="G829"/>
      <c r="H829"/>
      <c r="I829"/>
      <c r="J829"/>
      <c r="K829"/>
      <c r="L829"/>
    </row>
    <row r="830" spans="1:12" s="51" customFormat="1" x14ac:dyDescent="0.3">
      <c r="A830"/>
      <c r="B830" s="53"/>
      <c r="C830" s="53"/>
      <c r="D830" s="153"/>
      <c r="E830"/>
      <c r="F830"/>
      <c r="G830"/>
      <c r="H830"/>
      <c r="I830"/>
      <c r="J830"/>
      <c r="K830"/>
      <c r="L830"/>
    </row>
    <row r="831" spans="1:12" s="51" customFormat="1" x14ac:dyDescent="0.3">
      <c r="A831"/>
      <c r="B831" s="53"/>
      <c r="C831" s="53"/>
      <c r="D831" s="153"/>
      <c r="E831"/>
      <c r="F831"/>
      <c r="G831"/>
      <c r="H831"/>
      <c r="I831"/>
      <c r="J831"/>
      <c r="K831"/>
      <c r="L831"/>
    </row>
    <row r="832" spans="1:12" s="51" customFormat="1" x14ac:dyDescent="0.3">
      <c r="A832"/>
      <c r="B832" s="53"/>
      <c r="C832" s="53"/>
      <c r="D832" s="153"/>
      <c r="E832"/>
      <c r="F832"/>
      <c r="G832"/>
      <c r="H832"/>
      <c r="I832"/>
      <c r="J832"/>
      <c r="K832"/>
      <c r="L832"/>
    </row>
    <row r="833" spans="1:12" s="51" customFormat="1" x14ac:dyDescent="0.3">
      <c r="A833"/>
      <c r="B833" s="53"/>
      <c r="C833" s="53"/>
      <c r="D833" s="153"/>
      <c r="E833"/>
      <c r="F833"/>
      <c r="G833"/>
      <c r="H833"/>
      <c r="I833"/>
      <c r="J833"/>
      <c r="K833"/>
      <c r="L833"/>
    </row>
    <row r="834" spans="1:12" s="51" customFormat="1" x14ac:dyDescent="0.3">
      <c r="A834"/>
      <c r="B834" s="53"/>
      <c r="C834" s="53"/>
      <c r="D834" s="153"/>
      <c r="E834"/>
      <c r="F834"/>
      <c r="G834"/>
      <c r="H834"/>
      <c r="I834"/>
      <c r="J834"/>
      <c r="K834"/>
      <c r="L834"/>
    </row>
    <row r="835" spans="1:12" s="51" customFormat="1" x14ac:dyDescent="0.3">
      <c r="A835"/>
      <c r="B835" s="53"/>
      <c r="C835" s="53"/>
      <c r="D835" s="153"/>
      <c r="E835"/>
      <c r="F835"/>
      <c r="G835"/>
      <c r="H835"/>
      <c r="I835"/>
      <c r="J835"/>
      <c r="K835"/>
      <c r="L835"/>
    </row>
    <row r="836" spans="1:12" s="51" customFormat="1" x14ac:dyDescent="0.3">
      <c r="A836"/>
      <c r="B836" s="53"/>
      <c r="C836" s="53"/>
      <c r="D836" s="153"/>
      <c r="E836"/>
      <c r="F836"/>
      <c r="G836"/>
      <c r="H836"/>
      <c r="I836"/>
      <c r="J836"/>
      <c r="K836"/>
      <c r="L836"/>
    </row>
    <row r="837" spans="1:12" s="51" customFormat="1" x14ac:dyDescent="0.3">
      <c r="A837"/>
      <c r="B837" s="53"/>
      <c r="C837" s="53"/>
      <c r="D837" s="153"/>
      <c r="E837"/>
      <c r="F837"/>
      <c r="G837"/>
      <c r="H837"/>
      <c r="I837"/>
      <c r="J837"/>
      <c r="K837"/>
      <c r="L837"/>
    </row>
    <row r="838" spans="1:12" s="51" customFormat="1" x14ac:dyDescent="0.3">
      <c r="A838"/>
      <c r="B838" s="53"/>
      <c r="C838" s="53"/>
      <c r="D838" s="153"/>
      <c r="E838"/>
      <c r="F838"/>
      <c r="G838"/>
      <c r="H838"/>
      <c r="I838"/>
      <c r="J838"/>
      <c r="K838"/>
      <c r="L838"/>
    </row>
    <row r="839" spans="1:12" s="51" customFormat="1" x14ac:dyDescent="0.3">
      <c r="A839"/>
      <c r="B839" s="53"/>
      <c r="C839" s="53"/>
      <c r="D839" s="153"/>
      <c r="E839"/>
      <c r="F839"/>
      <c r="G839"/>
      <c r="H839"/>
      <c r="I839"/>
      <c r="J839"/>
      <c r="K839"/>
      <c r="L839"/>
    </row>
    <row r="840" spans="1:12" s="51" customFormat="1" x14ac:dyDescent="0.3">
      <c r="A840"/>
      <c r="B840" s="53"/>
      <c r="C840" s="53"/>
      <c r="D840" s="153"/>
      <c r="E840"/>
      <c r="F840"/>
      <c r="G840"/>
      <c r="H840"/>
      <c r="I840"/>
      <c r="J840"/>
      <c r="K840"/>
      <c r="L840"/>
    </row>
    <row r="841" spans="1:12" s="51" customFormat="1" x14ac:dyDescent="0.3">
      <c r="A841"/>
      <c r="B841" s="53"/>
      <c r="C841" s="53"/>
      <c r="D841" s="153"/>
      <c r="E841"/>
      <c r="F841"/>
      <c r="G841"/>
      <c r="H841"/>
      <c r="I841"/>
      <c r="J841"/>
      <c r="K841"/>
      <c r="L841"/>
    </row>
    <row r="842" spans="1:12" s="51" customFormat="1" x14ac:dyDescent="0.3">
      <c r="A842"/>
      <c r="B842" s="53"/>
      <c r="C842" s="53"/>
      <c r="D842" s="153"/>
      <c r="E842"/>
      <c r="F842"/>
      <c r="G842"/>
      <c r="H842"/>
      <c r="I842"/>
      <c r="J842"/>
      <c r="K842"/>
      <c r="L842"/>
    </row>
    <row r="843" spans="1:12" s="51" customFormat="1" x14ac:dyDescent="0.3">
      <c r="A843"/>
      <c r="B843" s="53"/>
      <c r="C843" s="53"/>
      <c r="D843" s="153"/>
      <c r="E843"/>
      <c r="F843"/>
      <c r="G843"/>
      <c r="H843"/>
      <c r="I843"/>
      <c r="J843"/>
      <c r="K843"/>
      <c r="L843"/>
    </row>
    <row r="844" spans="1:12" s="51" customFormat="1" x14ac:dyDescent="0.3">
      <c r="A844"/>
      <c r="B844" s="53"/>
      <c r="C844" s="53"/>
      <c r="D844" s="153"/>
      <c r="E844"/>
      <c r="F844"/>
      <c r="G844"/>
      <c r="H844"/>
      <c r="I844"/>
      <c r="J844"/>
      <c r="K844"/>
      <c r="L844"/>
    </row>
    <row r="845" spans="1:12" s="51" customFormat="1" x14ac:dyDescent="0.3">
      <c r="A845"/>
      <c r="B845" s="53"/>
      <c r="C845" s="53"/>
      <c r="D845" s="153"/>
      <c r="E845"/>
      <c r="F845"/>
      <c r="G845"/>
      <c r="H845"/>
      <c r="I845"/>
      <c r="J845"/>
      <c r="K845"/>
      <c r="L845"/>
    </row>
    <row r="846" spans="1:12" s="51" customFormat="1" x14ac:dyDescent="0.3">
      <c r="A846"/>
      <c r="B846" s="53"/>
      <c r="C846" s="53"/>
      <c r="D846" s="153"/>
      <c r="E846"/>
      <c r="F846"/>
      <c r="G846"/>
      <c r="H846"/>
      <c r="I846"/>
      <c r="J846"/>
      <c r="K846"/>
      <c r="L846"/>
    </row>
    <row r="847" spans="1:12" s="51" customFormat="1" x14ac:dyDescent="0.3">
      <c r="A847"/>
      <c r="B847" s="53"/>
      <c r="C847" s="53"/>
      <c r="D847" s="153"/>
      <c r="E847"/>
      <c r="F847"/>
      <c r="G847"/>
      <c r="H847"/>
      <c r="I847"/>
      <c r="J847"/>
      <c r="K847"/>
      <c r="L847"/>
    </row>
    <row r="848" spans="1:12" s="51" customFormat="1" x14ac:dyDescent="0.3">
      <c r="A848"/>
      <c r="B848" s="53"/>
      <c r="C848" s="53"/>
      <c r="D848" s="153"/>
      <c r="E848"/>
      <c r="F848"/>
      <c r="G848"/>
      <c r="H848"/>
      <c r="I848"/>
      <c r="J848"/>
      <c r="K848"/>
      <c r="L848"/>
    </row>
    <row r="849" spans="1:12" s="51" customFormat="1" x14ac:dyDescent="0.3">
      <c r="A849"/>
      <c r="B849" s="53"/>
      <c r="C849" s="53"/>
      <c r="D849" s="153"/>
      <c r="E849"/>
      <c r="F849"/>
      <c r="G849"/>
      <c r="H849"/>
      <c r="I849"/>
      <c r="J849"/>
      <c r="K849"/>
      <c r="L849"/>
    </row>
    <row r="850" spans="1:12" s="51" customFormat="1" x14ac:dyDescent="0.3">
      <c r="A850"/>
      <c r="B850" s="53"/>
      <c r="C850" s="53"/>
      <c r="D850" s="153"/>
      <c r="E850"/>
      <c r="F850"/>
      <c r="G850"/>
      <c r="H850"/>
      <c r="I850"/>
      <c r="J850"/>
      <c r="K850"/>
      <c r="L850"/>
    </row>
    <row r="851" spans="1:12" s="51" customFormat="1" x14ac:dyDescent="0.3">
      <c r="A851"/>
      <c r="B851" s="53"/>
      <c r="C851" s="53"/>
      <c r="D851" s="153"/>
      <c r="E851"/>
      <c r="F851"/>
      <c r="G851"/>
      <c r="H851"/>
      <c r="I851"/>
      <c r="J851"/>
      <c r="K851"/>
      <c r="L851"/>
    </row>
    <row r="852" spans="1:12" s="51" customFormat="1" x14ac:dyDescent="0.3">
      <c r="A852"/>
      <c r="B852" s="53"/>
      <c r="C852" s="53"/>
      <c r="D852" s="153"/>
      <c r="E852"/>
      <c r="F852"/>
      <c r="G852"/>
      <c r="H852"/>
      <c r="I852"/>
      <c r="J852"/>
      <c r="K852"/>
      <c r="L852"/>
    </row>
    <row r="853" spans="1:12" s="51" customFormat="1" x14ac:dyDescent="0.3">
      <c r="A853"/>
      <c r="B853" s="53"/>
      <c r="C853" s="53"/>
      <c r="D853" s="153"/>
      <c r="E853"/>
      <c r="F853"/>
      <c r="G853"/>
      <c r="H853"/>
      <c r="I853"/>
      <c r="J853"/>
      <c r="K853"/>
      <c r="L853"/>
    </row>
    <row r="854" spans="1:12" s="51" customFormat="1" x14ac:dyDescent="0.3">
      <c r="A854"/>
      <c r="B854" s="53"/>
      <c r="C854" s="53"/>
      <c r="D854" s="153"/>
      <c r="E854"/>
      <c r="F854"/>
      <c r="G854"/>
      <c r="H854"/>
      <c r="I854"/>
      <c r="J854"/>
      <c r="K854"/>
      <c r="L854"/>
    </row>
    <row r="855" spans="1:12" s="51" customFormat="1" x14ac:dyDescent="0.3">
      <c r="A855"/>
      <c r="B855" s="53"/>
      <c r="C855" s="53"/>
      <c r="D855" s="153"/>
      <c r="E855"/>
      <c r="F855"/>
      <c r="G855"/>
      <c r="H855"/>
      <c r="I855"/>
      <c r="J855"/>
      <c r="K855"/>
      <c r="L855"/>
    </row>
    <row r="856" spans="1:12" s="51" customFormat="1" x14ac:dyDescent="0.3">
      <c r="A856"/>
      <c r="B856" s="53"/>
      <c r="C856" s="53"/>
      <c r="D856" s="153"/>
      <c r="E856"/>
      <c r="F856"/>
      <c r="G856"/>
      <c r="H856"/>
      <c r="I856"/>
      <c r="J856"/>
      <c r="K856"/>
      <c r="L856"/>
    </row>
    <row r="857" spans="1:12" s="51" customFormat="1" x14ac:dyDescent="0.3">
      <c r="A857"/>
      <c r="B857" s="53"/>
      <c r="C857" s="53"/>
      <c r="D857" s="153"/>
      <c r="E857"/>
      <c r="F857"/>
      <c r="G857"/>
      <c r="H857"/>
      <c r="I857"/>
      <c r="J857"/>
      <c r="K857"/>
      <c r="L857"/>
    </row>
    <row r="858" spans="1:12" s="51" customFormat="1" x14ac:dyDescent="0.3">
      <c r="A858"/>
      <c r="B858" s="53"/>
      <c r="C858" s="53"/>
      <c r="D858" s="153"/>
      <c r="E858"/>
      <c r="F858"/>
      <c r="G858"/>
      <c r="H858"/>
      <c r="I858"/>
      <c r="J858"/>
      <c r="K858"/>
      <c r="L858"/>
    </row>
    <row r="859" spans="1:12" s="51" customFormat="1" x14ac:dyDescent="0.3">
      <c r="A859"/>
      <c r="B859" s="53"/>
      <c r="C859" s="53"/>
      <c r="D859" s="153"/>
      <c r="E859"/>
      <c r="F859"/>
      <c r="G859"/>
      <c r="H859"/>
      <c r="I859"/>
      <c r="J859"/>
      <c r="K859"/>
      <c r="L859"/>
    </row>
    <row r="860" spans="1:12" s="51" customFormat="1" x14ac:dyDescent="0.3">
      <c r="A860"/>
      <c r="B860" s="53"/>
      <c r="C860" s="53"/>
      <c r="D860" s="153"/>
      <c r="E860"/>
      <c r="F860"/>
      <c r="G860"/>
      <c r="H860"/>
      <c r="I860"/>
      <c r="J860"/>
      <c r="K860"/>
      <c r="L860"/>
    </row>
    <row r="861" spans="1:12" s="51" customFormat="1" x14ac:dyDescent="0.3">
      <c r="A861"/>
      <c r="B861" s="53"/>
      <c r="C861" s="53"/>
      <c r="D861" s="153"/>
      <c r="E861"/>
      <c r="F861"/>
      <c r="G861"/>
      <c r="H861"/>
      <c r="I861"/>
      <c r="J861"/>
      <c r="K861"/>
      <c r="L861"/>
    </row>
    <row r="862" spans="1:12" s="51" customFormat="1" x14ac:dyDescent="0.3">
      <c r="A862"/>
      <c r="B862" s="53"/>
      <c r="C862" s="53"/>
      <c r="D862" s="153"/>
      <c r="E862"/>
      <c r="F862"/>
      <c r="G862"/>
      <c r="H862"/>
      <c r="I862"/>
      <c r="J862"/>
      <c r="K862"/>
      <c r="L862"/>
    </row>
    <row r="863" spans="1:12" s="51" customFormat="1" x14ac:dyDescent="0.3">
      <c r="A863"/>
      <c r="B863" s="53"/>
      <c r="C863" s="53"/>
      <c r="D863" s="153"/>
      <c r="E863"/>
      <c r="F863"/>
      <c r="G863"/>
      <c r="H863"/>
      <c r="I863"/>
      <c r="J863"/>
      <c r="K863"/>
      <c r="L863"/>
    </row>
    <row r="864" spans="1:12" s="51" customFormat="1" x14ac:dyDescent="0.3">
      <c r="A864"/>
      <c r="B864" s="53"/>
      <c r="C864" s="53"/>
      <c r="D864" s="153"/>
      <c r="E864"/>
      <c r="F864"/>
      <c r="G864"/>
      <c r="H864"/>
      <c r="I864"/>
      <c r="J864"/>
      <c r="K864"/>
      <c r="L864"/>
    </row>
    <row r="865" spans="1:12" s="51" customFormat="1" x14ac:dyDescent="0.3">
      <c r="A865"/>
      <c r="B865" s="53"/>
      <c r="C865" s="53"/>
      <c r="D865" s="153"/>
      <c r="E865"/>
      <c r="F865"/>
      <c r="G865"/>
      <c r="H865"/>
      <c r="I865"/>
      <c r="J865"/>
      <c r="K865"/>
      <c r="L865"/>
    </row>
    <row r="866" spans="1:12" s="51" customFormat="1" x14ac:dyDescent="0.3">
      <c r="A866"/>
      <c r="B866" s="53"/>
      <c r="C866" s="53"/>
      <c r="D866" s="153"/>
      <c r="E866"/>
      <c r="F866"/>
      <c r="G866"/>
      <c r="H866"/>
      <c r="I866"/>
      <c r="J866"/>
      <c r="K866"/>
      <c r="L866"/>
    </row>
    <row r="867" spans="1:12" s="51" customFormat="1" x14ac:dyDescent="0.3">
      <c r="A867"/>
      <c r="B867" s="53"/>
      <c r="C867" s="53"/>
      <c r="D867" s="153"/>
      <c r="E867"/>
      <c r="F867"/>
      <c r="G867"/>
      <c r="H867"/>
      <c r="I867"/>
      <c r="J867"/>
      <c r="K867"/>
      <c r="L867"/>
    </row>
    <row r="868" spans="1:12" s="51" customFormat="1" x14ac:dyDescent="0.3">
      <c r="A868"/>
      <c r="B868" s="53"/>
      <c r="C868" s="53"/>
      <c r="D868" s="153"/>
      <c r="E868"/>
      <c r="F868"/>
      <c r="G868"/>
      <c r="H868"/>
      <c r="I868"/>
      <c r="J868"/>
      <c r="K868"/>
      <c r="L868"/>
    </row>
    <row r="869" spans="1:12" s="51" customFormat="1" x14ac:dyDescent="0.3">
      <c r="A869"/>
      <c r="B869" s="53"/>
      <c r="C869" s="53"/>
      <c r="D869" s="153"/>
      <c r="E869"/>
      <c r="F869"/>
      <c r="G869"/>
      <c r="H869"/>
      <c r="I869"/>
      <c r="J869"/>
      <c r="K869"/>
      <c r="L869"/>
    </row>
    <row r="870" spans="1:12" s="51" customFormat="1" x14ac:dyDescent="0.3">
      <c r="A870"/>
      <c r="B870" s="53"/>
      <c r="C870" s="53"/>
      <c r="D870" s="153"/>
      <c r="E870"/>
      <c r="F870"/>
      <c r="G870"/>
      <c r="H870"/>
      <c r="I870"/>
      <c r="J870"/>
      <c r="K870"/>
      <c r="L870"/>
    </row>
    <row r="871" spans="1:12" s="51" customFormat="1" x14ac:dyDescent="0.3">
      <c r="A871"/>
      <c r="B871" s="53"/>
      <c r="C871" s="53"/>
      <c r="D871" s="153"/>
      <c r="E871"/>
      <c r="F871"/>
      <c r="G871"/>
      <c r="H871"/>
      <c r="I871"/>
      <c r="J871"/>
      <c r="K871"/>
      <c r="L871"/>
    </row>
    <row r="872" spans="1:12" s="51" customFormat="1" x14ac:dyDescent="0.3">
      <c r="A872"/>
      <c r="B872" s="53"/>
      <c r="C872" s="53"/>
      <c r="D872" s="153"/>
      <c r="E872"/>
      <c r="F872"/>
      <c r="G872"/>
      <c r="H872"/>
      <c r="I872"/>
      <c r="J872"/>
      <c r="K872"/>
      <c r="L872"/>
    </row>
    <row r="873" spans="1:12" s="51" customFormat="1" x14ac:dyDescent="0.3">
      <c r="A873"/>
      <c r="B873" s="53"/>
      <c r="C873" s="53"/>
      <c r="D873" s="153"/>
      <c r="E873"/>
      <c r="F873"/>
      <c r="G873"/>
      <c r="H873"/>
      <c r="I873"/>
      <c r="J873"/>
      <c r="K873"/>
      <c r="L873"/>
    </row>
    <row r="874" spans="1:12" s="51" customFormat="1" x14ac:dyDescent="0.3">
      <c r="A874"/>
      <c r="B874" s="53"/>
      <c r="C874" s="53"/>
      <c r="D874" s="153"/>
      <c r="E874"/>
      <c r="F874"/>
      <c r="G874"/>
      <c r="H874"/>
      <c r="I874"/>
      <c r="J874"/>
      <c r="K874"/>
      <c r="L874"/>
    </row>
    <row r="875" spans="1:12" s="51" customFormat="1" x14ac:dyDescent="0.3">
      <c r="A875"/>
      <c r="B875" s="53"/>
      <c r="C875" s="53"/>
      <c r="D875" s="153"/>
      <c r="E875"/>
      <c r="F875"/>
      <c r="G875"/>
      <c r="H875"/>
      <c r="I875"/>
      <c r="J875"/>
      <c r="K875"/>
      <c r="L875"/>
    </row>
    <row r="876" spans="1:12" s="51" customFormat="1" x14ac:dyDescent="0.3">
      <c r="A876"/>
      <c r="B876" s="53"/>
      <c r="C876" s="53"/>
      <c r="D876" s="153"/>
      <c r="E876"/>
      <c r="F876"/>
      <c r="G876"/>
      <c r="H876"/>
      <c r="I876"/>
      <c r="J876"/>
      <c r="K876"/>
      <c r="L876"/>
    </row>
    <row r="877" spans="1:12" s="51" customFormat="1" x14ac:dyDescent="0.3">
      <c r="A877"/>
      <c r="B877" s="53"/>
      <c r="C877" s="53"/>
      <c r="D877" s="153"/>
      <c r="E877"/>
      <c r="F877"/>
      <c r="G877"/>
      <c r="H877"/>
      <c r="I877"/>
      <c r="J877"/>
      <c r="K877"/>
      <c r="L877"/>
    </row>
    <row r="878" spans="1:12" s="51" customFormat="1" x14ac:dyDescent="0.3">
      <c r="A878"/>
      <c r="B878" s="53"/>
      <c r="C878" s="53"/>
      <c r="D878" s="153"/>
      <c r="E878"/>
      <c r="F878"/>
      <c r="G878"/>
      <c r="H878"/>
      <c r="I878"/>
      <c r="J878"/>
      <c r="K878"/>
      <c r="L878"/>
    </row>
    <row r="879" spans="1:12" s="51" customFormat="1" x14ac:dyDescent="0.3">
      <c r="A879"/>
      <c r="B879" s="53"/>
      <c r="C879" s="53"/>
      <c r="D879" s="153"/>
      <c r="E879"/>
      <c r="F879"/>
      <c r="G879"/>
      <c r="H879"/>
      <c r="I879"/>
      <c r="J879"/>
      <c r="K879"/>
      <c r="L879"/>
    </row>
    <row r="880" spans="1:12" s="51" customFormat="1" x14ac:dyDescent="0.3">
      <c r="A880"/>
      <c r="B880" s="53"/>
      <c r="C880" s="53"/>
      <c r="D880" s="153"/>
      <c r="E880"/>
      <c r="F880"/>
      <c r="G880"/>
      <c r="H880"/>
      <c r="I880"/>
      <c r="J880"/>
      <c r="K880"/>
      <c r="L880"/>
    </row>
    <row r="881" spans="1:12" s="51" customFormat="1" x14ac:dyDescent="0.3">
      <c r="A881"/>
      <c r="B881" s="53"/>
      <c r="C881" s="53"/>
      <c r="D881" s="153"/>
      <c r="E881"/>
      <c r="F881"/>
      <c r="G881"/>
      <c r="H881"/>
      <c r="I881"/>
      <c r="J881"/>
      <c r="K881"/>
      <c r="L881"/>
    </row>
    <row r="882" spans="1:12" s="51" customFormat="1" x14ac:dyDescent="0.3">
      <c r="A882"/>
      <c r="B882" s="53"/>
      <c r="C882" s="53"/>
      <c r="D882" s="153"/>
      <c r="E882"/>
      <c r="F882"/>
      <c r="G882"/>
      <c r="H882"/>
      <c r="I882"/>
      <c r="J882"/>
      <c r="K882"/>
      <c r="L882"/>
    </row>
    <row r="883" spans="1:12" s="51" customFormat="1" x14ac:dyDescent="0.3">
      <c r="A883"/>
      <c r="B883" s="53"/>
      <c r="C883" s="53"/>
      <c r="D883" s="153"/>
      <c r="E883"/>
      <c r="F883"/>
      <c r="G883"/>
      <c r="H883"/>
      <c r="I883"/>
      <c r="J883"/>
      <c r="K883"/>
      <c r="L883"/>
    </row>
    <row r="884" spans="1:12" s="51" customFormat="1" x14ac:dyDescent="0.3">
      <c r="A884"/>
      <c r="B884" s="53"/>
      <c r="C884" s="53"/>
      <c r="D884" s="153"/>
      <c r="E884"/>
      <c r="F884"/>
      <c r="G884"/>
      <c r="H884"/>
      <c r="I884"/>
      <c r="J884"/>
      <c r="K884"/>
      <c r="L884"/>
    </row>
    <row r="885" spans="1:12" s="51" customFormat="1" x14ac:dyDescent="0.3">
      <c r="A885"/>
      <c r="B885" s="53"/>
      <c r="C885" s="53"/>
      <c r="D885" s="153"/>
      <c r="E885"/>
      <c r="F885"/>
      <c r="G885"/>
      <c r="H885"/>
      <c r="I885"/>
      <c r="J885"/>
      <c r="K885"/>
      <c r="L885"/>
    </row>
    <row r="886" spans="1:12" s="51" customFormat="1" x14ac:dyDescent="0.3">
      <c r="A886"/>
      <c r="B886" s="53"/>
      <c r="C886" s="53"/>
      <c r="D886" s="153"/>
      <c r="E886"/>
      <c r="F886"/>
      <c r="G886"/>
      <c r="H886"/>
      <c r="I886"/>
      <c r="J886"/>
      <c r="K886"/>
      <c r="L886"/>
    </row>
    <row r="887" spans="1:12" s="51" customFormat="1" x14ac:dyDescent="0.3">
      <c r="A887"/>
      <c r="B887" s="53"/>
      <c r="C887" s="53"/>
      <c r="D887" s="153"/>
      <c r="E887"/>
      <c r="F887"/>
      <c r="G887"/>
      <c r="H887"/>
      <c r="I887"/>
      <c r="J887"/>
      <c r="K887"/>
      <c r="L887"/>
    </row>
    <row r="888" spans="1:12" s="51" customFormat="1" x14ac:dyDescent="0.3">
      <c r="A888"/>
      <c r="B888" s="53"/>
      <c r="C888" s="53"/>
      <c r="D888" s="153"/>
      <c r="E888"/>
      <c r="F888"/>
      <c r="G888"/>
      <c r="H888"/>
      <c r="I888"/>
      <c r="J888"/>
      <c r="K888"/>
      <c r="L888"/>
    </row>
    <row r="889" spans="1:12" s="51" customFormat="1" x14ac:dyDescent="0.3">
      <c r="A889"/>
      <c r="B889" s="53"/>
      <c r="C889" s="53"/>
      <c r="D889" s="153"/>
      <c r="E889"/>
      <c r="F889"/>
      <c r="G889"/>
      <c r="H889"/>
      <c r="I889"/>
      <c r="J889"/>
      <c r="K889"/>
      <c r="L889"/>
    </row>
    <row r="890" spans="1:12" s="51" customFormat="1" x14ac:dyDescent="0.3">
      <c r="A890"/>
      <c r="B890" s="53"/>
      <c r="C890" s="53"/>
      <c r="D890" s="153"/>
      <c r="E890"/>
      <c r="F890"/>
      <c r="G890"/>
      <c r="H890"/>
      <c r="I890"/>
      <c r="J890"/>
      <c r="K890"/>
      <c r="L890"/>
    </row>
    <row r="891" spans="1:12" s="51" customFormat="1" x14ac:dyDescent="0.3">
      <c r="A891"/>
      <c r="B891" s="53"/>
      <c r="C891" s="53"/>
      <c r="D891" s="153"/>
      <c r="E891"/>
      <c r="F891"/>
      <c r="G891"/>
      <c r="H891"/>
      <c r="I891"/>
      <c r="J891"/>
      <c r="K891"/>
      <c r="L891"/>
    </row>
    <row r="892" spans="1:12" s="51" customFormat="1" x14ac:dyDescent="0.3">
      <c r="A892"/>
      <c r="B892" s="53"/>
      <c r="C892" s="53"/>
      <c r="D892" s="153"/>
      <c r="E892"/>
      <c r="F892"/>
      <c r="G892"/>
      <c r="H892"/>
      <c r="I892"/>
      <c r="J892"/>
      <c r="K892"/>
      <c r="L892"/>
    </row>
    <row r="893" spans="1:12" s="51" customFormat="1" x14ac:dyDescent="0.3">
      <c r="A893"/>
      <c r="B893" s="53"/>
      <c r="C893" s="53"/>
      <c r="D893" s="153"/>
      <c r="E893"/>
      <c r="F893"/>
      <c r="G893"/>
      <c r="H893"/>
      <c r="I893"/>
      <c r="J893"/>
      <c r="K893"/>
      <c r="L893"/>
    </row>
    <row r="894" spans="1:12" s="51" customFormat="1" x14ac:dyDescent="0.3">
      <c r="A894"/>
      <c r="B894" s="53"/>
      <c r="C894" s="53"/>
      <c r="D894" s="153"/>
      <c r="E894"/>
      <c r="F894"/>
      <c r="G894"/>
      <c r="H894"/>
      <c r="I894"/>
      <c r="J894"/>
      <c r="K894"/>
      <c r="L894"/>
    </row>
    <row r="895" spans="1:12" s="51" customFormat="1" x14ac:dyDescent="0.3">
      <c r="A895"/>
      <c r="B895" s="53"/>
      <c r="C895" s="53"/>
      <c r="D895" s="153"/>
      <c r="E895"/>
      <c r="F895"/>
      <c r="G895"/>
      <c r="H895"/>
      <c r="I895"/>
      <c r="J895"/>
      <c r="K895"/>
      <c r="L895"/>
    </row>
    <row r="896" spans="1:12" s="51" customFormat="1" x14ac:dyDescent="0.3">
      <c r="A896"/>
      <c r="B896" s="53"/>
      <c r="C896" s="53"/>
      <c r="D896" s="153"/>
      <c r="E896"/>
      <c r="F896"/>
      <c r="G896"/>
      <c r="H896"/>
      <c r="I896"/>
      <c r="J896"/>
      <c r="K896"/>
      <c r="L896"/>
    </row>
    <row r="897" spans="1:12" s="51" customFormat="1" x14ac:dyDescent="0.3">
      <c r="A897"/>
      <c r="B897" s="53"/>
      <c r="C897" s="53"/>
      <c r="D897" s="153"/>
      <c r="E897"/>
      <c r="F897"/>
      <c r="G897"/>
      <c r="H897"/>
      <c r="I897"/>
      <c r="J897"/>
      <c r="K897"/>
      <c r="L897"/>
    </row>
    <row r="898" spans="1:12" s="51" customFormat="1" x14ac:dyDescent="0.3">
      <c r="A898"/>
      <c r="B898" s="53"/>
      <c r="C898" s="53"/>
      <c r="D898" s="153"/>
      <c r="E898"/>
      <c r="F898"/>
      <c r="G898"/>
      <c r="H898"/>
      <c r="I898"/>
      <c r="J898"/>
      <c r="K898"/>
      <c r="L898"/>
    </row>
    <row r="899" spans="1:12" s="51" customFormat="1" x14ac:dyDescent="0.3">
      <c r="A899"/>
      <c r="B899" s="53"/>
      <c r="C899" s="53"/>
      <c r="D899" s="153"/>
      <c r="E899"/>
      <c r="F899"/>
      <c r="G899"/>
      <c r="H899"/>
      <c r="I899"/>
      <c r="J899"/>
      <c r="K899"/>
      <c r="L899"/>
    </row>
    <row r="900" spans="1:12" s="51" customFormat="1" x14ac:dyDescent="0.3">
      <c r="A900"/>
      <c r="B900" s="53"/>
      <c r="C900" s="53"/>
      <c r="D900" s="153"/>
      <c r="E900"/>
      <c r="F900"/>
      <c r="G900"/>
      <c r="H900"/>
      <c r="I900"/>
      <c r="J900"/>
      <c r="K900"/>
      <c r="L900"/>
    </row>
    <row r="901" spans="1:12" s="51" customFormat="1" x14ac:dyDescent="0.3">
      <c r="A901"/>
      <c r="B901" s="53"/>
      <c r="C901" s="53"/>
      <c r="D901" s="153"/>
      <c r="E901"/>
      <c r="F901"/>
      <c r="G901"/>
      <c r="H901"/>
      <c r="I901"/>
      <c r="J901"/>
      <c r="K901"/>
      <c r="L901"/>
    </row>
    <row r="902" spans="1:12" s="51" customFormat="1" x14ac:dyDescent="0.3">
      <c r="A902"/>
      <c r="B902" s="53"/>
      <c r="C902" s="53"/>
      <c r="D902" s="153"/>
      <c r="E902"/>
      <c r="F902"/>
      <c r="G902"/>
      <c r="H902"/>
      <c r="I902"/>
      <c r="J902"/>
      <c r="K902"/>
      <c r="L902"/>
    </row>
    <row r="903" spans="1:12" s="51" customFormat="1" x14ac:dyDescent="0.3">
      <c r="A903"/>
      <c r="B903" s="53"/>
      <c r="C903" s="53"/>
      <c r="D903" s="153"/>
      <c r="E903"/>
      <c r="F903"/>
      <c r="G903"/>
      <c r="H903"/>
      <c r="I903"/>
      <c r="J903"/>
      <c r="K903"/>
      <c r="L903"/>
    </row>
    <row r="904" spans="1:12" s="51" customFormat="1" x14ac:dyDescent="0.3">
      <c r="A904"/>
      <c r="B904" s="53"/>
      <c r="C904" s="53"/>
      <c r="D904" s="153"/>
      <c r="E904"/>
      <c r="F904"/>
      <c r="G904"/>
      <c r="H904"/>
      <c r="I904"/>
      <c r="J904"/>
      <c r="K904"/>
      <c r="L904"/>
    </row>
    <row r="905" spans="1:12" s="51" customFormat="1" x14ac:dyDescent="0.3">
      <c r="A905"/>
      <c r="B905" s="53"/>
      <c r="C905" s="53"/>
      <c r="D905" s="153"/>
      <c r="E905"/>
      <c r="F905"/>
      <c r="G905"/>
      <c r="H905"/>
      <c r="I905"/>
      <c r="J905"/>
      <c r="K905"/>
      <c r="L905"/>
    </row>
    <row r="906" spans="1:12" s="51" customFormat="1" x14ac:dyDescent="0.3">
      <c r="A906"/>
      <c r="B906" s="53"/>
      <c r="C906" s="53"/>
      <c r="D906" s="153"/>
      <c r="E906"/>
      <c r="F906"/>
      <c r="G906"/>
      <c r="H906"/>
      <c r="I906"/>
      <c r="J906"/>
      <c r="K906"/>
      <c r="L906"/>
    </row>
    <row r="907" spans="1:12" s="51" customFormat="1" x14ac:dyDescent="0.3">
      <c r="A907"/>
      <c r="B907" s="53"/>
      <c r="C907" s="53"/>
      <c r="D907" s="153"/>
      <c r="E907"/>
      <c r="F907"/>
      <c r="G907"/>
      <c r="H907"/>
      <c r="I907"/>
      <c r="J907"/>
      <c r="K907"/>
      <c r="L907"/>
    </row>
    <row r="908" spans="1:12" s="51" customFormat="1" x14ac:dyDescent="0.3">
      <c r="A908"/>
      <c r="B908" s="53"/>
      <c r="C908" s="53"/>
      <c r="D908" s="153"/>
      <c r="E908"/>
      <c r="F908"/>
      <c r="G908"/>
      <c r="H908"/>
      <c r="I908"/>
      <c r="J908"/>
      <c r="K908"/>
      <c r="L908"/>
    </row>
    <row r="909" spans="1:12" s="51" customFormat="1" x14ac:dyDescent="0.3">
      <c r="A909"/>
      <c r="B909" s="53"/>
      <c r="C909" s="53"/>
      <c r="D909" s="153"/>
      <c r="E909"/>
      <c r="F909"/>
      <c r="G909"/>
      <c r="H909"/>
      <c r="I909"/>
      <c r="J909"/>
      <c r="K909"/>
      <c r="L909"/>
    </row>
    <row r="910" spans="1:12" s="51" customFormat="1" x14ac:dyDescent="0.3">
      <c r="A910"/>
      <c r="B910" s="53"/>
      <c r="C910" s="53"/>
      <c r="D910" s="153"/>
      <c r="E910"/>
      <c r="F910"/>
      <c r="G910"/>
      <c r="H910"/>
      <c r="I910"/>
      <c r="J910"/>
      <c r="K910"/>
      <c r="L910"/>
    </row>
    <row r="911" spans="1:12" s="51" customFormat="1" x14ac:dyDescent="0.3">
      <c r="A911"/>
      <c r="B911" s="53"/>
      <c r="C911" s="53"/>
      <c r="D911" s="153"/>
      <c r="E911"/>
      <c r="F911"/>
      <c r="G911"/>
      <c r="H911"/>
      <c r="I911"/>
      <c r="J911"/>
      <c r="K911"/>
      <c r="L911"/>
    </row>
    <row r="912" spans="1:12" s="51" customFormat="1" x14ac:dyDescent="0.3">
      <c r="A912"/>
      <c r="B912" s="53"/>
      <c r="C912" s="53"/>
      <c r="D912" s="153"/>
      <c r="E912"/>
      <c r="F912"/>
      <c r="G912"/>
      <c r="H912"/>
      <c r="I912"/>
      <c r="J912"/>
      <c r="K912"/>
      <c r="L912"/>
    </row>
    <row r="913" spans="1:12" s="51" customFormat="1" x14ac:dyDescent="0.3">
      <c r="A913"/>
      <c r="B913" s="53"/>
      <c r="C913" s="53"/>
      <c r="D913" s="153"/>
      <c r="E913"/>
      <c r="F913"/>
      <c r="G913"/>
      <c r="H913"/>
      <c r="I913"/>
      <c r="J913"/>
      <c r="K913"/>
      <c r="L913"/>
    </row>
    <row r="914" spans="1:12" s="51" customFormat="1" x14ac:dyDescent="0.3">
      <c r="A914"/>
      <c r="B914" s="53"/>
      <c r="C914" s="53"/>
      <c r="D914" s="153"/>
      <c r="E914"/>
      <c r="F914"/>
      <c r="G914"/>
      <c r="H914"/>
      <c r="I914"/>
      <c r="J914"/>
      <c r="K914"/>
      <c r="L914"/>
    </row>
    <row r="915" spans="1:12" s="51" customFormat="1" x14ac:dyDescent="0.3">
      <c r="A915"/>
      <c r="B915" s="53"/>
      <c r="C915" s="53"/>
      <c r="D915" s="153"/>
      <c r="E915"/>
      <c r="F915"/>
      <c r="G915"/>
      <c r="H915"/>
      <c r="I915"/>
      <c r="J915"/>
      <c r="K915"/>
      <c r="L915"/>
    </row>
    <row r="916" spans="1:12" s="51" customFormat="1" x14ac:dyDescent="0.3">
      <c r="A916"/>
      <c r="B916" s="53"/>
      <c r="C916" s="53"/>
      <c r="D916" s="153"/>
      <c r="E916"/>
      <c r="F916"/>
      <c r="G916"/>
      <c r="H916"/>
      <c r="I916"/>
      <c r="J916"/>
      <c r="K916"/>
      <c r="L916"/>
    </row>
    <row r="917" spans="1:12" s="51" customFormat="1" x14ac:dyDescent="0.3">
      <c r="A917"/>
      <c r="B917" s="53"/>
      <c r="C917" s="53"/>
      <c r="D917" s="153"/>
      <c r="E917"/>
      <c r="F917"/>
      <c r="G917"/>
      <c r="H917"/>
      <c r="I917"/>
      <c r="J917"/>
      <c r="K917"/>
      <c r="L917"/>
    </row>
    <row r="918" spans="1:12" s="51" customFormat="1" x14ac:dyDescent="0.3">
      <c r="A918"/>
      <c r="B918" s="53"/>
      <c r="C918" s="53"/>
      <c r="D918" s="153"/>
      <c r="E918"/>
      <c r="F918"/>
      <c r="G918"/>
      <c r="H918"/>
      <c r="I918"/>
      <c r="J918"/>
      <c r="K918"/>
      <c r="L918"/>
    </row>
    <row r="919" spans="1:12" s="51" customFormat="1" x14ac:dyDescent="0.3">
      <c r="A919"/>
      <c r="B919" s="53"/>
      <c r="C919" s="53"/>
      <c r="D919" s="153"/>
      <c r="E919"/>
      <c r="F919"/>
      <c r="G919"/>
      <c r="H919"/>
      <c r="I919"/>
      <c r="J919"/>
      <c r="K919"/>
      <c r="L919"/>
    </row>
    <row r="920" spans="1:12" s="51" customFormat="1" x14ac:dyDescent="0.3">
      <c r="A920"/>
      <c r="B920" s="53"/>
      <c r="C920" s="53"/>
      <c r="D920" s="153"/>
      <c r="E920"/>
      <c r="F920"/>
      <c r="G920"/>
      <c r="H920"/>
      <c r="I920"/>
      <c r="J920"/>
      <c r="K920"/>
      <c r="L920"/>
    </row>
    <row r="921" spans="1:12" s="51" customFormat="1" x14ac:dyDescent="0.3">
      <c r="A921"/>
      <c r="B921" s="53"/>
      <c r="C921" s="53"/>
      <c r="D921" s="153"/>
      <c r="E921"/>
      <c r="F921"/>
      <c r="G921"/>
      <c r="H921"/>
      <c r="I921"/>
      <c r="J921"/>
      <c r="K921"/>
      <c r="L921"/>
    </row>
    <row r="922" spans="1:12" s="51" customFormat="1" x14ac:dyDescent="0.3">
      <c r="A922"/>
      <c r="B922" s="53"/>
      <c r="C922" s="53"/>
      <c r="D922" s="153"/>
      <c r="E922"/>
      <c r="F922"/>
      <c r="G922"/>
      <c r="H922"/>
      <c r="I922"/>
      <c r="J922"/>
      <c r="K922"/>
      <c r="L922"/>
    </row>
    <row r="923" spans="1:12" s="51" customFormat="1" x14ac:dyDescent="0.3">
      <c r="A923"/>
      <c r="B923" s="53"/>
      <c r="C923" s="53"/>
      <c r="D923" s="153"/>
      <c r="E923"/>
      <c r="F923"/>
      <c r="G923"/>
      <c r="H923"/>
      <c r="I923"/>
      <c r="J923"/>
      <c r="K923"/>
      <c r="L923"/>
    </row>
    <row r="924" spans="1:12" s="51" customFormat="1" x14ac:dyDescent="0.3">
      <c r="A924"/>
      <c r="B924" s="53"/>
      <c r="C924" s="53"/>
      <c r="D924" s="153"/>
      <c r="E924"/>
      <c r="F924"/>
      <c r="G924"/>
      <c r="H924"/>
      <c r="I924"/>
      <c r="J924"/>
      <c r="K924"/>
      <c r="L924"/>
    </row>
    <row r="925" spans="1:12" s="51" customFormat="1" x14ac:dyDescent="0.3">
      <c r="A925"/>
      <c r="B925" s="53"/>
      <c r="C925" s="53"/>
      <c r="D925" s="153"/>
      <c r="E925"/>
      <c r="F925"/>
      <c r="G925"/>
      <c r="H925"/>
      <c r="I925"/>
      <c r="J925"/>
      <c r="K925"/>
      <c r="L925"/>
    </row>
    <row r="926" spans="1:12" s="51" customFormat="1" x14ac:dyDescent="0.3">
      <c r="A926"/>
      <c r="B926" s="53"/>
      <c r="C926" s="53"/>
      <c r="D926" s="153"/>
      <c r="E926"/>
      <c r="F926"/>
      <c r="G926"/>
      <c r="H926"/>
      <c r="I926"/>
      <c r="J926"/>
      <c r="K926"/>
      <c r="L926"/>
    </row>
    <row r="927" spans="1:12" s="51" customFormat="1" x14ac:dyDescent="0.3">
      <c r="A927"/>
      <c r="B927" s="53"/>
      <c r="C927" s="53"/>
      <c r="D927" s="153"/>
      <c r="E927"/>
      <c r="F927"/>
      <c r="G927"/>
      <c r="H927"/>
      <c r="I927"/>
      <c r="J927"/>
      <c r="K927"/>
      <c r="L927"/>
    </row>
    <row r="928" spans="1:12" s="51" customFormat="1" x14ac:dyDescent="0.3">
      <c r="A928"/>
      <c r="B928" s="53"/>
      <c r="C928" s="53"/>
      <c r="D928" s="153"/>
      <c r="E928"/>
      <c r="F928"/>
      <c r="G928"/>
      <c r="H928"/>
      <c r="I928"/>
      <c r="J928"/>
      <c r="K928"/>
      <c r="L928"/>
    </row>
    <row r="929" spans="1:12" s="51" customFormat="1" x14ac:dyDescent="0.3">
      <c r="A929"/>
      <c r="B929" s="53"/>
      <c r="C929" s="53"/>
      <c r="D929" s="153"/>
      <c r="E929"/>
      <c r="F929"/>
      <c r="G929"/>
      <c r="H929"/>
      <c r="I929"/>
      <c r="J929"/>
      <c r="K929"/>
      <c r="L929"/>
    </row>
    <row r="930" spans="1:12" s="51" customFormat="1" x14ac:dyDescent="0.3">
      <c r="A930"/>
      <c r="B930" s="53"/>
      <c r="C930" s="53"/>
      <c r="D930" s="153"/>
      <c r="E930"/>
      <c r="F930"/>
      <c r="G930"/>
      <c r="H930"/>
      <c r="I930"/>
      <c r="J930"/>
      <c r="K930"/>
      <c r="L930"/>
    </row>
    <row r="931" spans="1:12" s="51" customFormat="1" x14ac:dyDescent="0.3">
      <c r="A931"/>
      <c r="B931" s="53"/>
      <c r="C931" s="53"/>
      <c r="D931" s="153"/>
      <c r="E931"/>
      <c r="F931"/>
      <c r="G931"/>
      <c r="H931"/>
      <c r="I931"/>
      <c r="J931"/>
      <c r="K931"/>
      <c r="L931"/>
    </row>
    <row r="932" spans="1:12" s="51" customFormat="1" x14ac:dyDescent="0.3">
      <c r="A932"/>
      <c r="B932" s="53"/>
      <c r="C932" s="53"/>
      <c r="D932" s="153"/>
      <c r="E932"/>
      <c r="F932"/>
      <c r="G932"/>
      <c r="H932"/>
      <c r="I932"/>
      <c r="J932"/>
      <c r="K932"/>
      <c r="L932"/>
    </row>
    <row r="933" spans="1:12" s="51" customFormat="1" x14ac:dyDescent="0.3">
      <c r="A933"/>
      <c r="B933" s="53"/>
      <c r="C933" s="53"/>
      <c r="D933" s="153"/>
      <c r="E933"/>
      <c r="F933"/>
      <c r="G933"/>
      <c r="H933"/>
      <c r="I933"/>
      <c r="J933"/>
      <c r="K933"/>
      <c r="L933"/>
    </row>
    <row r="934" spans="1:12" s="51" customFormat="1" x14ac:dyDescent="0.3">
      <c r="A934"/>
      <c r="B934" s="53"/>
      <c r="C934" s="53"/>
      <c r="D934" s="153"/>
      <c r="E934"/>
      <c r="F934"/>
      <c r="G934"/>
      <c r="H934"/>
      <c r="I934"/>
      <c r="J934"/>
      <c r="K934"/>
      <c r="L934"/>
    </row>
    <row r="935" spans="1:12" s="51" customFormat="1" x14ac:dyDescent="0.3">
      <c r="A935"/>
      <c r="B935" s="53"/>
      <c r="C935" s="53"/>
      <c r="D935" s="153"/>
      <c r="E935"/>
      <c r="F935"/>
      <c r="G935"/>
      <c r="H935"/>
      <c r="I935"/>
      <c r="J935"/>
      <c r="K935"/>
      <c r="L935"/>
    </row>
    <row r="936" spans="1:12" s="51" customFormat="1" x14ac:dyDescent="0.3">
      <c r="A936"/>
      <c r="B936" s="53"/>
      <c r="C936" s="53"/>
      <c r="D936" s="153"/>
      <c r="E936"/>
      <c r="F936"/>
      <c r="G936"/>
      <c r="H936"/>
      <c r="I936"/>
      <c r="J936"/>
      <c r="K936"/>
      <c r="L936"/>
    </row>
    <row r="937" spans="1:12" s="51" customFormat="1" x14ac:dyDescent="0.3">
      <c r="A937"/>
      <c r="B937" s="53"/>
      <c r="C937" s="53"/>
      <c r="D937" s="153"/>
      <c r="E937"/>
      <c r="F937"/>
      <c r="G937"/>
      <c r="H937"/>
      <c r="I937"/>
      <c r="J937"/>
      <c r="K937"/>
      <c r="L937"/>
    </row>
    <row r="938" spans="1:12" s="51" customFormat="1" x14ac:dyDescent="0.3">
      <c r="A938"/>
      <c r="B938" s="53"/>
      <c r="C938" s="53"/>
      <c r="D938" s="153"/>
      <c r="E938"/>
      <c r="F938"/>
      <c r="G938"/>
      <c r="H938"/>
      <c r="I938"/>
      <c r="J938"/>
      <c r="K938"/>
      <c r="L938"/>
    </row>
    <row r="939" spans="1:12" s="51" customFormat="1" x14ac:dyDescent="0.3">
      <c r="A939"/>
      <c r="B939" s="53"/>
      <c r="C939" s="53"/>
      <c r="D939" s="153"/>
      <c r="E939"/>
      <c r="F939"/>
      <c r="G939"/>
      <c r="H939"/>
      <c r="I939"/>
      <c r="J939"/>
      <c r="K939"/>
      <c r="L939"/>
    </row>
    <row r="940" spans="1:12" s="51" customFormat="1" x14ac:dyDescent="0.3">
      <c r="A940"/>
      <c r="B940" s="53"/>
      <c r="C940" s="53"/>
      <c r="D940" s="153"/>
      <c r="E940"/>
      <c r="F940"/>
      <c r="G940"/>
      <c r="H940"/>
      <c r="I940"/>
      <c r="J940"/>
      <c r="K940"/>
      <c r="L940"/>
    </row>
    <row r="941" spans="1:12" s="51" customFormat="1" x14ac:dyDescent="0.3">
      <c r="A941"/>
      <c r="B941" s="53"/>
      <c r="C941" s="53"/>
      <c r="D941" s="153"/>
      <c r="E941"/>
      <c r="F941"/>
      <c r="G941"/>
      <c r="H941"/>
      <c r="I941"/>
      <c r="J941"/>
      <c r="K941"/>
      <c r="L941"/>
    </row>
    <row r="942" spans="1:12" s="51" customFormat="1" x14ac:dyDescent="0.3">
      <c r="A942"/>
      <c r="B942" s="53"/>
      <c r="C942" s="53"/>
      <c r="D942" s="153"/>
      <c r="E942"/>
      <c r="F942"/>
      <c r="G942"/>
      <c r="H942"/>
      <c r="I942"/>
      <c r="J942"/>
      <c r="K942"/>
      <c r="L942"/>
    </row>
    <row r="943" spans="1:12" s="51" customFormat="1" x14ac:dyDescent="0.3">
      <c r="A943"/>
      <c r="B943" s="53"/>
      <c r="C943" s="53"/>
      <c r="D943" s="153"/>
      <c r="E943"/>
      <c r="F943"/>
      <c r="G943"/>
      <c r="H943"/>
      <c r="I943"/>
      <c r="J943"/>
      <c r="K943"/>
      <c r="L943"/>
    </row>
    <row r="944" spans="1:12" s="51" customFormat="1" x14ac:dyDescent="0.3">
      <c r="A944"/>
      <c r="B944" s="53"/>
      <c r="C944" s="53"/>
      <c r="D944" s="153"/>
      <c r="E944"/>
      <c r="F944"/>
      <c r="G944"/>
      <c r="H944"/>
      <c r="I944"/>
      <c r="J944"/>
      <c r="K944"/>
      <c r="L944"/>
    </row>
    <row r="945" spans="1:12" s="51" customFormat="1" x14ac:dyDescent="0.3">
      <c r="A945"/>
      <c r="B945" s="53"/>
      <c r="C945" s="53"/>
      <c r="D945" s="153"/>
      <c r="E945"/>
      <c r="F945"/>
      <c r="G945"/>
      <c r="H945"/>
      <c r="I945"/>
      <c r="J945"/>
      <c r="K945"/>
      <c r="L945"/>
    </row>
    <row r="946" spans="1:12" s="51" customFormat="1" x14ac:dyDescent="0.3">
      <c r="A946"/>
      <c r="B946" s="53"/>
      <c r="C946" s="53"/>
      <c r="D946" s="153"/>
      <c r="E946"/>
      <c r="F946"/>
      <c r="G946"/>
      <c r="H946"/>
      <c r="I946"/>
      <c r="J946"/>
      <c r="K946"/>
      <c r="L946"/>
    </row>
    <row r="947" spans="1:12" s="51" customFormat="1" x14ac:dyDescent="0.3">
      <c r="A947"/>
      <c r="B947" s="53"/>
      <c r="C947" s="53"/>
      <c r="D947" s="153"/>
      <c r="E947"/>
      <c r="F947"/>
      <c r="G947"/>
      <c r="H947"/>
      <c r="I947"/>
      <c r="J947"/>
      <c r="K947"/>
      <c r="L947"/>
    </row>
    <row r="948" spans="1:12" s="51" customFormat="1" x14ac:dyDescent="0.3">
      <c r="A948"/>
      <c r="B948" s="53"/>
      <c r="C948" s="53"/>
      <c r="D948" s="153"/>
      <c r="E948"/>
      <c r="F948"/>
      <c r="G948"/>
      <c r="H948"/>
      <c r="I948"/>
      <c r="J948"/>
      <c r="K948"/>
      <c r="L948"/>
    </row>
    <row r="949" spans="1:12" s="51" customFormat="1" x14ac:dyDescent="0.3">
      <c r="A949"/>
      <c r="B949" s="53"/>
      <c r="C949" s="53"/>
      <c r="D949" s="153"/>
      <c r="E949"/>
      <c r="F949"/>
      <c r="G949"/>
      <c r="H949"/>
      <c r="I949"/>
      <c r="J949"/>
      <c r="K949"/>
      <c r="L949"/>
    </row>
    <row r="950" spans="1:12" s="51" customFormat="1" x14ac:dyDescent="0.3">
      <c r="A950"/>
      <c r="B950" s="53"/>
      <c r="C950" s="53"/>
      <c r="D950" s="153"/>
      <c r="E950"/>
      <c r="F950"/>
      <c r="G950"/>
      <c r="H950"/>
      <c r="I950"/>
      <c r="J950"/>
      <c r="K950"/>
      <c r="L950"/>
    </row>
    <row r="951" spans="1:12" s="51" customFormat="1" x14ac:dyDescent="0.3">
      <c r="A951"/>
      <c r="B951" s="53"/>
      <c r="C951" s="53"/>
      <c r="D951" s="153"/>
      <c r="E951"/>
      <c r="F951"/>
      <c r="G951"/>
      <c r="H951"/>
      <c r="I951"/>
      <c r="J951"/>
      <c r="K951"/>
      <c r="L951"/>
    </row>
    <row r="952" spans="1:12" s="51" customFormat="1" x14ac:dyDescent="0.3">
      <c r="A952"/>
      <c r="B952" s="53"/>
      <c r="C952" s="53"/>
      <c r="D952" s="153"/>
      <c r="E952"/>
      <c r="F952"/>
      <c r="G952"/>
      <c r="H952"/>
      <c r="I952"/>
      <c r="J952"/>
      <c r="K952"/>
      <c r="L952"/>
    </row>
    <row r="953" spans="1:12" s="51" customFormat="1" x14ac:dyDescent="0.3">
      <c r="A953"/>
      <c r="B953" s="53"/>
      <c r="C953" s="53"/>
      <c r="D953" s="153"/>
      <c r="E953"/>
      <c r="F953"/>
      <c r="G953"/>
      <c r="H953"/>
      <c r="I953"/>
      <c r="J953"/>
      <c r="K953"/>
      <c r="L953"/>
    </row>
    <row r="954" spans="1:12" s="51" customFormat="1" x14ac:dyDescent="0.3">
      <c r="A954"/>
      <c r="B954" s="53"/>
      <c r="C954" s="53"/>
      <c r="D954" s="153"/>
      <c r="E954"/>
      <c r="F954"/>
      <c r="G954"/>
      <c r="H954"/>
      <c r="I954"/>
      <c r="J954"/>
      <c r="K954"/>
      <c r="L954"/>
    </row>
    <row r="955" spans="1:12" s="51" customFormat="1" x14ac:dyDescent="0.3">
      <c r="A955"/>
      <c r="B955" s="53"/>
      <c r="C955" s="53"/>
      <c r="D955" s="153"/>
      <c r="E955"/>
      <c r="F955"/>
      <c r="G955"/>
      <c r="H955"/>
      <c r="I955"/>
      <c r="J955"/>
      <c r="K955"/>
      <c r="L955"/>
    </row>
    <row r="956" spans="1:12" s="51" customFormat="1" x14ac:dyDescent="0.3">
      <c r="A956"/>
      <c r="B956" s="53"/>
      <c r="C956" s="53"/>
      <c r="D956" s="153"/>
      <c r="E956"/>
      <c r="F956"/>
      <c r="G956"/>
      <c r="H956"/>
      <c r="I956"/>
      <c r="J956"/>
      <c r="K956"/>
      <c r="L956"/>
    </row>
  </sheetData>
  <pageMargins left="0.7" right="0.7" top="0.75" bottom="0.75" header="0.3" footer="0.3"/>
  <pageSetup paperSize="9" orientation="portrait" horizontalDpi="4294967295" verticalDpi="4294967295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C3E35-221E-4885-9DED-EF197AA04A4A}">
  <sheetPr codeName="Hoja2"/>
  <dimension ref="A1:AO2441"/>
  <sheetViews>
    <sheetView topLeftCell="Y1" workbookViewId="0">
      <pane ySplit="1" topLeftCell="A699" activePane="bottomLeft" state="frozen"/>
      <selection activeCell="Y1" sqref="A1:XFD1048576"/>
      <selection pane="bottomLeft" activeCell="Y1" sqref="A1:XFD1048576"/>
    </sheetView>
  </sheetViews>
  <sheetFormatPr baseColWidth="10" defaultRowHeight="14.4" x14ac:dyDescent="0.3"/>
  <cols>
    <col min="1" max="1" width="11.5546875" style="13"/>
    <col min="2" max="2" width="11.88671875" bestFit="1" customWidth="1"/>
    <col min="3" max="3" width="15" bestFit="1" customWidth="1"/>
    <col min="4" max="4" width="57.88671875" bestFit="1" customWidth="1"/>
    <col min="5" max="5" width="8" bestFit="1" customWidth="1"/>
    <col min="6" max="6" width="15.109375" bestFit="1" customWidth="1"/>
    <col min="7" max="7" width="13.77734375" bestFit="1" customWidth="1"/>
    <col min="8" max="8" width="13.6640625" bestFit="1" customWidth="1"/>
    <col min="9" max="9" width="17.77734375" bestFit="1" customWidth="1"/>
    <col min="10" max="10" width="15.5546875" bestFit="1" customWidth="1"/>
    <col min="11" max="11" width="13.77734375" bestFit="1" customWidth="1"/>
    <col min="12" max="12" width="16.6640625" bestFit="1" customWidth="1"/>
    <col min="13" max="13" width="17.77734375" bestFit="1" customWidth="1"/>
    <col min="14" max="14" width="15.5546875" bestFit="1" customWidth="1"/>
    <col min="15" max="15" width="13.77734375" bestFit="1" customWidth="1"/>
    <col min="16" max="16" width="16.6640625" bestFit="1" customWidth="1"/>
    <col min="17" max="17" width="14.5546875" bestFit="1" customWidth="1"/>
    <col min="18" max="18" width="16.6640625" bestFit="1" customWidth="1"/>
    <col min="19" max="20" width="20.5546875" bestFit="1" customWidth="1"/>
    <col min="21" max="21" width="17.77734375" bestFit="1" customWidth="1"/>
    <col min="22" max="22" width="14.109375" bestFit="1" customWidth="1"/>
    <col min="23" max="23" width="20.21875" bestFit="1" customWidth="1"/>
    <col min="24" max="24" width="21.6640625" bestFit="1" customWidth="1"/>
    <col min="25" max="25" width="16.109375" bestFit="1" customWidth="1"/>
    <col min="26" max="26" width="14.109375" bestFit="1" customWidth="1"/>
    <col min="27" max="27" width="16.77734375" bestFit="1" customWidth="1"/>
    <col min="28" max="28" width="17.109375" bestFit="1" customWidth="1"/>
    <col min="29" max="29" width="16.77734375" bestFit="1" customWidth="1"/>
    <col min="30" max="30" width="17.109375" bestFit="1" customWidth="1"/>
    <col min="31" max="31" width="20.77734375" bestFit="1" customWidth="1"/>
    <col min="32" max="32" width="19" bestFit="1" customWidth="1"/>
    <col min="33" max="34" width="13.33203125" bestFit="1" customWidth="1"/>
    <col min="35" max="35" width="15.88671875" bestFit="1" customWidth="1"/>
    <col min="36" max="36" width="18.6640625" bestFit="1" customWidth="1"/>
  </cols>
  <sheetData>
    <row r="1" spans="1:41" x14ac:dyDescent="0.3">
      <c r="A1" t="s">
        <v>379</v>
      </c>
      <c r="B1" t="s">
        <v>1</v>
      </c>
      <c r="C1" t="s">
        <v>3</v>
      </c>
      <c r="D1" t="s">
        <v>4</v>
      </c>
      <c r="E1" t="s">
        <v>378</v>
      </c>
      <c r="F1" t="s">
        <v>235</v>
      </c>
      <c r="G1" t="s">
        <v>236</v>
      </c>
      <c r="H1" t="s">
        <v>237</v>
      </c>
      <c r="I1" t="s">
        <v>238</v>
      </c>
      <c r="J1" t="s">
        <v>239</v>
      </c>
      <c r="K1" t="s">
        <v>240</v>
      </c>
      <c r="L1" t="s">
        <v>241</v>
      </c>
      <c r="M1" t="s">
        <v>242</v>
      </c>
      <c r="N1" t="s">
        <v>243</v>
      </c>
      <c r="O1" t="s">
        <v>244</v>
      </c>
      <c r="P1" t="s">
        <v>245</v>
      </c>
      <c r="Q1" t="s">
        <v>246</v>
      </c>
      <c r="R1" t="s">
        <v>247</v>
      </c>
      <c r="S1" t="s">
        <v>248</v>
      </c>
      <c r="T1" t="s">
        <v>249</v>
      </c>
      <c r="U1" t="s">
        <v>250</v>
      </c>
      <c r="V1" t="s">
        <v>251</v>
      </c>
      <c r="W1" t="s">
        <v>252</v>
      </c>
      <c r="X1" t="s">
        <v>253</v>
      </c>
      <c r="Y1" t="s">
        <v>254</v>
      </c>
      <c r="Z1" t="s">
        <v>255</v>
      </c>
      <c r="AA1" t="s">
        <v>256</v>
      </c>
      <c r="AB1" t="s">
        <v>257</v>
      </c>
      <c r="AC1" t="s">
        <v>258</v>
      </c>
      <c r="AD1" t="s">
        <v>259</v>
      </c>
      <c r="AE1" t="s">
        <v>296</v>
      </c>
      <c r="AF1" t="s">
        <v>297</v>
      </c>
      <c r="AG1" t="s">
        <v>298</v>
      </c>
      <c r="AH1" t="s">
        <v>300</v>
      </c>
      <c r="AI1" t="s">
        <v>471</v>
      </c>
      <c r="AJ1" t="s">
        <v>472</v>
      </c>
      <c r="AK1" s="50" t="s">
        <v>306</v>
      </c>
    </row>
    <row r="2" spans="1:41" x14ac:dyDescent="0.3">
      <c r="A2" s="13" t="s">
        <v>506</v>
      </c>
      <c r="B2">
        <v>1</v>
      </c>
      <c r="C2">
        <v>4317</v>
      </c>
      <c r="D2" t="s">
        <v>32</v>
      </c>
      <c r="E2">
        <v>278</v>
      </c>
      <c r="F2">
        <v>4</v>
      </c>
      <c r="H2">
        <v>285</v>
      </c>
      <c r="I2">
        <v>15</v>
      </c>
      <c r="J2">
        <v>8</v>
      </c>
      <c r="K2">
        <v>9</v>
      </c>
      <c r="L2">
        <v>15</v>
      </c>
      <c r="M2">
        <v>10</v>
      </c>
      <c r="N2">
        <v>14</v>
      </c>
      <c r="O2">
        <v>13</v>
      </c>
      <c r="P2">
        <v>6</v>
      </c>
      <c r="Q2">
        <v>10</v>
      </c>
      <c r="R2">
        <v>4</v>
      </c>
      <c r="S2">
        <v>9</v>
      </c>
      <c r="T2">
        <v>6</v>
      </c>
      <c r="U2">
        <v>7</v>
      </c>
      <c r="V2">
        <v>10</v>
      </c>
      <c r="W2">
        <v>7</v>
      </c>
      <c r="X2">
        <v>0</v>
      </c>
      <c r="Y2">
        <v>13</v>
      </c>
      <c r="Z2">
        <v>3</v>
      </c>
      <c r="AA2">
        <v>1</v>
      </c>
      <c r="AB2">
        <v>1</v>
      </c>
      <c r="AC2">
        <v>3</v>
      </c>
      <c r="AD2">
        <v>2</v>
      </c>
      <c r="AE2">
        <v>1</v>
      </c>
      <c r="AF2">
        <v>0</v>
      </c>
      <c r="AG2">
        <v>5</v>
      </c>
      <c r="AH2">
        <v>0</v>
      </c>
      <c r="AI2">
        <v>8</v>
      </c>
      <c r="AJ2">
        <v>14</v>
      </c>
      <c r="AK2" s="50" t="s">
        <v>33</v>
      </c>
      <c r="AO2" s="13" t="s">
        <v>33</v>
      </c>
    </row>
    <row r="3" spans="1:41" x14ac:dyDescent="0.3">
      <c r="A3" s="13" t="s">
        <v>507</v>
      </c>
      <c r="B3">
        <v>1</v>
      </c>
      <c r="C3">
        <v>4318</v>
      </c>
      <c r="D3" t="s">
        <v>35</v>
      </c>
      <c r="E3">
        <v>38</v>
      </c>
      <c r="F3">
        <v>0</v>
      </c>
      <c r="H3">
        <v>58</v>
      </c>
      <c r="I3">
        <v>42</v>
      </c>
      <c r="J3">
        <v>42</v>
      </c>
      <c r="K3">
        <v>42</v>
      </c>
      <c r="L3">
        <v>43</v>
      </c>
      <c r="M3">
        <v>34</v>
      </c>
      <c r="N3">
        <v>34</v>
      </c>
      <c r="O3">
        <v>34</v>
      </c>
      <c r="P3">
        <v>34</v>
      </c>
      <c r="Q3">
        <v>30</v>
      </c>
      <c r="R3">
        <v>30</v>
      </c>
      <c r="S3">
        <v>30</v>
      </c>
      <c r="T3">
        <v>26</v>
      </c>
      <c r="U3">
        <v>31</v>
      </c>
      <c r="V3">
        <v>32</v>
      </c>
      <c r="W3">
        <v>31</v>
      </c>
      <c r="X3">
        <v>7</v>
      </c>
      <c r="Y3">
        <v>35</v>
      </c>
      <c r="Z3">
        <v>29</v>
      </c>
      <c r="AA3">
        <v>27</v>
      </c>
      <c r="AB3">
        <v>30</v>
      </c>
      <c r="AC3">
        <v>21</v>
      </c>
      <c r="AD3">
        <v>16</v>
      </c>
      <c r="AE3">
        <v>9</v>
      </c>
      <c r="AF3">
        <v>31</v>
      </c>
      <c r="AG3">
        <v>12</v>
      </c>
      <c r="AH3">
        <v>0</v>
      </c>
      <c r="AI3">
        <v>8</v>
      </c>
      <c r="AJ3">
        <v>29</v>
      </c>
      <c r="AK3" s="50" t="s">
        <v>33</v>
      </c>
      <c r="AO3" s="13" t="s">
        <v>33</v>
      </c>
    </row>
    <row r="4" spans="1:41" x14ac:dyDescent="0.3">
      <c r="A4" s="13" t="s">
        <v>508</v>
      </c>
      <c r="B4">
        <v>1</v>
      </c>
      <c r="C4">
        <v>4319</v>
      </c>
      <c r="D4" t="s">
        <v>36</v>
      </c>
      <c r="E4">
        <v>1</v>
      </c>
      <c r="F4">
        <v>0</v>
      </c>
      <c r="H4">
        <v>1</v>
      </c>
      <c r="I4">
        <v>24</v>
      </c>
      <c r="J4">
        <v>24</v>
      </c>
      <c r="K4">
        <v>24</v>
      </c>
      <c r="L4">
        <v>24</v>
      </c>
      <c r="M4">
        <v>19</v>
      </c>
      <c r="N4">
        <v>19</v>
      </c>
      <c r="O4">
        <v>19</v>
      </c>
      <c r="P4">
        <v>19</v>
      </c>
      <c r="Q4">
        <v>29</v>
      </c>
      <c r="R4">
        <v>31</v>
      </c>
      <c r="S4">
        <v>24</v>
      </c>
      <c r="T4">
        <v>18</v>
      </c>
      <c r="U4">
        <v>24</v>
      </c>
      <c r="V4">
        <v>25</v>
      </c>
      <c r="W4">
        <v>25</v>
      </c>
      <c r="X4">
        <v>7</v>
      </c>
      <c r="Y4">
        <v>18</v>
      </c>
      <c r="Z4">
        <v>17</v>
      </c>
      <c r="AA4">
        <v>15</v>
      </c>
      <c r="AB4">
        <v>19</v>
      </c>
      <c r="AC4">
        <v>19</v>
      </c>
      <c r="AD4">
        <v>15</v>
      </c>
      <c r="AE4">
        <v>8</v>
      </c>
      <c r="AF4">
        <v>17</v>
      </c>
      <c r="AG4">
        <v>8</v>
      </c>
      <c r="AH4">
        <v>0</v>
      </c>
      <c r="AI4">
        <v>3</v>
      </c>
      <c r="AJ4">
        <v>17</v>
      </c>
      <c r="AK4" s="50" t="s">
        <v>33</v>
      </c>
      <c r="AO4" s="13" t="s">
        <v>33</v>
      </c>
    </row>
    <row r="5" spans="1:41" x14ac:dyDescent="0.3">
      <c r="A5" s="13" t="s">
        <v>509</v>
      </c>
      <c r="B5">
        <v>1</v>
      </c>
      <c r="C5">
        <v>4320</v>
      </c>
      <c r="D5" t="s">
        <v>37</v>
      </c>
      <c r="E5">
        <v>1</v>
      </c>
      <c r="F5">
        <v>0</v>
      </c>
      <c r="H5">
        <v>0</v>
      </c>
      <c r="I5">
        <v>16</v>
      </c>
      <c r="J5">
        <v>16</v>
      </c>
      <c r="K5">
        <v>16</v>
      </c>
      <c r="L5">
        <v>16</v>
      </c>
      <c r="M5">
        <v>15</v>
      </c>
      <c r="N5">
        <v>15</v>
      </c>
      <c r="O5">
        <v>15</v>
      </c>
      <c r="P5">
        <v>15</v>
      </c>
      <c r="Q5">
        <v>23</v>
      </c>
      <c r="R5">
        <v>24</v>
      </c>
      <c r="S5">
        <v>14</v>
      </c>
      <c r="T5">
        <v>12</v>
      </c>
      <c r="U5">
        <v>19</v>
      </c>
      <c r="V5">
        <v>19</v>
      </c>
      <c r="W5">
        <v>19</v>
      </c>
      <c r="X5">
        <v>1</v>
      </c>
      <c r="Y5">
        <v>10</v>
      </c>
      <c r="Z5">
        <v>19</v>
      </c>
      <c r="AA5">
        <v>19</v>
      </c>
      <c r="AB5">
        <v>19</v>
      </c>
      <c r="AC5">
        <v>15</v>
      </c>
      <c r="AD5">
        <v>16</v>
      </c>
      <c r="AE5">
        <v>2</v>
      </c>
      <c r="AF5">
        <v>28</v>
      </c>
      <c r="AG5">
        <v>18</v>
      </c>
      <c r="AH5">
        <v>0</v>
      </c>
      <c r="AI5">
        <v>2</v>
      </c>
      <c r="AJ5">
        <v>8</v>
      </c>
      <c r="AK5" s="50" t="s">
        <v>33</v>
      </c>
      <c r="AO5" s="13" t="s">
        <v>33</v>
      </c>
    </row>
    <row r="6" spans="1:41" x14ac:dyDescent="0.3">
      <c r="A6" s="13" t="s">
        <v>510</v>
      </c>
      <c r="B6">
        <v>1</v>
      </c>
      <c r="C6">
        <v>4321</v>
      </c>
      <c r="D6" t="s">
        <v>437</v>
      </c>
      <c r="E6">
        <v>0</v>
      </c>
      <c r="F6">
        <v>0</v>
      </c>
      <c r="H6">
        <v>0</v>
      </c>
      <c r="I6">
        <v>18</v>
      </c>
      <c r="J6">
        <v>18</v>
      </c>
      <c r="K6">
        <v>19</v>
      </c>
      <c r="L6">
        <v>20</v>
      </c>
      <c r="M6">
        <v>25</v>
      </c>
      <c r="N6">
        <v>25</v>
      </c>
      <c r="O6">
        <v>25</v>
      </c>
      <c r="P6">
        <v>24</v>
      </c>
      <c r="Q6">
        <v>32</v>
      </c>
      <c r="R6">
        <v>32</v>
      </c>
      <c r="S6">
        <v>31</v>
      </c>
      <c r="T6">
        <v>18</v>
      </c>
      <c r="U6">
        <v>16</v>
      </c>
      <c r="V6">
        <v>18</v>
      </c>
      <c r="W6">
        <v>18</v>
      </c>
      <c r="X6">
        <v>7</v>
      </c>
      <c r="Y6">
        <v>23</v>
      </c>
      <c r="Z6">
        <v>13</v>
      </c>
      <c r="AA6">
        <v>9</v>
      </c>
      <c r="AB6">
        <v>16</v>
      </c>
      <c r="AC6">
        <v>10</v>
      </c>
      <c r="AD6">
        <v>9</v>
      </c>
      <c r="AE6">
        <v>9</v>
      </c>
      <c r="AF6">
        <v>37</v>
      </c>
      <c r="AG6">
        <v>9</v>
      </c>
      <c r="AH6">
        <v>0</v>
      </c>
      <c r="AI6">
        <v>4</v>
      </c>
      <c r="AJ6">
        <v>8</v>
      </c>
      <c r="AK6" s="50" t="s">
        <v>33</v>
      </c>
      <c r="AO6" s="13" t="s">
        <v>33</v>
      </c>
    </row>
    <row r="7" spans="1:41" x14ac:dyDescent="0.3">
      <c r="A7" s="13" t="s">
        <v>511</v>
      </c>
      <c r="B7">
        <v>1</v>
      </c>
      <c r="C7">
        <v>4322</v>
      </c>
      <c r="D7" t="s">
        <v>38</v>
      </c>
      <c r="E7">
        <v>0</v>
      </c>
      <c r="F7">
        <v>0</v>
      </c>
      <c r="H7">
        <v>0</v>
      </c>
      <c r="I7">
        <v>17</v>
      </c>
      <c r="J7">
        <v>18</v>
      </c>
      <c r="K7">
        <v>17</v>
      </c>
      <c r="L7">
        <v>17</v>
      </c>
      <c r="M7">
        <v>15</v>
      </c>
      <c r="N7">
        <v>15</v>
      </c>
      <c r="O7">
        <v>16</v>
      </c>
      <c r="P7">
        <v>16</v>
      </c>
      <c r="Q7">
        <v>14</v>
      </c>
      <c r="R7">
        <v>14</v>
      </c>
      <c r="S7">
        <v>13</v>
      </c>
      <c r="T7">
        <v>3</v>
      </c>
      <c r="U7">
        <v>18</v>
      </c>
      <c r="V7">
        <v>18</v>
      </c>
      <c r="W7">
        <v>18</v>
      </c>
      <c r="X7">
        <v>12</v>
      </c>
      <c r="Y7">
        <v>14</v>
      </c>
      <c r="Z7">
        <v>9</v>
      </c>
      <c r="AA7">
        <v>12</v>
      </c>
      <c r="AB7">
        <v>12</v>
      </c>
      <c r="AC7">
        <v>8</v>
      </c>
      <c r="AD7">
        <v>7</v>
      </c>
      <c r="AE7">
        <v>2</v>
      </c>
      <c r="AF7">
        <v>15</v>
      </c>
      <c r="AG7">
        <v>2</v>
      </c>
      <c r="AH7">
        <v>0</v>
      </c>
      <c r="AI7">
        <v>6</v>
      </c>
      <c r="AJ7">
        <v>8</v>
      </c>
      <c r="AK7" s="50" t="s">
        <v>33</v>
      </c>
      <c r="AO7" s="13" t="s">
        <v>33</v>
      </c>
    </row>
    <row r="8" spans="1:41" x14ac:dyDescent="0.3">
      <c r="A8" s="13" t="s">
        <v>512</v>
      </c>
      <c r="B8">
        <v>1</v>
      </c>
      <c r="C8">
        <v>4323</v>
      </c>
      <c r="D8" t="s">
        <v>39</v>
      </c>
      <c r="E8">
        <v>0</v>
      </c>
      <c r="F8">
        <v>0</v>
      </c>
      <c r="H8">
        <v>0</v>
      </c>
      <c r="I8">
        <v>6</v>
      </c>
      <c r="J8">
        <v>6</v>
      </c>
      <c r="K8">
        <v>6</v>
      </c>
      <c r="L8">
        <v>6</v>
      </c>
      <c r="M8">
        <v>13</v>
      </c>
      <c r="N8">
        <v>13</v>
      </c>
      <c r="O8">
        <v>13</v>
      </c>
      <c r="P8">
        <v>13</v>
      </c>
      <c r="Q8">
        <v>15</v>
      </c>
      <c r="R8">
        <v>15</v>
      </c>
      <c r="S8">
        <v>14</v>
      </c>
      <c r="T8">
        <v>8</v>
      </c>
      <c r="U8">
        <v>5</v>
      </c>
      <c r="V8">
        <v>5</v>
      </c>
      <c r="W8">
        <v>5</v>
      </c>
      <c r="X8">
        <v>4</v>
      </c>
      <c r="Y8">
        <v>12</v>
      </c>
      <c r="Z8">
        <v>14</v>
      </c>
      <c r="AA8">
        <v>15</v>
      </c>
      <c r="AB8">
        <v>15</v>
      </c>
      <c r="AC8">
        <v>10</v>
      </c>
      <c r="AD8">
        <v>8</v>
      </c>
      <c r="AE8">
        <v>5</v>
      </c>
      <c r="AF8">
        <v>0</v>
      </c>
      <c r="AG8">
        <v>11</v>
      </c>
      <c r="AH8">
        <v>0</v>
      </c>
      <c r="AI8">
        <v>0</v>
      </c>
      <c r="AJ8">
        <v>7</v>
      </c>
      <c r="AK8" s="50" t="s">
        <v>33</v>
      </c>
      <c r="AO8" s="13" t="s">
        <v>33</v>
      </c>
    </row>
    <row r="9" spans="1:41" x14ac:dyDescent="0.3">
      <c r="A9" s="13" t="s">
        <v>513</v>
      </c>
      <c r="B9">
        <v>1</v>
      </c>
      <c r="C9">
        <v>4324</v>
      </c>
      <c r="D9" t="s">
        <v>40</v>
      </c>
      <c r="E9">
        <v>5</v>
      </c>
      <c r="F9">
        <v>0</v>
      </c>
      <c r="H9">
        <v>4</v>
      </c>
      <c r="I9">
        <v>20</v>
      </c>
      <c r="J9">
        <v>21</v>
      </c>
      <c r="K9">
        <v>21</v>
      </c>
      <c r="L9">
        <v>21</v>
      </c>
      <c r="M9">
        <v>22</v>
      </c>
      <c r="N9">
        <v>21</v>
      </c>
      <c r="O9">
        <v>21</v>
      </c>
      <c r="P9">
        <v>22</v>
      </c>
      <c r="Q9">
        <v>29</v>
      </c>
      <c r="R9">
        <v>29</v>
      </c>
      <c r="S9">
        <v>29</v>
      </c>
      <c r="T9">
        <v>14</v>
      </c>
      <c r="U9">
        <v>20</v>
      </c>
      <c r="V9">
        <v>20</v>
      </c>
      <c r="W9">
        <v>20</v>
      </c>
      <c r="X9">
        <v>21</v>
      </c>
      <c r="Y9">
        <v>32</v>
      </c>
      <c r="Z9">
        <v>20</v>
      </c>
      <c r="AA9">
        <v>21</v>
      </c>
      <c r="AB9">
        <v>22</v>
      </c>
      <c r="AC9">
        <v>19</v>
      </c>
      <c r="AD9">
        <v>15</v>
      </c>
      <c r="AE9">
        <v>3</v>
      </c>
      <c r="AF9">
        <v>26</v>
      </c>
      <c r="AG9">
        <v>3</v>
      </c>
      <c r="AH9">
        <v>0</v>
      </c>
      <c r="AI9">
        <v>2</v>
      </c>
      <c r="AJ9">
        <v>11</v>
      </c>
      <c r="AK9" s="50" t="s">
        <v>33</v>
      </c>
      <c r="AO9" s="13" t="s">
        <v>33</v>
      </c>
    </row>
    <row r="10" spans="1:41" x14ac:dyDescent="0.3">
      <c r="A10" s="13" t="s">
        <v>514</v>
      </c>
      <c r="B10">
        <v>1</v>
      </c>
      <c r="C10">
        <v>4325</v>
      </c>
      <c r="D10" t="s">
        <v>41</v>
      </c>
      <c r="E10">
        <v>2</v>
      </c>
      <c r="F10">
        <v>0</v>
      </c>
      <c r="H10">
        <v>3</v>
      </c>
      <c r="I10">
        <v>12</v>
      </c>
      <c r="J10">
        <v>12</v>
      </c>
      <c r="K10">
        <v>12</v>
      </c>
      <c r="L10">
        <v>12</v>
      </c>
      <c r="M10">
        <v>9</v>
      </c>
      <c r="N10">
        <v>9</v>
      </c>
      <c r="O10">
        <v>8</v>
      </c>
      <c r="P10">
        <v>9</v>
      </c>
      <c r="Q10">
        <v>8</v>
      </c>
      <c r="R10">
        <v>8</v>
      </c>
      <c r="S10">
        <v>8</v>
      </c>
      <c r="T10">
        <v>9</v>
      </c>
      <c r="U10">
        <v>6</v>
      </c>
      <c r="V10">
        <v>7</v>
      </c>
      <c r="W10">
        <v>7</v>
      </c>
      <c r="X10">
        <v>6</v>
      </c>
      <c r="Y10">
        <v>0</v>
      </c>
      <c r="Z10">
        <v>5</v>
      </c>
      <c r="AA10">
        <v>9</v>
      </c>
      <c r="AB10">
        <v>11</v>
      </c>
      <c r="AC10">
        <v>7</v>
      </c>
      <c r="AD10">
        <v>5</v>
      </c>
      <c r="AE10">
        <v>9</v>
      </c>
      <c r="AF10">
        <v>33</v>
      </c>
      <c r="AG10">
        <v>3</v>
      </c>
      <c r="AH10">
        <v>0</v>
      </c>
      <c r="AI10">
        <v>1</v>
      </c>
      <c r="AJ10">
        <v>10</v>
      </c>
      <c r="AK10" s="50" t="s">
        <v>42</v>
      </c>
      <c r="AO10" s="13" t="s">
        <v>33</v>
      </c>
    </row>
    <row r="11" spans="1:41" x14ac:dyDescent="0.3">
      <c r="A11" s="13" t="s">
        <v>515</v>
      </c>
      <c r="B11">
        <v>1</v>
      </c>
      <c r="C11">
        <v>4326</v>
      </c>
      <c r="D11" t="s">
        <v>43</v>
      </c>
      <c r="E11">
        <v>0</v>
      </c>
      <c r="F11">
        <v>0</v>
      </c>
      <c r="H11">
        <v>0</v>
      </c>
      <c r="I11">
        <v>7</v>
      </c>
      <c r="J11">
        <v>6</v>
      </c>
      <c r="K11">
        <v>7</v>
      </c>
      <c r="L11">
        <v>6</v>
      </c>
      <c r="M11">
        <v>3</v>
      </c>
      <c r="N11">
        <v>3</v>
      </c>
      <c r="O11">
        <v>3</v>
      </c>
      <c r="P11">
        <v>4</v>
      </c>
      <c r="Q11">
        <v>4</v>
      </c>
      <c r="R11">
        <v>4</v>
      </c>
      <c r="S11">
        <v>4</v>
      </c>
      <c r="T11">
        <v>1</v>
      </c>
      <c r="U11">
        <v>3</v>
      </c>
      <c r="V11">
        <v>4</v>
      </c>
      <c r="W11">
        <v>4</v>
      </c>
      <c r="X11">
        <v>5</v>
      </c>
      <c r="Y11">
        <v>2</v>
      </c>
      <c r="Z11">
        <v>6</v>
      </c>
      <c r="AA11">
        <v>8</v>
      </c>
      <c r="AB11">
        <v>5</v>
      </c>
      <c r="AC11">
        <v>11</v>
      </c>
      <c r="AD11">
        <v>3</v>
      </c>
      <c r="AE11">
        <v>15</v>
      </c>
      <c r="AF11">
        <v>3</v>
      </c>
      <c r="AG11">
        <v>12</v>
      </c>
      <c r="AH11">
        <v>0</v>
      </c>
      <c r="AI11">
        <v>0</v>
      </c>
      <c r="AJ11">
        <v>8</v>
      </c>
      <c r="AK11" s="50" t="s">
        <v>42</v>
      </c>
      <c r="AO11" s="13" t="s">
        <v>33</v>
      </c>
    </row>
    <row r="12" spans="1:41" x14ac:dyDescent="0.3">
      <c r="A12" s="13" t="s">
        <v>516</v>
      </c>
      <c r="B12">
        <v>1</v>
      </c>
      <c r="C12">
        <v>4327</v>
      </c>
      <c r="D12" t="s">
        <v>44</v>
      </c>
      <c r="E12">
        <v>2</v>
      </c>
      <c r="F12">
        <v>0</v>
      </c>
      <c r="H12">
        <v>1</v>
      </c>
      <c r="I12">
        <v>21</v>
      </c>
      <c r="J12">
        <v>21</v>
      </c>
      <c r="K12">
        <v>21</v>
      </c>
      <c r="L12">
        <v>21</v>
      </c>
      <c r="M12">
        <v>23</v>
      </c>
      <c r="N12">
        <v>22</v>
      </c>
      <c r="O12">
        <v>23</v>
      </c>
      <c r="P12">
        <v>23</v>
      </c>
      <c r="Q12">
        <v>14</v>
      </c>
      <c r="R12">
        <v>14</v>
      </c>
      <c r="S12">
        <v>8</v>
      </c>
      <c r="T12">
        <v>5</v>
      </c>
      <c r="U12">
        <v>18</v>
      </c>
      <c r="V12">
        <v>19</v>
      </c>
      <c r="W12">
        <v>20</v>
      </c>
      <c r="X12">
        <v>2</v>
      </c>
      <c r="Y12">
        <v>14</v>
      </c>
      <c r="Z12">
        <v>21</v>
      </c>
      <c r="AA12">
        <v>14</v>
      </c>
      <c r="AB12">
        <v>19</v>
      </c>
      <c r="AC12">
        <v>27</v>
      </c>
      <c r="AD12">
        <v>15</v>
      </c>
      <c r="AE12">
        <v>4</v>
      </c>
      <c r="AF12">
        <v>0</v>
      </c>
      <c r="AG12">
        <v>12</v>
      </c>
      <c r="AH12">
        <v>0</v>
      </c>
      <c r="AI12">
        <v>8</v>
      </c>
      <c r="AJ12">
        <v>10</v>
      </c>
      <c r="AK12" s="50" t="s">
        <v>45</v>
      </c>
      <c r="AO12" s="13" t="s">
        <v>33</v>
      </c>
    </row>
    <row r="13" spans="1:41" x14ac:dyDescent="0.3">
      <c r="A13" s="13" t="s">
        <v>517</v>
      </c>
      <c r="B13">
        <v>1</v>
      </c>
      <c r="C13">
        <v>4328</v>
      </c>
      <c r="D13" t="s">
        <v>46</v>
      </c>
      <c r="E13">
        <v>0</v>
      </c>
      <c r="F13">
        <v>0</v>
      </c>
      <c r="H13">
        <v>0</v>
      </c>
      <c r="I13">
        <v>5</v>
      </c>
      <c r="J13">
        <v>5</v>
      </c>
      <c r="K13">
        <v>5</v>
      </c>
      <c r="L13">
        <v>5</v>
      </c>
      <c r="M13">
        <v>6</v>
      </c>
      <c r="N13">
        <v>6</v>
      </c>
      <c r="O13">
        <v>6</v>
      </c>
      <c r="P13">
        <v>6</v>
      </c>
      <c r="Q13">
        <v>6</v>
      </c>
      <c r="R13">
        <v>6</v>
      </c>
      <c r="S13">
        <v>3</v>
      </c>
      <c r="T13">
        <v>1</v>
      </c>
      <c r="U13">
        <v>7</v>
      </c>
      <c r="V13">
        <v>8</v>
      </c>
      <c r="W13">
        <v>8</v>
      </c>
      <c r="X13">
        <v>1</v>
      </c>
      <c r="Y13">
        <v>9</v>
      </c>
      <c r="Z13">
        <v>7</v>
      </c>
      <c r="AA13">
        <v>8</v>
      </c>
      <c r="AB13">
        <v>10</v>
      </c>
      <c r="AC13">
        <v>7</v>
      </c>
      <c r="AD13">
        <v>4</v>
      </c>
      <c r="AE13">
        <v>1</v>
      </c>
      <c r="AF13">
        <v>0</v>
      </c>
      <c r="AG13">
        <v>26</v>
      </c>
      <c r="AH13">
        <v>0</v>
      </c>
      <c r="AI13">
        <v>0</v>
      </c>
      <c r="AJ13">
        <v>4</v>
      </c>
      <c r="AK13" s="50" t="s">
        <v>45</v>
      </c>
      <c r="AO13" s="13" t="s">
        <v>33</v>
      </c>
    </row>
    <row r="14" spans="1:41" x14ac:dyDescent="0.3">
      <c r="A14" s="13" t="s">
        <v>518</v>
      </c>
      <c r="B14">
        <v>1</v>
      </c>
      <c r="C14">
        <v>4329</v>
      </c>
      <c r="D14" t="s">
        <v>47</v>
      </c>
      <c r="E14">
        <v>12</v>
      </c>
      <c r="F14">
        <v>0</v>
      </c>
      <c r="H14">
        <v>14</v>
      </c>
      <c r="I14">
        <v>17</v>
      </c>
      <c r="J14">
        <v>15</v>
      </c>
      <c r="K14">
        <v>17</v>
      </c>
      <c r="L14">
        <v>17</v>
      </c>
      <c r="M14">
        <v>20</v>
      </c>
      <c r="N14">
        <v>19</v>
      </c>
      <c r="O14">
        <v>21</v>
      </c>
      <c r="P14">
        <v>21</v>
      </c>
      <c r="Q14">
        <v>25</v>
      </c>
      <c r="R14">
        <v>25</v>
      </c>
      <c r="S14">
        <v>28</v>
      </c>
      <c r="T14">
        <v>9</v>
      </c>
      <c r="U14">
        <v>17</v>
      </c>
      <c r="V14">
        <v>18</v>
      </c>
      <c r="W14">
        <v>19</v>
      </c>
      <c r="X14">
        <v>2</v>
      </c>
      <c r="Y14">
        <v>18</v>
      </c>
      <c r="Z14">
        <v>14</v>
      </c>
      <c r="AA14">
        <v>19</v>
      </c>
      <c r="AB14">
        <v>19</v>
      </c>
      <c r="AC14">
        <v>19</v>
      </c>
      <c r="AD14">
        <v>16</v>
      </c>
      <c r="AE14">
        <v>8</v>
      </c>
      <c r="AF14">
        <v>4</v>
      </c>
      <c r="AG14">
        <v>7</v>
      </c>
      <c r="AH14">
        <v>0</v>
      </c>
      <c r="AI14">
        <v>11</v>
      </c>
      <c r="AJ14">
        <v>24</v>
      </c>
      <c r="AK14" s="50" t="s">
        <v>45</v>
      </c>
      <c r="AO14" s="13" t="s">
        <v>33</v>
      </c>
    </row>
    <row r="15" spans="1:41" x14ac:dyDescent="0.3">
      <c r="A15" s="13" t="s">
        <v>519</v>
      </c>
      <c r="B15">
        <v>1</v>
      </c>
      <c r="C15">
        <v>4330</v>
      </c>
      <c r="D15" t="s">
        <v>48</v>
      </c>
      <c r="E15">
        <v>1</v>
      </c>
      <c r="F15">
        <v>0</v>
      </c>
      <c r="H15">
        <v>2</v>
      </c>
      <c r="I15">
        <v>2</v>
      </c>
      <c r="J15">
        <v>2</v>
      </c>
      <c r="K15">
        <v>2</v>
      </c>
      <c r="L15">
        <v>1</v>
      </c>
      <c r="M15">
        <v>5</v>
      </c>
      <c r="N15">
        <v>5</v>
      </c>
      <c r="O15">
        <v>6</v>
      </c>
      <c r="P15">
        <v>6</v>
      </c>
      <c r="Q15">
        <v>3</v>
      </c>
      <c r="R15">
        <v>3</v>
      </c>
      <c r="S15">
        <v>6</v>
      </c>
      <c r="T15">
        <v>1</v>
      </c>
      <c r="U15">
        <v>0</v>
      </c>
      <c r="V15">
        <v>0</v>
      </c>
      <c r="W15">
        <v>2</v>
      </c>
      <c r="X15">
        <v>3</v>
      </c>
      <c r="Y15">
        <v>2</v>
      </c>
      <c r="Z15">
        <v>4</v>
      </c>
      <c r="AA15">
        <v>5</v>
      </c>
      <c r="AB15">
        <v>4</v>
      </c>
      <c r="AC15">
        <v>6</v>
      </c>
      <c r="AD15">
        <v>5</v>
      </c>
      <c r="AE15">
        <v>0</v>
      </c>
      <c r="AF15">
        <v>0</v>
      </c>
      <c r="AG15">
        <v>1</v>
      </c>
      <c r="AH15">
        <v>0</v>
      </c>
      <c r="AI15">
        <v>1</v>
      </c>
      <c r="AJ15">
        <v>3</v>
      </c>
      <c r="AK15" s="50" t="s">
        <v>45</v>
      </c>
      <c r="AO15" s="13" t="s">
        <v>33</v>
      </c>
    </row>
    <row r="16" spans="1:41" x14ac:dyDescent="0.3">
      <c r="A16" s="13" t="s">
        <v>520</v>
      </c>
      <c r="B16">
        <v>1</v>
      </c>
      <c r="C16">
        <v>4331</v>
      </c>
      <c r="D16" t="s">
        <v>49</v>
      </c>
      <c r="E16">
        <v>12</v>
      </c>
      <c r="F16">
        <v>0</v>
      </c>
      <c r="H16">
        <v>13</v>
      </c>
      <c r="I16">
        <v>35</v>
      </c>
      <c r="J16">
        <v>35</v>
      </c>
      <c r="K16">
        <v>35</v>
      </c>
      <c r="L16">
        <v>35</v>
      </c>
      <c r="M16">
        <v>29</v>
      </c>
      <c r="N16">
        <v>28</v>
      </c>
      <c r="O16">
        <v>27</v>
      </c>
      <c r="P16">
        <v>28</v>
      </c>
      <c r="Q16">
        <v>37</v>
      </c>
      <c r="R16">
        <v>37</v>
      </c>
      <c r="S16">
        <v>21</v>
      </c>
      <c r="T16">
        <v>25</v>
      </c>
      <c r="U16">
        <v>41</v>
      </c>
      <c r="V16">
        <v>42</v>
      </c>
      <c r="W16">
        <v>41</v>
      </c>
      <c r="X16">
        <v>27</v>
      </c>
      <c r="Y16">
        <v>26</v>
      </c>
      <c r="Z16">
        <v>22</v>
      </c>
      <c r="AA16">
        <v>31</v>
      </c>
      <c r="AB16">
        <v>32</v>
      </c>
      <c r="AC16">
        <v>23</v>
      </c>
      <c r="AD16">
        <v>22</v>
      </c>
      <c r="AE16">
        <v>6</v>
      </c>
      <c r="AF16">
        <v>0</v>
      </c>
      <c r="AG16">
        <v>13</v>
      </c>
      <c r="AH16">
        <v>0</v>
      </c>
      <c r="AI16">
        <v>23</v>
      </c>
      <c r="AJ16">
        <v>12</v>
      </c>
      <c r="AK16" s="50" t="s">
        <v>49</v>
      </c>
      <c r="AO16" s="13" t="s">
        <v>33</v>
      </c>
    </row>
    <row r="17" spans="1:41" x14ac:dyDescent="0.3">
      <c r="A17" s="13" t="s">
        <v>521</v>
      </c>
      <c r="B17">
        <v>1</v>
      </c>
      <c r="C17">
        <v>4332</v>
      </c>
      <c r="D17" t="s">
        <v>50</v>
      </c>
      <c r="E17">
        <v>14</v>
      </c>
      <c r="F17">
        <v>1</v>
      </c>
      <c r="H17">
        <v>16</v>
      </c>
      <c r="I17">
        <v>38</v>
      </c>
      <c r="J17">
        <v>38</v>
      </c>
      <c r="K17">
        <v>38</v>
      </c>
      <c r="L17">
        <v>38</v>
      </c>
      <c r="M17">
        <v>27</v>
      </c>
      <c r="N17">
        <v>31</v>
      </c>
      <c r="O17">
        <v>27</v>
      </c>
      <c r="P17">
        <v>28</v>
      </c>
      <c r="Q17">
        <v>35</v>
      </c>
      <c r="R17">
        <v>34</v>
      </c>
      <c r="S17">
        <v>28</v>
      </c>
      <c r="T17">
        <v>36</v>
      </c>
      <c r="U17">
        <v>31</v>
      </c>
      <c r="V17">
        <v>30</v>
      </c>
      <c r="W17">
        <v>31</v>
      </c>
      <c r="X17">
        <v>32</v>
      </c>
      <c r="Y17">
        <v>41</v>
      </c>
      <c r="Z17">
        <v>28</v>
      </c>
      <c r="AA17">
        <v>26</v>
      </c>
      <c r="AB17">
        <v>25</v>
      </c>
      <c r="AC17">
        <v>17</v>
      </c>
      <c r="AD17">
        <v>14</v>
      </c>
      <c r="AE17">
        <v>6</v>
      </c>
      <c r="AF17">
        <v>1</v>
      </c>
      <c r="AG17">
        <v>7</v>
      </c>
      <c r="AH17">
        <v>0</v>
      </c>
      <c r="AI17">
        <v>1</v>
      </c>
      <c r="AJ17">
        <v>15</v>
      </c>
      <c r="AK17" s="50" t="s">
        <v>49</v>
      </c>
      <c r="AO17" s="13" t="s">
        <v>33</v>
      </c>
    </row>
    <row r="18" spans="1:41" x14ac:dyDescent="0.3">
      <c r="A18" s="13" t="s">
        <v>522</v>
      </c>
      <c r="B18">
        <v>1</v>
      </c>
      <c r="C18">
        <v>4333</v>
      </c>
      <c r="D18" t="s">
        <v>51</v>
      </c>
      <c r="E18">
        <v>6</v>
      </c>
      <c r="F18">
        <v>1</v>
      </c>
      <c r="H18">
        <v>5</v>
      </c>
      <c r="I18">
        <v>20</v>
      </c>
      <c r="J18">
        <v>20</v>
      </c>
      <c r="K18">
        <v>20</v>
      </c>
      <c r="L18">
        <v>20</v>
      </c>
      <c r="M18">
        <v>23</v>
      </c>
      <c r="N18">
        <v>23</v>
      </c>
      <c r="O18">
        <v>24</v>
      </c>
      <c r="P18">
        <v>23</v>
      </c>
      <c r="Q18">
        <v>16</v>
      </c>
      <c r="R18">
        <v>16</v>
      </c>
      <c r="S18">
        <v>8</v>
      </c>
      <c r="T18">
        <v>14</v>
      </c>
      <c r="U18">
        <v>28</v>
      </c>
      <c r="V18">
        <v>27</v>
      </c>
      <c r="W18">
        <v>26</v>
      </c>
      <c r="X18">
        <v>11</v>
      </c>
      <c r="Y18">
        <v>20</v>
      </c>
      <c r="Z18">
        <v>16</v>
      </c>
      <c r="AA18">
        <v>19</v>
      </c>
      <c r="AB18">
        <v>17</v>
      </c>
      <c r="AC18">
        <v>12</v>
      </c>
      <c r="AD18">
        <v>4</v>
      </c>
      <c r="AE18">
        <v>1</v>
      </c>
      <c r="AF18">
        <v>0</v>
      </c>
      <c r="AG18">
        <v>6</v>
      </c>
      <c r="AH18">
        <v>0</v>
      </c>
      <c r="AI18">
        <v>8</v>
      </c>
      <c r="AJ18">
        <v>14</v>
      </c>
      <c r="AK18" s="50" t="s">
        <v>49</v>
      </c>
      <c r="AO18" s="13" t="s">
        <v>33</v>
      </c>
    </row>
    <row r="19" spans="1:41" x14ac:dyDescent="0.3">
      <c r="A19" s="13" t="s">
        <v>523</v>
      </c>
      <c r="B19">
        <v>1</v>
      </c>
      <c r="C19">
        <v>4334</v>
      </c>
      <c r="D19" t="s">
        <v>52</v>
      </c>
      <c r="E19">
        <v>0</v>
      </c>
      <c r="F19">
        <v>0</v>
      </c>
      <c r="H19">
        <v>0</v>
      </c>
      <c r="I19">
        <v>13</v>
      </c>
      <c r="J19">
        <v>13</v>
      </c>
      <c r="K19">
        <v>13</v>
      </c>
      <c r="L19">
        <v>13</v>
      </c>
      <c r="M19">
        <v>13</v>
      </c>
      <c r="N19">
        <v>13</v>
      </c>
      <c r="O19">
        <v>13</v>
      </c>
      <c r="P19">
        <v>13</v>
      </c>
      <c r="Q19">
        <v>6</v>
      </c>
      <c r="R19">
        <v>6</v>
      </c>
      <c r="S19">
        <v>4</v>
      </c>
      <c r="T19">
        <v>3</v>
      </c>
      <c r="U19">
        <v>5</v>
      </c>
      <c r="V19">
        <v>5</v>
      </c>
      <c r="W19">
        <v>6</v>
      </c>
      <c r="X19">
        <v>2</v>
      </c>
      <c r="Y19">
        <v>8</v>
      </c>
      <c r="Z19">
        <v>7</v>
      </c>
      <c r="AA19">
        <v>8</v>
      </c>
      <c r="AB19">
        <v>5</v>
      </c>
      <c r="AC19">
        <v>2</v>
      </c>
      <c r="AD19">
        <v>2</v>
      </c>
      <c r="AE19">
        <v>0</v>
      </c>
      <c r="AF19">
        <v>1</v>
      </c>
      <c r="AG19">
        <v>1</v>
      </c>
      <c r="AH19">
        <v>0</v>
      </c>
      <c r="AI19">
        <v>0</v>
      </c>
      <c r="AJ19">
        <v>1</v>
      </c>
      <c r="AK19" s="50" t="s">
        <v>49</v>
      </c>
      <c r="AO19" s="13" t="s">
        <v>33</v>
      </c>
    </row>
    <row r="20" spans="1:41" x14ac:dyDescent="0.3">
      <c r="A20" s="13" t="s">
        <v>524</v>
      </c>
      <c r="B20">
        <v>1</v>
      </c>
      <c r="C20">
        <v>4335</v>
      </c>
      <c r="D20" t="s">
        <v>53</v>
      </c>
      <c r="E20">
        <v>0</v>
      </c>
      <c r="F20">
        <v>0</v>
      </c>
      <c r="H20">
        <v>0</v>
      </c>
      <c r="I20">
        <v>11</v>
      </c>
      <c r="J20">
        <v>11</v>
      </c>
      <c r="K20">
        <v>11</v>
      </c>
      <c r="L20">
        <v>11</v>
      </c>
      <c r="M20">
        <v>17</v>
      </c>
      <c r="N20">
        <v>17</v>
      </c>
      <c r="O20">
        <v>17</v>
      </c>
      <c r="P20">
        <v>17</v>
      </c>
      <c r="Q20">
        <v>17</v>
      </c>
      <c r="R20">
        <v>17</v>
      </c>
      <c r="S20">
        <v>15</v>
      </c>
      <c r="T20">
        <v>10</v>
      </c>
      <c r="U20">
        <v>12</v>
      </c>
      <c r="V20">
        <v>12</v>
      </c>
      <c r="W20">
        <v>14</v>
      </c>
      <c r="X20">
        <v>10</v>
      </c>
      <c r="Y20">
        <v>12</v>
      </c>
      <c r="Z20">
        <v>7</v>
      </c>
      <c r="AA20">
        <v>7</v>
      </c>
      <c r="AB20">
        <v>7</v>
      </c>
      <c r="AC20">
        <v>7</v>
      </c>
      <c r="AD20">
        <v>5</v>
      </c>
      <c r="AE20">
        <v>0</v>
      </c>
      <c r="AF20">
        <v>0</v>
      </c>
      <c r="AG20">
        <v>0</v>
      </c>
      <c r="AH20">
        <v>0</v>
      </c>
      <c r="AI20">
        <v>4</v>
      </c>
      <c r="AJ20">
        <v>5</v>
      </c>
      <c r="AK20" s="50" t="s">
        <v>49</v>
      </c>
      <c r="AO20" s="13" t="s">
        <v>33</v>
      </c>
    </row>
    <row r="21" spans="1:41" x14ac:dyDescent="0.3">
      <c r="A21" s="13" t="s">
        <v>525</v>
      </c>
      <c r="B21">
        <v>1</v>
      </c>
      <c r="C21">
        <v>4337</v>
      </c>
      <c r="D21" t="s">
        <v>55</v>
      </c>
      <c r="E21">
        <v>0</v>
      </c>
      <c r="F21">
        <v>0</v>
      </c>
      <c r="H21">
        <v>0</v>
      </c>
      <c r="I21">
        <v>5</v>
      </c>
      <c r="J21">
        <v>4</v>
      </c>
      <c r="K21">
        <v>4</v>
      </c>
      <c r="L21">
        <v>5</v>
      </c>
      <c r="M21">
        <v>5</v>
      </c>
      <c r="N21">
        <v>6</v>
      </c>
      <c r="O21">
        <v>6</v>
      </c>
      <c r="P21">
        <v>5</v>
      </c>
      <c r="Q21">
        <v>4</v>
      </c>
      <c r="R21">
        <v>4</v>
      </c>
      <c r="S21">
        <v>2</v>
      </c>
      <c r="T21">
        <v>4</v>
      </c>
      <c r="U21">
        <v>1</v>
      </c>
      <c r="V21">
        <v>1</v>
      </c>
      <c r="W21">
        <v>1</v>
      </c>
      <c r="X21">
        <v>1</v>
      </c>
      <c r="Y21">
        <v>0</v>
      </c>
      <c r="Z21">
        <v>2</v>
      </c>
      <c r="AA21">
        <v>2</v>
      </c>
      <c r="AB21">
        <v>2</v>
      </c>
      <c r="AC21">
        <v>3</v>
      </c>
      <c r="AD21">
        <v>1</v>
      </c>
      <c r="AE21">
        <v>0</v>
      </c>
      <c r="AF21">
        <v>0</v>
      </c>
      <c r="AG21">
        <v>5</v>
      </c>
      <c r="AH21">
        <v>0</v>
      </c>
      <c r="AI21">
        <v>0</v>
      </c>
      <c r="AJ21">
        <v>4</v>
      </c>
      <c r="AK21" s="50" t="s">
        <v>333</v>
      </c>
      <c r="AO21" s="13" t="s">
        <v>33</v>
      </c>
    </row>
    <row r="22" spans="1:41" x14ac:dyDescent="0.3">
      <c r="A22" s="13" t="s">
        <v>526</v>
      </c>
      <c r="B22">
        <v>1</v>
      </c>
      <c r="C22">
        <v>4338</v>
      </c>
      <c r="D22" t="s">
        <v>56</v>
      </c>
      <c r="E22">
        <v>6</v>
      </c>
      <c r="F22">
        <v>0</v>
      </c>
      <c r="H22">
        <v>8</v>
      </c>
      <c r="I22">
        <v>14</v>
      </c>
      <c r="J22">
        <v>14</v>
      </c>
      <c r="K22">
        <v>14</v>
      </c>
      <c r="L22">
        <v>13</v>
      </c>
      <c r="M22">
        <v>21</v>
      </c>
      <c r="N22">
        <v>20</v>
      </c>
      <c r="O22">
        <v>20</v>
      </c>
      <c r="P22">
        <v>21</v>
      </c>
      <c r="Q22">
        <v>20</v>
      </c>
      <c r="R22">
        <v>20</v>
      </c>
      <c r="S22">
        <v>22</v>
      </c>
      <c r="T22">
        <v>21</v>
      </c>
      <c r="U22">
        <v>15</v>
      </c>
      <c r="V22">
        <v>17</v>
      </c>
      <c r="W22">
        <v>17</v>
      </c>
      <c r="X22">
        <v>10</v>
      </c>
      <c r="Y22">
        <v>17</v>
      </c>
      <c r="Z22">
        <v>9</v>
      </c>
      <c r="AA22">
        <v>10</v>
      </c>
      <c r="AB22">
        <v>13</v>
      </c>
      <c r="AC22">
        <v>13</v>
      </c>
      <c r="AD22">
        <v>8</v>
      </c>
      <c r="AE22">
        <v>2</v>
      </c>
      <c r="AF22">
        <v>8</v>
      </c>
      <c r="AG22">
        <v>12</v>
      </c>
      <c r="AH22">
        <v>0</v>
      </c>
      <c r="AI22">
        <v>4</v>
      </c>
      <c r="AJ22">
        <v>17</v>
      </c>
      <c r="AK22" s="50" t="s">
        <v>56</v>
      </c>
      <c r="AO22" s="13" t="s">
        <v>33</v>
      </c>
    </row>
    <row r="23" spans="1:41" x14ac:dyDescent="0.3">
      <c r="A23" s="13" t="s">
        <v>527</v>
      </c>
      <c r="B23">
        <v>1</v>
      </c>
      <c r="C23">
        <v>4339</v>
      </c>
      <c r="D23" t="s">
        <v>57</v>
      </c>
      <c r="E23">
        <v>0</v>
      </c>
      <c r="F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1</v>
      </c>
      <c r="U23">
        <v>0</v>
      </c>
      <c r="V23">
        <v>0</v>
      </c>
      <c r="W23">
        <v>0</v>
      </c>
      <c r="X23">
        <v>1</v>
      </c>
      <c r="Y23">
        <v>0</v>
      </c>
      <c r="Z23">
        <v>0</v>
      </c>
      <c r="AA23">
        <v>0</v>
      </c>
      <c r="AB23">
        <v>1</v>
      </c>
      <c r="AC23">
        <v>1</v>
      </c>
      <c r="AD23">
        <v>1</v>
      </c>
      <c r="AE23">
        <v>1</v>
      </c>
      <c r="AF23">
        <v>15</v>
      </c>
      <c r="AG23">
        <v>1</v>
      </c>
      <c r="AH23">
        <v>0</v>
      </c>
      <c r="AI23">
        <v>0</v>
      </c>
      <c r="AJ23">
        <v>0</v>
      </c>
      <c r="AK23" s="50" t="s">
        <v>58</v>
      </c>
      <c r="AO23" s="13" t="s">
        <v>33</v>
      </c>
    </row>
    <row r="24" spans="1:41" x14ac:dyDescent="0.3">
      <c r="A24" s="13" t="s">
        <v>528</v>
      </c>
      <c r="B24">
        <v>1</v>
      </c>
      <c r="C24">
        <v>4340</v>
      </c>
      <c r="D24" t="s">
        <v>59</v>
      </c>
      <c r="E24">
        <v>0</v>
      </c>
      <c r="F24">
        <v>0</v>
      </c>
      <c r="H24">
        <v>0</v>
      </c>
      <c r="I24">
        <v>4</v>
      </c>
      <c r="J24">
        <v>4</v>
      </c>
      <c r="K24">
        <v>4</v>
      </c>
      <c r="L24">
        <v>4</v>
      </c>
      <c r="M24">
        <v>2</v>
      </c>
      <c r="N24">
        <v>2</v>
      </c>
      <c r="O24">
        <v>2</v>
      </c>
      <c r="P24">
        <v>2</v>
      </c>
      <c r="Q24">
        <v>3</v>
      </c>
      <c r="R24">
        <v>3</v>
      </c>
      <c r="S24">
        <v>1</v>
      </c>
      <c r="T24">
        <v>1</v>
      </c>
      <c r="U24">
        <v>2</v>
      </c>
      <c r="V24">
        <v>2</v>
      </c>
      <c r="W24">
        <v>0</v>
      </c>
      <c r="X24">
        <v>0</v>
      </c>
      <c r="Y24">
        <v>2</v>
      </c>
      <c r="Z24">
        <v>1</v>
      </c>
      <c r="AA24">
        <v>1</v>
      </c>
      <c r="AB24">
        <v>0</v>
      </c>
      <c r="AC24">
        <v>2</v>
      </c>
      <c r="AD24">
        <v>0</v>
      </c>
      <c r="AE24">
        <v>0</v>
      </c>
      <c r="AF24">
        <v>12</v>
      </c>
      <c r="AG24">
        <v>0</v>
      </c>
      <c r="AH24">
        <v>0</v>
      </c>
      <c r="AI24">
        <v>1</v>
      </c>
      <c r="AJ24">
        <v>0</v>
      </c>
      <c r="AK24" s="50" t="s">
        <v>58</v>
      </c>
      <c r="AO24" s="13" t="s">
        <v>33</v>
      </c>
    </row>
    <row r="25" spans="1:41" x14ac:dyDescent="0.3">
      <c r="A25" s="13" t="s">
        <v>529</v>
      </c>
      <c r="B25">
        <v>1</v>
      </c>
      <c r="C25">
        <v>4341</v>
      </c>
      <c r="D25" t="s">
        <v>60</v>
      </c>
      <c r="E25">
        <v>0</v>
      </c>
      <c r="F25">
        <v>0</v>
      </c>
      <c r="H25">
        <v>0</v>
      </c>
      <c r="I25">
        <v>1</v>
      </c>
      <c r="J25">
        <v>1</v>
      </c>
      <c r="K25">
        <v>0</v>
      </c>
      <c r="L25">
        <v>0</v>
      </c>
      <c r="M25">
        <v>2</v>
      </c>
      <c r="N25">
        <v>2</v>
      </c>
      <c r="O25">
        <v>2</v>
      </c>
      <c r="P25">
        <v>2</v>
      </c>
      <c r="Q25">
        <v>0</v>
      </c>
      <c r="R25">
        <v>0</v>
      </c>
      <c r="S25">
        <v>0</v>
      </c>
      <c r="T25">
        <v>1</v>
      </c>
      <c r="U25">
        <v>1</v>
      </c>
      <c r="V25">
        <v>0</v>
      </c>
      <c r="W25">
        <v>1</v>
      </c>
      <c r="X25">
        <v>3</v>
      </c>
      <c r="Y25">
        <v>0</v>
      </c>
      <c r="Z25">
        <v>5</v>
      </c>
      <c r="AA25">
        <v>5</v>
      </c>
      <c r="AB25">
        <v>4</v>
      </c>
      <c r="AC25">
        <v>1</v>
      </c>
      <c r="AD25">
        <v>0</v>
      </c>
      <c r="AE25">
        <v>0</v>
      </c>
      <c r="AF25">
        <v>0</v>
      </c>
      <c r="AG25">
        <v>1</v>
      </c>
      <c r="AH25">
        <v>0</v>
      </c>
      <c r="AI25">
        <v>0</v>
      </c>
      <c r="AJ25">
        <v>0</v>
      </c>
      <c r="AK25" s="50" t="s">
        <v>335</v>
      </c>
      <c r="AO25" s="13" t="s">
        <v>33</v>
      </c>
    </row>
    <row r="26" spans="1:41" x14ac:dyDescent="0.3">
      <c r="A26" s="13" t="s">
        <v>530</v>
      </c>
      <c r="B26">
        <v>1</v>
      </c>
      <c r="C26">
        <v>4342</v>
      </c>
      <c r="D26" t="s">
        <v>62</v>
      </c>
      <c r="E26">
        <v>7</v>
      </c>
      <c r="F26">
        <v>0</v>
      </c>
      <c r="H26">
        <v>7</v>
      </c>
      <c r="I26">
        <v>12</v>
      </c>
      <c r="J26">
        <v>12</v>
      </c>
      <c r="K26">
        <v>12</v>
      </c>
      <c r="L26">
        <v>12</v>
      </c>
      <c r="M26">
        <v>17</v>
      </c>
      <c r="N26">
        <v>16</v>
      </c>
      <c r="O26">
        <v>17</v>
      </c>
      <c r="P26">
        <v>17</v>
      </c>
      <c r="Q26">
        <v>13</v>
      </c>
      <c r="R26">
        <v>13</v>
      </c>
      <c r="S26">
        <v>9</v>
      </c>
      <c r="T26">
        <v>11</v>
      </c>
      <c r="U26">
        <v>20</v>
      </c>
      <c r="V26">
        <v>20</v>
      </c>
      <c r="W26">
        <v>20</v>
      </c>
      <c r="X26">
        <v>11</v>
      </c>
      <c r="Y26">
        <v>20</v>
      </c>
      <c r="Z26">
        <v>9</v>
      </c>
      <c r="AA26">
        <v>11</v>
      </c>
      <c r="AB26">
        <v>11</v>
      </c>
      <c r="AC26">
        <v>13</v>
      </c>
      <c r="AD26">
        <v>13</v>
      </c>
      <c r="AE26">
        <v>2</v>
      </c>
      <c r="AF26">
        <v>0</v>
      </c>
      <c r="AG26">
        <v>1</v>
      </c>
      <c r="AH26">
        <v>0</v>
      </c>
      <c r="AI26">
        <v>2</v>
      </c>
      <c r="AJ26">
        <v>6</v>
      </c>
      <c r="AK26" s="50" t="s">
        <v>62</v>
      </c>
      <c r="AO26" s="13" t="s">
        <v>33</v>
      </c>
    </row>
    <row r="27" spans="1:41" x14ac:dyDescent="0.3">
      <c r="A27" s="13" t="s">
        <v>531</v>
      </c>
      <c r="B27">
        <v>1</v>
      </c>
      <c r="C27">
        <v>4343</v>
      </c>
      <c r="D27" t="s">
        <v>64</v>
      </c>
      <c r="E27">
        <v>0</v>
      </c>
      <c r="F27">
        <v>0</v>
      </c>
      <c r="H27">
        <v>0</v>
      </c>
      <c r="I27">
        <v>2</v>
      </c>
      <c r="J27">
        <v>2</v>
      </c>
      <c r="K27">
        <v>2</v>
      </c>
      <c r="L27">
        <v>2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1</v>
      </c>
      <c r="AD27">
        <v>1</v>
      </c>
      <c r="AE27">
        <v>0</v>
      </c>
      <c r="AF27">
        <v>0</v>
      </c>
      <c r="AG27">
        <v>3</v>
      </c>
      <c r="AH27">
        <v>0</v>
      </c>
      <c r="AI27">
        <v>0</v>
      </c>
      <c r="AJ27">
        <v>2</v>
      </c>
      <c r="AK27" s="50" t="s">
        <v>62</v>
      </c>
      <c r="AO27" s="13" t="s">
        <v>33</v>
      </c>
    </row>
    <row r="28" spans="1:41" x14ac:dyDescent="0.3">
      <c r="A28" s="13" t="s">
        <v>532</v>
      </c>
      <c r="B28">
        <v>1</v>
      </c>
      <c r="C28">
        <v>4344</v>
      </c>
      <c r="D28" t="s">
        <v>65</v>
      </c>
      <c r="E28">
        <v>0</v>
      </c>
      <c r="F28">
        <v>0</v>
      </c>
      <c r="H28">
        <v>0</v>
      </c>
      <c r="I28">
        <v>2</v>
      </c>
      <c r="J28">
        <v>2</v>
      </c>
      <c r="K28">
        <v>2</v>
      </c>
      <c r="L28">
        <v>2</v>
      </c>
      <c r="M28">
        <v>2</v>
      </c>
      <c r="N28">
        <v>2</v>
      </c>
      <c r="O28">
        <v>2</v>
      </c>
      <c r="P28">
        <v>2</v>
      </c>
      <c r="Q28">
        <v>0</v>
      </c>
      <c r="R28">
        <v>0</v>
      </c>
      <c r="S28">
        <v>0</v>
      </c>
      <c r="T28">
        <v>0</v>
      </c>
      <c r="U28">
        <v>1</v>
      </c>
      <c r="V28">
        <v>2</v>
      </c>
      <c r="W28">
        <v>2</v>
      </c>
      <c r="X28">
        <v>1</v>
      </c>
      <c r="Y28">
        <v>1</v>
      </c>
      <c r="Z28">
        <v>2</v>
      </c>
      <c r="AA28">
        <v>3</v>
      </c>
      <c r="AB28">
        <v>2</v>
      </c>
      <c r="AC28">
        <v>0</v>
      </c>
      <c r="AD28">
        <v>0</v>
      </c>
      <c r="AE28">
        <v>0</v>
      </c>
      <c r="AF28">
        <v>1</v>
      </c>
      <c r="AG28">
        <v>1</v>
      </c>
      <c r="AH28">
        <v>0</v>
      </c>
      <c r="AI28">
        <v>0</v>
      </c>
      <c r="AJ28">
        <v>1</v>
      </c>
      <c r="AK28" s="50" t="s">
        <v>62</v>
      </c>
      <c r="AO28" s="13" t="s">
        <v>33</v>
      </c>
    </row>
    <row r="29" spans="1:41" x14ac:dyDescent="0.3">
      <c r="A29" s="13" t="s">
        <v>533</v>
      </c>
      <c r="B29">
        <v>1</v>
      </c>
      <c r="C29">
        <v>4345</v>
      </c>
      <c r="D29" t="s">
        <v>66</v>
      </c>
      <c r="E29">
        <v>1</v>
      </c>
      <c r="F29">
        <v>0</v>
      </c>
      <c r="H29">
        <v>0</v>
      </c>
      <c r="I29">
        <v>16</v>
      </c>
      <c r="J29">
        <v>16</v>
      </c>
      <c r="K29">
        <v>17</v>
      </c>
      <c r="L29">
        <v>17</v>
      </c>
      <c r="M29">
        <v>13</v>
      </c>
      <c r="N29">
        <v>13</v>
      </c>
      <c r="O29">
        <v>13</v>
      </c>
      <c r="P29">
        <v>13</v>
      </c>
      <c r="Q29">
        <v>13</v>
      </c>
      <c r="R29">
        <v>13</v>
      </c>
      <c r="S29">
        <v>10</v>
      </c>
      <c r="T29">
        <v>7</v>
      </c>
      <c r="U29">
        <v>19</v>
      </c>
      <c r="V29">
        <v>21</v>
      </c>
      <c r="W29">
        <v>22</v>
      </c>
      <c r="X29">
        <v>4</v>
      </c>
      <c r="Y29">
        <v>16</v>
      </c>
      <c r="Z29">
        <v>22</v>
      </c>
      <c r="AA29">
        <v>25</v>
      </c>
      <c r="AB29">
        <v>24</v>
      </c>
      <c r="AC29">
        <v>9</v>
      </c>
      <c r="AD29">
        <v>8</v>
      </c>
      <c r="AE29">
        <v>0</v>
      </c>
      <c r="AF29">
        <v>3</v>
      </c>
      <c r="AG29">
        <v>1</v>
      </c>
      <c r="AH29">
        <v>0</v>
      </c>
      <c r="AI29">
        <v>0</v>
      </c>
      <c r="AJ29">
        <v>9</v>
      </c>
      <c r="AK29" s="50" t="s">
        <v>66</v>
      </c>
      <c r="AO29" s="13" t="s">
        <v>33</v>
      </c>
    </row>
    <row r="30" spans="1:41" x14ac:dyDescent="0.3">
      <c r="A30" s="13" t="s">
        <v>534</v>
      </c>
      <c r="B30">
        <v>1</v>
      </c>
      <c r="C30">
        <v>4346</v>
      </c>
      <c r="D30" t="s">
        <v>67</v>
      </c>
      <c r="E30">
        <v>0</v>
      </c>
      <c r="F30">
        <v>0</v>
      </c>
      <c r="H30">
        <v>0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2</v>
      </c>
      <c r="S30">
        <v>0</v>
      </c>
      <c r="T30">
        <v>2</v>
      </c>
      <c r="U30">
        <v>1</v>
      </c>
      <c r="V30">
        <v>1</v>
      </c>
      <c r="W30">
        <v>1</v>
      </c>
      <c r="X30">
        <v>0</v>
      </c>
      <c r="Y30">
        <v>0</v>
      </c>
      <c r="Z30">
        <v>0</v>
      </c>
      <c r="AA30">
        <v>0</v>
      </c>
      <c r="AB30">
        <v>0</v>
      </c>
      <c r="AC30">
        <v>1</v>
      </c>
      <c r="AD30">
        <v>1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 s="50" t="s">
        <v>66</v>
      </c>
      <c r="AO30" s="13" t="s">
        <v>33</v>
      </c>
    </row>
    <row r="31" spans="1:41" x14ac:dyDescent="0.3">
      <c r="A31" s="13" t="s">
        <v>535</v>
      </c>
      <c r="B31">
        <v>1</v>
      </c>
      <c r="C31">
        <v>4347</v>
      </c>
      <c r="D31" t="s">
        <v>68</v>
      </c>
      <c r="E31">
        <v>0</v>
      </c>
      <c r="F31">
        <v>0</v>
      </c>
      <c r="H31">
        <v>0</v>
      </c>
      <c r="I31">
        <v>1</v>
      </c>
      <c r="J31">
        <v>1</v>
      </c>
      <c r="K31">
        <v>0</v>
      </c>
      <c r="L31">
        <v>1</v>
      </c>
      <c r="M31">
        <v>3</v>
      </c>
      <c r="N31">
        <v>3</v>
      </c>
      <c r="O31">
        <v>3</v>
      </c>
      <c r="P31">
        <v>3</v>
      </c>
      <c r="Q31">
        <v>1</v>
      </c>
      <c r="R31">
        <v>3</v>
      </c>
      <c r="S31">
        <v>1</v>
      </c>
      <c r="T31">
        <v>2</v>
      </c>
      <c r="U31">
        <v>4</v>
      </c>
      <c r="V31">
        <v>4</v>
      </c>
      <c r="W31">
        <v>4</v>
      </c>
      <c r="X31">
        <v>4</v>
      </c>
      <c r="Y31">
        <v>0</v>
      </c>
      <c r="Z31">
        <v>2</v>
      </c>
      <c r="AA31">
        <v>2</v>
      </c>
      <c r="AB31">
        <v>1</v>
      </c>
      <c r="AC31">
        <v>4</v>
      </c>
      <c r="AD31">
        <v>4</v>
      </c>
      <c r="AE31">
        <v>0</v>
      </c>
      <c r="AF31">
        <v>3</v>
      </c>
      <c r="AG31">
        <v>1</v>
      </c>
      <c r="AH31">
        <v>0</v>
      </c>
      <c r="AI31">
        <v>0</v>
      </c>
      <c r="AJ31">
        <v>2</v>
      </c>
      <c r="AK31" s="50" t="s">
        <v>66</v>
      </c>
      <c r="AO31" s="13" t="s">
        <v>33</v>
      </c>
    </row>
    <row r="32" spans="1:41" x14ac:dyDescent="0.3">
      <c r="A32" s="13" t="s">
        <v>536</v>
      </c>
      <c r="B32">
        <v>1</v>
      </c>
      <c r="C32">
        <v>4348</v>
      </c>
      <c r="D32" t="s">
        <v>69</v>
      </c>
      <c r="E32">
        <v>0</v>
      </c>
      <c r="F32">
        <v>0</v>
      </c>
      <c r="H32">
        <v>0</v>
      </c>
      <c r="I32">
        <v>3</v>
      </c>
      <c r="J32">
        <v>3</v>
      </c>
      <c r="K32">
        <v>0</v>
      </c>
      <c r="L32">
        <v>3</v>
      </c>
      <c r="M32">
        <v>1</v>
      </c>
      <c r="N32">
        <v>1</v>
      </c>
      <c r="O32">
        <v>0</v>
      </c>
      <c r="P32">
        <v>1</v>
      </c>
      <c r="Q32">
        <v>1</v>
      </c>
      <c r="R32">
        <v>9</v>
      </c>
      <c r="S32">
        <v>9</v>
      </c>
      <c r="T32">
        <v>1</v>
      </c>
      <c r="U32">
        <v>0</v>
      </c>
      <c r="V32">
        <v>1</v>
      </c>
      <c r="W32">
        <v>0</v>
      </c>
      <c r="X32">
        <v>2</v>
      </c>
      <c r="Y32">
        <v>11</v>
      </c>
      <c r="Z32">
        <v>3</v>
      </c>
      <c r="AA32">
        <v>3</v>
      </c>
      <c r="AB32">
        <v>2</v>
      </c>
      <c r="AC32">
        <v>3</v>
      </c>
      <c r="AD32">
        <v>3</v>
      </c>
      <c r="AE32">
        <v>0</v>
      </c>
      <c r="AF32">
        <v>4</v>
      </c>
      <c r="AG32">
        <v>5</v>
      </c>
      <c r="AH32">
        <v>0</v>
      </c>
      <c r="AI32">
        <v>4</v>
      </c>
      <c r="AJ32">
        <v>4</v>
      </c>
      <c r="AK32" s="50" t="s">
        <v>66</v>
      </c>
      <c r="AO32" s="13" t="s">
        <v>33</v>
      </c>
    </row>
    <row r="33" spans="1:41" x14ac:dyDescent="0.3">
      <c r="A33" s="13" t="s">
        <v>537</v>
      </c>
      <c r="B33">
        <v>1</v>
      </c>
      <c r="C33">
        <v>4349</v>
      </c>
      <c r="D33" t="s">
        <v>70</v>
      </c>
      <c r="E33">
        <v>21</v>
      </c>
      <c r="F33">
        <v>1</v>
      </c>
      <c r="H33">
        <v>26</v>
      </c>
      <c r="I33">
        <v>27</v>
      </c>
      <c r="J33">
        <v>26</v>
      </c>
      <c r="K33">
        <v>26</v>
      </c>
      <c r="L33">
        <v>27</v>
      </c>
      <c r="M33">
        <v>23</v>
      </c>
      <c r="N33">
        <v>23</v>
      </c>
      <c r="O33">
        <v>23</v>
      </c>
      <c r="P33">
        <v>22</v>
      </c>
      <c r="Q33">
        <v>27</v>
      </c>
      <c r="R33">
        <v>27</v>
      </c>
      <c r="S33">
        <v>6</v>
      </c>
      <c r="T33">
        <v>8</v>
      </c>
      <c r="U33">
        <v>31</v>
      </c>
      <c r="V33">
        <v>30</v>
      </c>
      <c r="W33">
        <v>31</v>
      </c>
      <c r="X33">
        <v>1</v>
      </c>
      <c r="Y33">
        <v>23</v>
      </c>
      <c r="Z33">
        <v>21</v>
      </c>
      <c r="AA33">
        <v>21</v>
      </c>
      <c r="AB33">
        <v>23</v>
      </c>
      <c r="AC33">
        <v>12</v>
      </c>
      <c r="AD33">
        <v>11</v>
      </c>
      <c r="AE33">
        <v>11</v>
      </c>
      <c r="AF33">
        <v>0</v>
      </c>
      <c r="AG33">
        <v>6</v>
      </c>
      <c r="AH33">
        <v>0</v>
      </c>
      <c r="AI33">
        <v>5</v>
      </c>
      <c r="AJ33">
        <v>17</v>
      </c>
      <c r="AK33" s="50" t="s">
        <v>70</v>
      </c>
      <c r="AO33" s="13" t="s">
        <v>33</v>
      </c>
    </row>
    <row r="34" spans="1:41" x14ac:dyDescent="0.3">
      <c r="A34" s="13" t="s">
        <v>538</v>
      </c>
      <c r="B34">
        <v>1</v>
      </c>
      <c r="C34">
        <v>4350</v>
      </c>
      <c r="D34" t="s">
        <v>72</v>
      </c>
      <c r="E34">
        <v>0</v>
      </c>
      <c r="F34">
        <v>0</v>
      </c>
      <c r="H34">
        <v>0</v>
      </c>
      <c r="I34">
        <v>6</v>
      </c>
      <c r="J34">
        <v>6</v>
      </c>
      <c r="K34">
        <v>6</v>
      </c>
      <c r="L34">
        <v>6</v>
      </c>
      <c r="M34">
        <v>2</v>
      </c>
      <c r="N34">
        <v>2</v>
      </c>
      <c r="O34">
        <v>2</v>
      </c>
      <c r="P34">
        <v>2</v>
      </c>
      <c r="Q34">
        <v>4</v>
      </c>
      <c r="R34">
        <v>4</v>
      </c>
      <c r="S34">
        <v>4</v>
      </c>
      <c r="T34">
        <v>0</v>
      </c>
      <c r="U34">
        <v>3</v>
      </c>
      <c r="V34">
        <v>3</v>
      </c>
      <c r="W34">
        <v>3</v>
      </c>
      <c r="X34">
        <v>2</v>
      </c>
      <c r="Y34">
        <v>3</v>
      </c>
      <c r="Z34">
        <v>3</v>
      </c>
      <c r="AA34">
        <v>4</v>
      </c>
      <c r="AB34">
        <v>4</v>
      </c>
      <c r="AC34">
        <v>3</v>
      </c>
      <c r="AD34">
        <v>2</v>
      </c>
      <c r="AE34">
        <v>2</v>
      </c>
      <c r="AF34">
        <v>0</v>
      </c>
      <c r="AG34">
        <v>1</v>
      </c>
      <c r="AH34">
        <v>0</v>
      </c>
      <c r="AI34">
        <v>1</v>
      </c>
      <c r="AJ34">
        <v>1</v>
      </c>
      <c r="AK34" s="50" t="s">
        <v>70</v>
      </c>
      <c r="AO34" s="13" t="s">
        <v>33</v>
      </c>
    </row>
    <row r="35" spans="1:41" x14ac:dyDescent="0.3">
      <c r="A35" s="13" t="s">
        <v>539</v>
      </c>
      <c r="B35">
        <v>1</v>
      </c>
      <c r="C35">
        <v>4351</v>
      </c>
      <c r="D35" t="s">
        <v>73</v>
      </c>
      <c r="E35">
        <v>1</v>
      </c>
      <c r="F35">
        <v>0</v>
      </c>
      <c r="H35">
        <v>0</v>
      </c>
      <c r="I35">
        <v>3</v>
      </c>
      <c r="J35">
        <v>3</v>
      </c>
      <c r="K35">
        <v>3</v>
      </c>
      <c r="L35">
        <v>3</v>
      </c>
      <c r="M35">
        <v>2</v>
      </c>
      <c r="N35">
        <v>2</v>
      </c>
      <c r="O35">
        <v>1</v>
      </c>
      <c r="P35">
        <v>2</v>
      </c>
      <c r="Q35">
        <v>3</v>
      </c>
      <c r="R35">
        <v>3</v>
      </c>
      <c r="S35">
        <v>4</v>
      </c>
      <c r="T35">
        <v>3</v>
      </c>
      <c r="U35">
        <v>5</v>
      </c>
      <c r="V35">
        <v>5</v>
      </c>
      <c r="W35">
        <v>5</v>
      </c>
      <c r="X35">
        <v>5</v>
      </c>
      <c r="Y35">
        <v>2</v>
      </c>
      <c r="Z35">
        <v>7</v>
      </c>
      <c r="AA35">
        <v>7</v>
      </c>
      <c r="AB35">
        <v>5</v>
      </c>
      <c r="AC35">
        <v>3</v>
      </c>
      <c r="AD35">
        <v>3</v>
      </c>
      <c r="AE35">
        <v>0</v>
      </c>
      <c r="AF35">
        <v>0</v>
      </c>
      <c r="AG35">
        <v>0</v>
      </c>
      <c r="AH35">
        <v>0</v>
      </c>
      <c r="AI35">
        <v>1</v>
      </c>
      <c r="AJ35">
        <v>2</v>
      </c>
      <c r="AK35" s="50" t="s">
        <v>70</v>
      </c>
      <c r="AO35" s="13" t="s">
        <v>33</v>
      </c>
    </row>
    <row r="36" spans="1:41" x14ac:dyDescent="0.3">
      <c r="A36" s="13" t="s">
        <v>540</v>
      </c>
      <c r="B36">
        <v>1</v>
      </c>
      <c r="C36">
        <v>4352</v>
      </c>
      <c r="D36" t="s">
        <v>74</v>
      </c>
      <c r="E36">
        <v>0</v>
      </c>
      <c r="F36">
        <v>0</v>
      </c>
      <c r="H36">
        <v>0</v>
      </c>
      <c r="I36">
        <v>2</v>
      </c>
      <c r="J36">
        <v>2</v>
      </c>
      <c r="K36">
        <v>2</v>
      </c>
      <c r="L36">
        <v>2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0</v>
      </c>
      <c r="T36">
        <v>3</v>
      </c>
      <c r="U36">
        <v>0</v>
      </c>
      <c r="V36">
        <v>0</v>
      </c>
      <c r="W36">
        <v>0</v>
      </c>
      <c r="X36">
        <v>0</v>
      </c>
      <c r="Y36">
        <v>1</v>
      </c>
      <c r="Z36">
        <v>0</v>
      </c>
      <c r="AA36">
        <v>0</v>
      </c>
      <c r="AB36">
        <v>0</v>
      </c>
      <c r="AC36">
        <v>2</v>
      </c>
      <c r="AD36">
        <v>2</v>
      </c>
      <c r="AE36">
        <v>0</v>
      </c>
      <c r="AF36">
        <v>0</v>
      </c>
      <c r="AG36">
        <v>1</v>
      </c>
      <c r="AH36">
        <v>0</v>
      </c>
      <c r="AI36">
        <v>0</v>
      </c>
      <c r="AJ36">
        <v>0</v>
      </c>
      <c r="AK36" s="50" t="s">
        <v>70</v>
      </c>
      <c r="AO36" s="13" t="s">
        <v>33</v>
      </c>
    </row>
    <row r="37" spans="1:41" x14ac:dyDescent="0.3">
      <c r="A37" s="13" t="s">
        <v>541</v>
      </c>
      <c r="B37">
        <v>1</v>
      </c>
      <c r="C37">
        <v>4353</v>
      </c>
      <c r="D37" t="s">
        <v>75</v>
      </c>
      <c r="E37">
        <v>0</v>
      </c>
      <c r="F37">
        <v>0</v>
      </c>
      <c r="H37">
        <v>0</v>
      </c>
      <c r="I37">
        <v>9</v>
      </c>
      <c r="J37">
        <v>9</v>
      </c>
      <c r="K37">
        <v>9</v>
      </c>
      <c r="L37">
        <v>10</v>
      </c>
      <c r="M37">
        <v>12</v>
      </c>
      <c r="N37">
        <v>12</v>
      </c>
      <c r="O37">
        <v>12</v>
      </c>
      <c r="P37">
        <v>12</v>
      </c>
      <c r="Q37">
        <v>5</v>
      </c>
      <c r="R37">
        <v>5</v>
      </c>
      <c r="S37">
        <v>3</v>
      </c>
      <c r="T37">
        <v>5</v>
      </c>
      <c r="U37">
        <v>9</v>
      </c>
      <c r="V37">
        <v>9</v>
      </c>
      <c r="W37">
        <v>9</v>
      </c>
      <c r="X37">
        <v>2</v>
      </c>
      <c r="Y37">
        <v>17</v>
      </c>
      <c r="Z37">
        <v>17</v>
      </c>
      <c r="AA37">
        <v>17</v>
      </c>
      <c r="AB37">
        <v>17</v>
      </c>
      <c r="AC37">
        <v>11</v>
      </c>
      <c r="AD37">
        <v>11</v>
      </c>
      <c r="AE37">
        <v>8</v>
      </c>
      <c r="AF37">
        <v>10</v>
      </c>
      <c r="AG37">
        <v>4</v>
      </c>
      <c r="AH37">
        <v>0</v>
      </c>
      <c r="AI37">
        <v>0</v>
      </c>
      <c r="AJ37">
        <v>7</v>
      </c>
      <c r="AK37" s="50" t="s">
        <v>329</v>
      </c>
      <c r="AO37" s="13" t="s">
        <v>33</v>
      </c>
    </row>
    <row r="38" spans="1:41" x14ac:dyDescent="0.3">
      <c r="A38" s="13" t="s">
        <v>542</v>
      </c>
      <c r="B38">
        <v>1</v>
      </c>
      <c r="C38">
        <v>4354</v>
      </c>
      <c r="D38" t="s">
        <v>76</v>
      </c>
      <c r="E38">
        <v>0</v>
      </c>
      <c r="F38">
        <v>0</v>
      </c>
      <c r="H38">
        <v>0</v>
      </c>
      <c r="I38">
        <v>1</v>
      </c>
      <c r="J38">
        <v>1</v>
      </c>
      <c r="K38">
        <v>1</v>
      </c>
      <c r="L38">
        <v>1</v>
      </c>
      <c r="M38">
        <v>0</v>
      </c>
      <c r="N38">
        <v>0</v>
      </c>
      <c r="O38">
        <v>0</v>
      </c>
      <c r="P38">
        <v>0</v>
      </c>
      <c r="Q38">
        <v>3</v>
      </c>
      <c r="R38">
        <v>3</v>
      </c>
      <c r="S38">
        <v>4</v>
      </c>
      <c r="T38">
        <v>2</v>
      </c>
      <c r="U38">
        <v>1</v>
      </c>
      <c r="V38">
        <v>1</v>
      </c>
      <c r="W38">
        <v>1</v>
      </c>
      <c r="X38">
        <v>1</v>
      </c>
      <c r="Y38">
        <v>1</v>
      </c>
      <c r="Z38">
        <v>0</v>
      </c>
      <c r="AA38">
        <v>0</v>
      </c>
      <c r="AB38">
        <v>0</v>
      </c>
      <c r="AC38">
        <v>2</v>
      </c>
      <c r="AD38">
        <v>2</v>
      </c>
      <c r="AE38">
        <v>1</v>
      </c>
      <c r="AF38">
        <v>0</v>
      </c>
      <c r="AG38">
        <v>0</v>
      </c>
      <c r="AH38">
        <v>0</v>
      </c>
      <c r="AI38">
        <v>2</v>
      </c>
      <c r="AJ38">
        <v>0</v>
      </c>
      <c r="AK38" s="50" t="s">
        <v>330</v>
      </c>
      <c r="AO38" s="13" t="s">
        <v>33</v>
      </c>
    </row>
    <row r="39" spans="1:41" x14ac:dyDescent="0.3">
      <c r="A39" s="13" t="s">
        <v>543</v>
      </c>
      <c r="B39">
        <v>1</v>
      </c>
      <c r="C39">
        <v>4355</v>
      </c>
      <c r="D39" t="s">
        <v>77</v>
      </c>
      <c r="E39">
        <v>4</v>
      </c>
      <c r="F39">
        <v>0</v>
      </c>
      <c r="H39">
        <v>0</v>
      </c>
      <c r="I39">
        <v>6</v>
      </c>
      <c r="J39">
        <v>7</v>
      </c>
      <c r="K39">
        <v>6</v>
      </c>
      <c r="L39">
        <v>6</v>
      </c>
      <c r="M39">
        <v>18</v>
      </c>
      <c r="N39">
        <v>18</v>
      </c>
      <c r="O39">
        <v>18</v>
      </c>
      <c r="P39">
        <v>18</v>
      </c>
      <c r="Q39">
        <v>15</v>
      </c>
      <c r="R39">
        <v>16</v>
      </c>
      <c r="S39">
        <v>12</v>
      </c>
      <c r="T39">
        <v>15</v>
      </c>
      <c r="U39">
        <v>14</v>
      </c>
      <c r="V39">
        <v>14</v>
      </c>
      <c r="W39">
        <v>15</v>
      </c>
      <c r="X39">
        <v>6</v>
      </c>
      <c r="Y39">
        <v>18</v>
      </c>
      <c r="Z39">
        <v>9</v>
      </c>
      <c r="AA39">
        <v>9</v>
      </c>
      <c r="AB39">
        <v>9</v>
      </c>
      <c r="AC39">
        <v>9</v>
      </c>
      <c r="AD39">
        <v>6</v>
      </c>
      <c r="AE39">
        <v>8</v>
      </c>
      <c r="AF39">
        <v>0</v>
      </c>
      <c r="AG39">
        <v>2</v>
      </c>
      <c r="AH39">
        <v>0</v>
      </c>
      <c r="AI39">
        <v>1</v>
      </c>
      <c r="AJ39">
        <v>17</v>
      </c>
      <c r="AK39" s="50" t="s">
        <v>77</v>
      </c>
      <c r="AO39" s="13" t="s">
        <v>33</v>
      </c>
    </row>
    <row r="40" spans="1:41" x14ac:dyDescent="0.3">
      <c r="A40" s="13" t="s">
        <v>544</v>
      </c>
      <c r="B40">
        <v>1</v>
      </c>
      <c r="C40">
        <v>4356</v>
      </c>
      <c r="D40" t="s">
        <v>78</v>
      </c>
      <c r="E40">
        <v>0</v>
      </c>
      <c r="F40">
        <v>0</v>
      </c>
      <c r="H40">
        <v>0</v>
      </c>
      <c r="I40">
        <v>4</v>
      </c>
      <c r="J40">
        <v>4</v>
      </c>
      <c r="K40">
        <v>4</v>
      </c>
      <c r="L40">
        <v>4</v>
      </c>
      <c r="M40">
        <v>5</v>
      </c>
      <c r="N40">
        <v>6</v>
      </c>
      <c r="O40">
        <v>6</v>
      </c>
      <c r="P40">
        <v>6</v>
      </c>
      <c r="Q40">
        <v>2</v>
      </c>
      <c r="R40">
        <v>2</v>
      </c>
      <c r="S40">
        <v>1</v>
      </c>
      <c r="T40">
        <v>4</v>
      </c>
      <c r="U40">
        <v>4</v>
      </c>
      <c r="V40">
        <v>5</v>
      </c>
      <c r="W40">
        <v>4</v>
      </c>
      <c r="X40">
        <v>4</v>
      </c>
      <c r="Y40">
        <v>6</v>
      </c>
      <c r="Z40">
        <v>9</v>
      </c>
      <c r="AA40">
        <v>9</v>
      </c>
      <c r="AB40">
        <v>9</v>
      </c>
      <c r="AC40">
        <v>7</v>
      </c>
      <c r="AD40">
        <v>6</v>
      </c>
      <c r="AE40">
        <v>2</v>
      </c>
      <c r="AF40">
        <v>0</v>
      </c>
      <c r="AG40">
        <v>5</v>
      </c>
      <c r="AH40">
        <v>0</v>
      </c>
      <c r="AI40">
        <v>3</v>
      </c>
      <c r="AJ40">
        <v>3</v>
      </c>
      <c r="AK40" s="50" t="s">
        <v>335</v>
      </c>
      <c r="AO40" s="13" t="s">
        <v>33</v>
      </c>
    </row>
    <row r="41" spans="1:41" x14ac:dyDescent="0.3">
      <c r="A41" s="13" t="s">
        <v>545</v>
      </c>
      <c r="B41">
        <v>1</v>
      </c>
      <c r="C41">
        <v>4357</v>
      </c>
      <c r="D41" t="s">
        <v>79</v>
      </c>
      <c r="E41">
        <v>0</v>
      </c>
      <c r="F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2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1</v>
      </c>
      <c r="AH41">
        <v>0</v>
      </c>
      <c r="AI41">
        <v>0</v>
      </c>
      <c r="AJ41">
        <v>0</v>
      </c>
      <c r="AK41" s="50" t="s">
        <v>335</v>
      </c>
      <c r="AO41" s="13" t="s">
        <v>33</v>
      </c>
    </row>
    <row r="42" spans="1:41" x14ac:dyDescent="0.3">
      <c r="A42" s="13" t="s">
        <v>546</v>
      </c>
      <c r="B42">
        <v>1</v>
      </c>
      <c r="C42">
        <v>4358</v>
      </c>
      <c r="D42" t="s">
        <v>224</v>
      </c>
      <c r="E42">
        <v>0</v>
      </c>
      <c r="F42">
        <v>0</v>
      </c>
      <c r="H42">
        <v>0</v>
      </c>
      <c r="I42">
        <v>1</v>
      </c>
      <c r="J42">
        <v>1</v>
      </c>
      <c r="K42">
        <v>1</v>
      </c>
      <c r="L42">
        <v>1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2</v>
      </c>
      <c r="T42">
        <v>1</v>
      </c>
      <c r="U42">
        <v>0</v>
      </c>
      <c r="V42">
        <v>0</v>
      </c>
      <c r="W42">
        <v>0</v>
      </c>
      <c r="X42">
        <v>2</v>
      </c>
      <c r="Y42">
        <v>0</v>
      </c>
      <c r="Z42">
        <v>0</v>
      </c>
      <c r="AA42">
        <v>1</v>
      </c>
      <c r="AB42">
        <v>0</v>
      </c>
      <c r="AC42">
        <v>2</v>
      </c>
      <c r="AD42">
        <v>2</v>
      </c>
      <c r="AE42">
        <v>0</v>
      </c>
      <c r="AF42">
        <v>7</v>
      </c>
      <c r="AG42">
        <v>0</v>
      </c>
      <c r="AH42">
        <v>0</v>
      </c>
      <c r="AI42">
        <v>0</v>
      </c>
      <c r="AJ42">
        <v>0</v>
      </c>
      <c r="AK42" s="50" t="s">
        <v>193</v>
      </c>
      <c r="AO42" s="13" t="s">
        <v>33</v>
      </c>
    </row>
    <row r="43" spans="1:41" x14ac:dyDescent="0.3">
      <c r="A43" s="13" t="s">
        <v>547</v>
      </c>
      <c r="B43">
        <v>1</v>
      </c>
      <c r="C43">
        <v>4359</v>
      </c>
      <c r="D43" t="s">
        <v>80</v>
      </c>
      <c r="E43">
        <v>0</v>
      </c>
      <c r="F43">
        <v>0</v>
      </c>
      <c r="H43">
        <v>0</v>
      </c>
      <c r="I43">
        <v>4</v>
      </c>
      <c r="J43">
        <v>4</v>
      </c>
      <c r="K43">
        <v>4</v>
      </c>
      <c r="L43">
        <v>4</v>
      </c>
      <c r="M43">
        <v>5</v>
      </c>
      <c r="N43">
        <v>5</v>
      </c>
      <c r="O43">
        <v>6</v>
      </c>
      <c r="P43">
        <v>6</v>
      </c>
      <c r="Q43">
        <v>7</v>
      </c>
      <c r="R43">
        <v>7</v>
      </c>
      <c r="S43">
        <v>8</v>
      </c>
      <c r="T43">
        <v>5</v>
      </c>
      <c r="U43">
        <v>8</v>
      </c>
      <c r="V43">
        <v>8</v>
      </c>
      <c r="W43">
        <v>8</v>
      </c>
      <c r="X43">
        <v>6</v>
      </c>
      <c r="Y43">
        <v>7</v>
      </c>
      <c r="Z43">
        <v>7</v>
      </c>
      <c r="AA43">
        <v>7</v>
      </c>
      <c r="AB43">
        <v>8</v>
      </c>
      <c r="AC43">
        <v>8</v>
      </c>
      <c r="AD43">
        <v>7</v>
      </c>
      <c r="AE43">
        <v>1</v>
      </c>
      <c r="AF43">
        <v>14</v>
      </c>
      <c r="AG43">
        <v>7</v>
      </c>
      <c r="AH43">
        <v>0</v>
      </c>
      <c r="AI43">
        <v>1</v>
      </c>
      <c r="AJ43">
        <v>4</v>
      </c>
      <c r="AK43" s="50" t="s">
        <v>82</v>
      </c>
      <c r="AO43" s="13" t="s">
        <v>33</v>
      </c>
    </row>
    <row r="44" spans="1:41" x14ac:dyDescent="0.3">
      <c r="A44" s="13" t="s">
        <v>548</v>
      </c>
      <c r="B44">
        <v>1</v>
      </c>
      <c r="C44">
        <v>4360</v>
      </c>
      <c r="D44" t="s">
        <v>81</v>
      </c>
      <c r="E44">
        <v>1</v>
      </c>
      <c r="F44">
        <v>0</v>
      </c>
      <c r="H44">
        <v>1</v>
      </c>
      <c r="I44">
        <v>2</v>
      </c>
      <c r="J44">
        <v>2</v>
      </c>
      <c r="K44">
        <v>2</v>
      </c>
      <c r="L44">
        <v>2</v>
      </c>
      <c r="M44">
        <v>0</v>
      </c>
      <c r="N44">
        <v>0</v>
      </c>
      <c r="O44">
        <v>0</v>
      </c>
      <c r="P44">
        <v>0</v>
      </c>
      <c r="Q44">
        <v>2</v>
      </c>
      <c r="R44">
        <v>2</v>
      </c>
      <c r="S44">
        <v>0</v>
      </c>
      <c r="T44">
        <v>0</v>
      </c>
      <c r="U44">
        <v>7</v>
      </c>
      <c r="V44">
        <v>7</v>
      </c>
      <c r="W44">
        <v>7</v>
      </c>
      <c r="X44">
        <v>0</v>
      </c>
      <c r="Y44">
        <v>6</v>
      </c>
      <c r="Z44">
        <v>2</v>
      </c>
      <c r="AA44">
        <v>1</v>
      </c>
      <c r="AB44">
        <v>2</v>
      </c>
      <c r="AC44">
        <v>2</v>
      </c>
      <c r="AD44">
        <v>0</v>
      </c>
      <c r="AE44">
        <v>0</v>
      </c>
      <c r="AF44">
        <v>0</v>
      </c>
      <c r="AG44">
        <v>1</v>
      </c>
      <c r="AH44">
        <v>0</v>
      </c>
      <c r="AI44">
        <v>0</v>
      </c>
      <c r="AJ44">
        <v>0</v>
      </c>
      <c r="AK44" s="50" t="s">
        <v>82</v>
      </c>
      <c r="AO44" s="13" t="s">
        <v>33</v>
      </c>
    </row>
    <row r="45" spans="1:41" x14ac:dyDescent="0.3">
      <c r="A45" s="13" t="s">
        <v>549</v>
      </c>
      <c r="B45">
        <v>1</v>
      </c>
      <c r="C45">
        <v>4361</v>
      </c>
      <c r="D45" t="s">
        <v>82</v>
      </c>
      <c r="E45">
        <v>0</v>
      </c>
      <c r="F45">
        <v>0</v>
      </c>
      <c r="H45">
        <v>0</v>
      </c>
      <c r="I45">
        <v>1</v>
      </c>
      <c r="J45">
        <v>1</v>
      </c>
      <c r="K45">
        <v>1</v>
      </c>
      <c r="L45">
        <v>1</v>
      </c>
      <c r="M45">
        <v>0</v>
      </c>
      <c r="N45">
        <v>0</v>
      </c>
      <c r="O45">
        <v>0</v>
      </c>
      <c r="P45">
        <v>0</v>
      </c>
      <c r="Q45">
        <v>2</v>
      </c>
      <c r="R45">
        <v>2</v>
      </c>
      <c r="S45">
        <v>1</v>
      </c>
      <c r="T45">
        <v>2</v>
      </c>
      <c r="U45">
        <v>0</v>
      </c>
      <c r="V45">
        <v>0</v>
      </c>
      <c r="W45">
        <v>0</v>
      </c>
      <c r="X45">
        <v>0</v>
      </c>
      <c r="Y45">
        <v>1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2</v>
      </c>
      <c r="AF45">
        <v>11</v>
      </c>
      <c r="AG45">
        <v>0</v>
      </c>
      <c r="AH45">
        <v>0</v>
      </c>
      <c r="AI45">
        <v>0</v>
      </c>
      <c r="AJ45">
        <v>0</v>
      </c>
      <c r="AK45" s="50" t="s">
        <v>82</v>
      </c>
      <c r="AO45" s="13" t="s">
        <v>33</v>
      </c>
    </row>
    <row r="46" spans="1:41" x14ac:dyDescent="0.3">
      <c r="A46" s="13" t="s">
        <v>510</v>
      </c>
      <c r="B46">
        <v>1</v>
      </c>
      <c r="C46">
        <v>4362</v>
      </c>
      <c r="D46" t="s">
        <v>437</v>
      </c>
      <c r="E46">
        <v>0</v>
      </c>
      <c r="F46">
        <v>0</v>
      </c>
      <c r="H46">
        <v>0</v>
      </c>
      <c r="I46">
        <v>2</v>
      </c>
      <c r="J46">
        <v>2</v>
      </c>
      <c r="K46">
        <v>2</v>
      </c>
      <c r="L46">
        <v>2</v>
      </c>
      <c r="M46">
        <v>2</v>
      </c>
      <c r="N46">
        <v>2</v>
      </c>
      <c r="O46">
        <v>2</v>
      </c>
      <c r="P46">
        <v>2</v>
      </c>
      <c r="Q46">
        <v>2</v>
      </c>
      <c r="R46">
        <v>2</v>
      </c>
      <c r="S46">
        <v>0</v>
      </c>
      <c r="T46">
        <v>0</v>
      </c>
      <c r="U46">
        <v>1</v>
      </c>
      <c r="V46">
        <v>1</v>
      </c>
      <c r="W46">
        <v>1</v>
      </c>
      <c r="X46">
        <v>0</v>
      </c>
      <c r="Y46">
        <v>2</v>
      </c>
      <c r="Z46">
        <v>1</v>
      </c>
      <c r="AA46">
        <v>1</v>
      </c>
      <c r="AB46">
        <v>1</v>
      </c>
      <c r="AC46">
        <v>2</v>
      </c>
      <c r="AD46">
        <v>2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1</v>
      </c>
      <c r="AK46" s="50" t="s">
        <v>82</v>
      </c>
      <c r="AO46" s="13" t="s">
        <v>33</v>
      </c>
    </row>
    <row r="47" spans="1:41" x14ac:dyDescent="0.3">
      <c r="A47" s="13" t="s">
        <v>550</v>
      </c>
      <c r="B47">
        <v>1</v>
      </c>
      <c r="C47">
        <v>4363</v>
      </c>
      <c r="D47" t="s">
        <v>83</v>
      </c>
      <c r="E47">
        <v>0</v>
      </c>
      <c r="F47">
        <v>0</v>
      </c>
      <c r="H47">
        <v>0</v>
      </c>
      <c r="I47">
        <v>1</v>
      </c>
      <c r="J47">
        <v>1</v>
      </c>
      <c r="K47">
        <v>1</v>
      </c>
      <c r="L47">
        <v>1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1</v>
      </c>
      <c r="V47">
        <v>2</v>
      </c>
      <c r="W47">
        <v>2</v>
      </c>
      <c r="X47">
        <v>2</v>
      </c>
      <c r="Y47">
        <v>0</v>
      </c>
      <c r="Z47">
        <v>1</v>
      </c>
      <c r="AA47">
        <v>1</v>
      </c>
      <c r="AB47">
        <v>1</v>
      </c>
      <c r="AC47">
        <v>0</v>
      </c>
      <c r="AD47">
        <v>0</v>
      </c>
      <c r="AE47">
        <v>0</v>
      </c>
      <c r="AF47">
        <v>1</v>
      </c>
      <c r="AG47">
        <v>0</v>
      </c>
      <c r="AH47">
        <v>0</v>
      </c>
      <c r="AI47">
        <v>0</v>
      </c>
      <c r="AJ47">
        <v>0</v>
      </c>
      <c r="AK47" s="50" t="s">
        <v>82</v>
      </c>
      <c r="AO47" s="13" t="s">
        <v>33</v>
      </c>
    </row>
    <row r="48" spans="1:41" x14ac:dyDescent="0.3">
      <c r="A48" s="13" t="s">
        <v>551</v>
      </c>
      <c r="B48">
        <v>1</v>
      </c>
      <c r="C48">
        <v>4364</v>
      </c>
      <c r="D48" t="s">
        <v>84</v>
      </c>
      <c r="E48">
        <v>0</v>
      </c>
      <c r="F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5</v>
      </c>
      <c r="N48">
        <v>4</v>
      </c>
      <c r="O48">
        <v>5</v>
      </c>
      <c r="P48">
        <v>5</v>
      </c>
      <c r="Q48">
        <v>1</v>
      </c>
      <c r="R48">
        <v>1</v>
      </c>
      <c r="S48">
        <v>1</v>
      </c>
      <c r="T48">
        <v>0</v>
      </c>
      <c r="U48">
        <v>1</v>
      </c>
      <c r="V48">
        <v>1</v>
      </c>
      <c r="W48">
        <v>1</v>
      </c>
      <c r="X48">
        <v>0</v>
      </c>
      <c r="Y48">
        <v>1</v>
      </c>
      <c r="Z48">
        <v>2</v>
      </c>
      <c r="AA48">
        <v>1</v>
      </c>
      <c r="AB48">
        <v>2</v>
      </c>
      <c r="AC48">
        <v>1</v>
      </c>
      <c r="AD48">
        <v>2</v>
      </c>
      <c r="AE48">
        <v>0</v>
      </c>
      <c r="AF48">
        <v>0</v>
      </c>
      <c r="AG48">
        <v>1</v>
      </c>
      <c r="AH48">
        <v>0</v>
      </c>
      <c r="AI48">
        <v>0</v>
      </c>
      <c r="AJ48">
        <v>2</v>
      </c>
      <c r="AK48" s="50" t="s">
        <v>84</v>
      </c>
      <c r="AO48" s="13" t="s">
        <v>33</v>
      </c>
    </row>
    <row r="49" spans="1:41" x14ac:dyDescent="0.3">
      <c r="A49" s="13" t="s">
        <v>552</v>
      </c>
      <c r="B49">
        <v>1</v>
      </c>
      <c r="C49">
        <v>4365</v>
      </c>
      <c r="D49" t="s">
        <v>225</v>
      </c>
      <c r="E49">
        <v>0</v>
      </c>
      <c r="F49">
        <v>0</v>
      </c>
      <c r="H49">
        <v>0</v>
      </c>
      <c r="I49">
        <v>1</v>
      </c>
      <c r="J49">
        <v>1</v>
      </c>
      <c r="K49">
        <v>1</v>
      </c>
      <c r="L49">
        <v>1</v>
      </c>
      <c r="M49">
        <v>0</v>
      </c>
      <c r="N49">
        <v>0</v>
      </c>
      <c r="O49">
        <v>0</v>
      </c>
      <c r="P49">
        <v>0</v>
      </c>
      <c r="Q49">
        <v>1</v>
      </c>
      <c r="R49">
        <v>1</v>
      </c>
      <c r="S49">
        <v>1</v>
      </c>
      <c r="T49">
        <v>0</v>
      </c>
      <c r="U49">
        <v>0</v>
      </c>
      <c r="V49">
        <v>0</v>
      </c>
      <c r="W49">
        <v>0</v>
      </c>
      <c r="X49">
        <v>0</v>
      </c>
      <c r="Y49">
        <v>2</v>
      </c>
      <c r="Z49">
        <v>0</v>
      </c>
      <c r="AA49">
        <v>0</v>
      </c>
      <c r="AB49">
        <v>0</v>
      </c>
      <c r="AC49">
        <v>1</v>
      </c>
      <c r="AD49">
        <v>1</v>
      </c>
      <c r="AE49">
        <v>0</v>
      </c>
      <c r="AF49">
        <v>3</v>
      </c>
      <c r="AG49">
        <v>0</v>
      </c>
      <c r="AH49">
        <v>0</v>
      </c>
      <c r="AI49">
        <v>0</v>
      </c>
      <c r="AJ49">
        <v>0</v>
      </c>
      <c r="AK49" s="50" t="s">
        <v>84</v>
      </c>
      <c r="AO49" s="13" t="s">
        <v>33</v>
      </c>
    </row>
    <row r="50" spans="1:41" x14ac:dyDescent="0.3">
      <c r="A50" s="13" t="s">
        <v>553</v>
      </c>
      <c r="B50">
        <v>1</v>
      </c>
      <c r="C50">
        <v>4366</v>
      </c>
      <c r="D50" t="s">
        <v>85</v>
      </c>
      <c r="E50">
        <v>5</v>
      </c>
      <c r="F50">
        <v>0</v>
      </c>
      <c r="H50">
        <v>5</v>
      </c>
      <c r="I50">
        <v>4</v>
      </c>
      <c r="J50">
        <v>5</v>
      </c>
      <c r="K50">
        <v>5</v>
      </c>
      <c r="L50">
        <v>5</v>
      </c>
      <c r="M50">
        <v>4</v>
      </c>
      <c r="N50">
        <v>4</v>
      </c>
      <c r="O50">
        <v>4</v>
      </c>
      <c r="P50">
        <v>4</v>
      </c>
      <c r="Q50">
        <v>8</v>
      </c>
      <c r="R50">
        <v>8</v>
      </c>
      <c r="S50">
        <v>0</v>
      </c>
      <c r="T50">
        <v>0</v>
      </c>
      <c r="U50">
        <v>4</v>
      </c>
      <c r="V50">
        <v>5</v>
      </c>
      <c r="W50">
        <v>5</v>
      </c>
      <c r="X50">
        <v>0</v>
      </c>
      <c r="Y50">
        <v>3</v>
      </c>
      <c r="Z50">
        <v>5</v>
      </c>
      <c r="AA50">
        <v>5</v>
      </c>
      <c r="AB50">
        <v>5</v>
      </c>
      <c r="AC50">
        <v>4</v>
      </c>
      <c r="AD50">
        <v>4</v>
      </c>
      <c r="AE50">
        <v>3</v>
      </c>
      <c r="AF50">
        <v>0</v>
      </c>
      <c r="AG50">
        <v>2</v>
      </c>
      <c r="AH50">
        <v>0</v>
      </c>
      <c r="AI50">
        <v>0</v>
      </c>
      <c r="AJ50">
        <v>3</v>
      </c>
      <c r="AK50" s="50" t="s">
        <v>85</v>
      </c>
      <c r="AO50" s="13" t="s">
        <v>33</v>
      </c>
    </row>
    <row r="51" spans="1:41" x14ac:dyDescent="0.3">
      <c r="A51" s="13" t="s">
        <v>554</v>
      </c>
      <c r="B51">
        <v>1</v>
      </c>
      <c r="C51">
        <v>4367</v>
      </c>
      <c r="D51" t="s">
        <v>86</v>
      </c>
      <c r="E51">
        <v>0</v>
      </c>
      <c r="F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2</v>
      </c>
      <c r="Z51">
        <v>1</v>
      </c>
      <c r="AA51">
        <v>1</v>
      </c>
      <c r="AB51">
        <v>0</v>
      </c>
      <c r="AC51">
        <v>0</v>
      </c>
      <c r="AD51">
        <v>0</v>
      </c>
      <c r="AE51">
        <v>2</v>
      </c>
      <c r="AF51">
        <v>0</v>
      </c>
      <c r="AG51">
        <v>0</v>
      </c>
      <c r="AH51">
        <v>0</v>
      </c>
      <c r="AI51">
        <v>0</v>
      </c>
      <c r="AJ51">
        <v>1</v>
      </c>
      <c r="AK51" s="50" t="s">
        <v>85</v>
      </c>
      <c r="AO51" s="13" t="s">
        <v>33</v>
      </c>
    </row>
    <row r="52" spans="1:41" x14ac:dyDescent="0.3">
      <c r="A52" s="13" t="s">
        <v>555</v>
      </c>
      <c r="B52">
        <v>1</v>
      </c>
      <c r="C52">
        <v>4368</v>
      </c>
      <c r="D52" t="s">
        <v>87</v>
      </c>
      <c r="E52">
        <v>0</v>
      </c>
      <c r="F52">
        <v>0</v>
      </c>
      <c r="H52">
        <v>0</v>
      </c>
      <c r="I52">
        <v>1</v>
      </c>
      <c r="J52">
        <v>1</v>
      </c>
      <c r="K52">
        <v>1</v>
      </c>
      <c r="L52">
        <v>1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1</v>
      </c>
      <c r="AH52">
        <v>0</v>
      </c>
      <c r="AI52">
        <v>0</v>
      </c>
      <c r="AJ52">
        <v>0</v>
      </c>
      <c r="AK52" s="50" t="s">
        <v>85</v>
      </c>
      <c r="AO52" s="13" t="s">
        <v>33</v>
      </c>
    </row>
    <row r="53" spans="1:41" x14ac:dyDescent="0.3">
      <c r="A53" s="13" t="s">
        <v>556</v>
      </c>
      <c r="B53">
        <v>1</v>
      </c>
      <c r="C53">
        <v>4369</v>
      </c>
      <c r="D53" t="s">
        <v>88</v>
      </c>
      <c r="E53">
        <v>0</v>
      </c>
      <c r="F53">
        <v>0</v>
      </c>
      <c r="H53">
        <v>0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2</v>
      </c>
      <c r="R53">
        <v>2</v>
      </c>
      <c r="S53">
        <v>2</v>
      </c>
      <c r="T53">
        <v>0</v>
      </c>
      <c r="U53">
        <v>0</v>
      </c>
      <c r="V53">
        <v>0</v>
      </c>
      <c r="W53">
        <v>0</v>
      </c>
      <c r="X53">
        <v>1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1</v>
      </c>
      <c r="AG53">
        <v>0</v>
      </c>
      <c r="AH53">
        <v>0</v>
      </c>
      <c r="AI53">
        <v>0</v>
      </c>
      <c r="AJ53">
        <v>0</v>
      </c>
      <c r="AK53" s="50" t="s">
        <v>335</v>
      </c>
      <c r="AO53" s="13" t="s">
        <v>33</v>
      </c>
    </row>
    <row r="54" spans="1:41" x14ac:dyDescent="0.3">
      <c r="A54" s="13" t="s">
        <v>557</v>
      </c>
      <c r="B54">
        <v>1</v>
      </c>
      <c r="C54">
        <v>4370</v>
      </c>
      <c r="D54" t="s">
        <v>89</v>
      </c>
      <c r="E54">
        <v>253</v>
      </c>
      <c r="F54">
        <v>0</v>
      </c>
      <c r="H54">
        <v>260</v>
      </c>
      <c r="I54">
        <v>1</v>
      </c>
      <c r="J54">
        <v>1</v>
      </c>
      <c r="K54">
        <v>1</v>
      </c>
      <c r="L54">
        <v>1</v>
      </c>
      <c r="M54">
        <v>2</v>
      </c>
      <c r="N54">
        <v>2</v>
      </c>
      <c r="O54">
        <v>3</v>
      </c>
      <c r="P54">
        <v>2</v>
      </c>
      <c r="Q54">
        <v>1</v>
      </c>
      <c r="R54">
        <v>1</v>
      </c>
      <c r="S54">
        <v>1</v>
      </c>
      <c r="T54">
        <v>0</v>
      </c>
      <c r="U54">
        <v>1</v>
      </c>
      <c r="V54">
        <v>1</v>
      </c>
      <c r="W54">
        <v>1</v>
      </c>
      <c r="X54">
        <v>1</v>
      </c>
      <c r="Y54">
        <v>1</v>
      </c>
      <c r="Z54">
        <v>0</v>
      </c>
      <c r="AA54">
        <v>0</v>
      </c>
      <c r="AB54">
        <v>0</v>
      </c>
      <c r="AC54">
        <v>4</v>
      </c>
      <c r="AD54">
        <v>2</v>
      </c>
      <c r="AE54">
        <v>1</v>
      </c>
      <c r="AF54">
        <v>3</v>
      </c>
      <c r="AG54">
        <v>2</v>
      </c>
      <c r="AH54">
        <v>0</v>
      </c>
      <c r="AI54">
        <v>1</v>
      </c>
      <c r="AJ54">
        <v>10</v>
      </c>
      <c r="AK54" s="50" t="s">
        <v>92</v>
      </c>
      <c r="AO54" s="13" t="s">
        <v>92</v>
      </c>
    </row>
    <row r="55" spans="1:41" x14ac:dyDescent="0.3">
      <c r="A55" s="13" t="s">
        <v>558</v>
      </c>
      <c r="B55">
        <v>1</v>
      </c>
      <c r="C55">
        <v>4371</v>
      </c>
      <c r="D55" t="s">
        <v>91</v>
      </c>
      <c r="E55">
        <v>5</v>
      </c>
      <c r="F55">
        <v>0</v>
      </c>
      <c r="H55">
        <v>5</v>
      </c>
      <c r="I55">
        <v>23</v>
      </c>
      <c r="J55">
        <v>23</v>
      </c>
      <c r="K55">
        <v>23</v>
      </c>
      <c r="L55">
        <v>21</v>
      </c>
      <c r="M55">
        <v>25</v>
      </c>
      <c r="N55">
        <v>25</v>
      </c>
      <c r="O55">
        <v>25</v>
      </c>
      <c r="P55">
        <v>26</v>
      </c>
      <c r="Q55">
        <v>21</v>
      </c>
      <c r="R55">
        <v>21</v>
      </c>
      <c r="S55">
        <v>16</v>
      </c>
      <c r="T55">
        <v>16</v>
      </c>
      <c r="U55">
        <v>18</v>
      </c>
      <c r="V55">
        <v>19</v>
      </c>
      <c r="W55">
        <v>19</v>
      </c>
      <c r="X55">
        <v>15</v>
      </c>
      <c r="Y55">
        <v>15</v>
      </c>
      <c r="Z55">
        <v>29</v>
      </c>
      <c r="AA55">
        <v>29</v>
      </c>
      <c r="AB55">
        <v>27</v>
      </c>
      <c r="AC55">
        <v>13</v>
      </c>
      <c r="AD55">
        <v>13</v>
      </c>
      <c r="AE55">
        <v>2</v>
      </c>
      <c r="AF55">
        <v>7</v>
      </c>
      <c r="AG55">
        <v>1</v>
      </c>
      <c r="AH55">
        <v>0</v>
      </c>
      <c r="AI55">
        <v>0</v>
      </c>
      <c r="AJ55">
        <v>10</v>
      </c>
      <c r="AK55" s="50" t="s">
        <v>91</v>
      </c>
      <c r="AO55" s="13" t="s">
        <v>92</v>
      </c>
    </row>
    <row r="56" spans="1:41" x14ac:dyDescent="0.3">
      <c r="A56" s="13" t="s">
        <v>559</v>
      </c>
      <c r="B56">
        <v>1</v>
      </c>
      <c r="C56">
        <v>4372</v>
      </c>
      <c r="D56" t="s">
        <v>93</v>
      </c>
      <c r="E56">
        <v>1</v>
      </c>
      <c r="F56">
        <v>0</v>
      </c>
      <c r="H56">
        <v>0</v>
      </c>
      <c r="I56">
        <v>19</v>
      </c>
      <c r="J56">
        <v>19</v>
      </c>
      <c r="K56">
        <v>19</v>
      </c>
      <c r="L56">
        <v>19</v>
      </c>
      <c r="M56">
        <v>33</v>
      </c>
      <c r="N56">
        <v>35</v>
      </c>
      <c r="O56">
        <v>33</v>
      </c>
      <c r="P56">
        <v>33</v>
      </c>
      <c r="Q56">
        <v>38</v>
      </c>
      <c r="R56">
        <v>38</v>
      </c>
      <c r="S56">
        <v>34</v>
      </c>
      <c r="T56">
        <v>18</v>
      </c>
      <c r="U56">
        <v>25</v>
      </c>
      <c r="V56">
        <v>25</v>
      </c>
      <c r="W56">
        <v>25</v>
      </c>
      <c r="X56">
        <v>17</v>
      </c>
      <c r="Y56">
        <v>22</v>
      </c>
      <c r="Z56">
        <v>30</v>
      </c>
      <c r="AA56">
        <v>32</v>
      </c>
      <c r="AB56">
        <v>32</v>
      </c>
      <c r="AC56">
        <v>25</v>
      </c>
      <c r="AD56">
        <v>23</v>
      </c>
      <c r="AE56">
        <v>15</v>
      </c>
      <c r="AF56">
        <v>124</v>
      </c>
      <c r="AG56">
        <v>16</v>
      </c>
      <c r="AH56">
        <v>0</v>
      </c>
      <c r="AI56">
        <v>1</v>
      </c>
      <c r="AJ56">
        <v>7</v>
      </c>
      <c r="AK56" s="50" t="s">
        <v>92</v>
      </c>
      <c r="AO56" s="13" t="s">
        <v>92</v>
      </c>
    </row>
    <row r="57" spans="1:41" x14ac:dyDescent="0.3">
      <c r="A57" s="13" t="s">
        <v>560</v>
      </c>
      <c r="B57">
        <v>1</v>
      </c>
      <c r="C57">
        <v>4373</v>
      </c>
      <c r="D57" t="s">
        <v>94</v>
      </c>
      <c r="E57">
        <v>16</v>
      </c>
      <c r="F57">
        <v>0</v>
      </c>
      <c r="H57">
        <v>17</v>
      </c>
      <c r="I57">
        <v>29</v>
      </c>
      <c r="J57">
        <v>29</v>
      </c>
      <c r="K57">
        <v>29</v>
      </c>
      <c r="L57">
        <v>29</v>
      </c>
      <c r="M57">
        <v>34</v>
      </c>
      <c r="N57">
        <v>34</v>
      </c>
      <c r="O57">
        <v>34</v>
      </c>
      <c r="P57">
        <v>35</v>
      </c>
      <c r="Q57">
        <v>43</v>
      </c>
      <c r="R57">
        <v>43</v>
      </c>
      <c r="S57">
        <v>39</v>
      </c>
      <c r="T57">
        <v>28</v>
      </c>
      <c r="U57">
        <v>29</v>
      </c>
      <c r="V57">
        <v>29</v>
      </c>
      <c r="W57">
        <v>29</v>
      </c>
      <c r="X57">
        <v>30</v>
      </c>
      <c r="Y57">
        <v>25</v>
      </c>
      <c r="Z57">
        <v>42</v>
      </c>
      <c r="AA57">
        <v>43</v>
      </c>
      <c r="AB57">
        <v>44</v>
      </c>
      <c r="AC57">
        <v>22</v>
      </c>
      <c r="AD57">
        <v>19</v>
      </c>
      <c r="AE57">
        <v>6</v>
      </c>
      <c r="AF57">
        <v>15</v>
      </c>
      <c r="AG57">
        <v>27</v>
      </c>
      <c r="AH57">
        <v>0</v>
      </c>
      <c r="AI57">
        <v>15</v>
      </c>
      <c r="AJ57">
        <v>24</v>
      </c>
      <c r="AK57" s="50" t="s">
        <v>92</v>
      </c>
      <c r="AO57" s="13" t="s">
        <v>92</v>
      </c>
    </row>
    <row r="58" spans="1:41" x14ac:dyDescent="0.3">
      <c r="A58" s="13" t="s">
        <v>561</v>
      </c>
      <c r="B58">
        <v>1</v>
      </c>
      <c r="C58">
        <v>4374</v>
      </c>
      <c r="D58" t="s">
        <v>95</v>
      </c>
      <c r="E58">
        <v>0</v>
      </c>
      <c r="F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3</v>
      </c>
      <c r="R58">
        <v>3</v>
      </c>
      <c r="S58">
        <v>3</v>
      </c>
      <c r="T58">
        <v>2</v>
      </c>
      <c r="U58">
        <v>2</v>
      </c>
      <c r="V58">
        <v>2</v>
      </c>
      <c r="W58">
        <v>3</v>
      </c>
      <c r="X58">
        <v>6</v>
      </c>
      <c r="Y58">
        <v>1</v>
      </c>
      <c r="Z58">
        <v>0</v>
      </c>
      <c r="AA58">
        <v>0</v>
      </c>
      <c r="AB58">
        <v>0</v>
      </c>
      <c r="AC58">
        <v>3</v>
      </c>
      <c r="AD58">
        <v>2</v>
      </c>
      <c r="AE58">
        <v>3</v>
      </c>
      <c r="AF58">
        <v>3</v>
      </c>
      <c r="AG58">
        <v>0</v>
      </c>
      <c r="AH58">
        <v>0</v>
      </c>
      <c r="AI58">
        <v>0</v>
      </c>
      <c r="AJ58">
        <v>3</v>
      </c>
      <c r="AK58" s="50" t="s">
        <v>92</v>
      </c>
      <c r="AO58" s="13" t="s">
        <v>92</v>
      </c>
    </row>
    <row r="59" spans="1:41" x14ac:dyDescent="0.3">
      <c r="A59" s="13" t="s">
        <v>562</v>
      </c>
      <c r="B59">
        <v>1</v>
      </c>
      <c r="C59">
        <v>4375</v>
      </c>
      <c r="D59" t="s">
        <v>96</v>
      </c>
      <c r="E59">
        <v>0</v>
      </c>
      <c r="F59">
        <v>0</v>
      </c>
      <c r="H59">
        <v>0</v>
      </c>
      <c r="I59">
        <v>4</v>
      </c>
      <c r="J59">
        <v>4</v>
      </c>
      <c r="K59">
        <v>4</v>
      </c>
      <c r="L59">
        <v>4</v>
      </c>
      <c r="M59">
        <v>2</v>
      </c>
      <c r="N59">
        <v>2</v>
      </c>
      <c r="O59">
        <v>2</v>
      </c>
      <c r="P59">
        <v>2</v>
      </c>
      <c r="Q59">
        <v>5</v>
      </c>
      <c r="R59">
        <v>5</v>
      </c>
      <c r="S59">
        <v>3</v>
      </c>
      <c r="T59">
        <v>4</v>
      </c>
      <c r="U59">
        <v>7</v>
      </c>
      <c r="V59">
        <v>7</v>
      </c>
      <c r="W59">
        <v>7</v>
      </c>
      <c r="X59">
        <v>7</v>
      </c>
      <c r="Y59">
        <v>0</v>
      </c>
      <c r="Z59">
        <v>5</v>
      </c>
      <c r="AA59">
        <v>5</v>
      </c>
      <c r="AB59">
        <v>5</v>
      </c>
      <c r="AC59">
        <v>5</v>
      </c>
      <c r="AD59">
        <v>2</v>
      </c>
      <c r="AE59">
        <v>0</v>
      </c>
      <c r="AF59">
        <v>5</v>
      </c>
      <c r="AG59">
        <v>1</v>
      </c>
      <c r="AH59">
        <v>0</v>
      </c>
      <c r="AI59">
        <v>0</v>
      </c>
      <c r="AJ59">
        <v>0</v>
      </c>
      <c r="AK59" s="50" t="s">
        <v>92</v>
      </c>
      <c r="AO59" s="13" t="s">
        <v>92</v>
      </c>
    </row>
    <row r="60" spans="1:41" x14ac:dyDescent="0.3">
      <c r="A60" s="13" t="s">
        <v>563</v>
      </c>
      <c r="B60">
        <v>1</v>
      </c>
      <c r="C60">
        <v>4376</v>
      </c>
      <c r="D60" t="s">
        <v>97</v>
      </c>
      <c r="E60">
        <v>9</v>
      </c>
      <c r="F60">
        <v>1</v>
      </c>
      <c r="H60">
        <v>10</v>
      </c>
      <c r="I60">
        <v>14</v>
      </c>
      <c r="J60">
        <v>14</v>
      </c>
      <c r="K60">
        <v>14</v>
      </c>
      <c r="L60">
        <v>14</v>
      </c>
      <c r="M60">
        <v>9</v>
      </c>
      <c r="N60">
        <v>9</v>
      </c>
      <c r="O60">
        <v>9</v>
      </c>
      <c r="P60">
        <v>9</v>
      </c>
      <c r="Q60">
        <v>7</v>
      </c>
      <c r="R60">
        <v>7</v>
      </c>
      <c r="S60">
        <v>7</v>
      </c>
      <c r="T60">
        <v>5</v>
      </c>
      <c r="U60">
        <v>14</v>
      </c>
      <c r="V60">
        <v>15</v>
      </c>
      <c r="W60">
        <v>15</v>
      </c>
      <c r="X60">
        <v>7</v>
      </c>
      <c r="Y60">
        <v>13</v>
      </c>
      <c r="Z60">
        <v>8</v>
      </c>
      <c r="AA60">
        <v>8</v>
      </c>
      <c r="AB60">
        <v>8</v>
      </c>
      <c r="AC60">
        <v>12</v>
      </c>
      <c r="AD60">
        <v>12</v>
      </c>
      <c r="AE60">
        <v>1</v>
      </c>
      <c r="AF60">
        <v>14</v>
      </c>
      <c r="AG60">
        <v>3</v>
      </c>
      <c r="AH60">
        <v>0</v>
      </c>
      <c r="AI60">
        <v>0</v>
      </c>
      <c r="AJ60">
        <v>8</v>
      </c>
      <c r="AK60" s="50" t="s">
        <v>97</v>
      </c>
      <c r="AO60" s="13" t="s">
        <v>92</v>
      </c>
    </row>
    <row r="61" spans="1:41" x14ac:dyDescent="0.3">
      <c r="A61" s="13" t="s">
        <v>564</v>
      </c>
      <c r="B61">
        <v>1</v>
      </c>
      <c r="C61">
        <v>4377</v>
      </c>
      <c r="D61" t="s">
        <v>98</v>
      </c>
      <c r="E61">
        <v>0</v>
      </c>
      <c r="F61">
        <v>0</v>
      </c>
      <c r="H61">
        <v>0</v>
      </c>
      <c r="I61">
        <v>1</v>
      </c>
      <c r="J61">
        <v>1</v>
      </c>
      <c r="K61">
        <v>1</v>
      </c>
      <c r="L61">
        <v>1</v>
      </c>
      <c r="M61">
        <v>0</v>
      </c>
      <c r="N61">
        <v>0</v>
      </c>
      <c r="O61">
        <v>0</v>
      </c>
      <c r="P61">
        <v>0</v>
      </c>
      <c r="Q61">
        <v>5</v>
      </c>
      <c r="R61">
        <v>3</v>
      </c>
      <c r="S61">
        <v>5</v>
      </c>
      <c r="T61">
        <v>1</v>
      </c>
      <c r="U61">
        <v>1</v>
      </c>
      <c r="V61">
        <v>1</v>
      </c>
      <c r="W61">
        <v>1</v>
      </c>
      <c r="X61">
        <v>1</v>
      </c>
      <c r="Y61">
        <v>3</v>
      </c>
      <c r="Z61">
        <v>2</v>
      </c>
      <c r="AA61">
        <v>2</v>
      </c>
      <c r="AB61">
        <v>2</v>
      </c>
      <c r="AC61">
        <v>1</v>
      </c>
      <c r="AD61">
        <v>1</v>
      </c>
      <c r="AE61">
        <v>0</v>
      </c>
      <c r="AF61">
        <v>2</v>
      </c>
      <c r="AG61">
        <v>0</v>
      </c>
      <c r="AH61">
        <v>0</v>
      </c>
      <c r="AI61">
        <v>0</v>
      </c>
      <c r="AJ61">
        <v>1</v>
      </c>
      <c r="AK61" s="50" t="s">
        <v>97</v>
      </c>
      <c r="AO61" s="13" t="s">
        <v>92</v>
      </c>
    </row>
    <row r="62" spans="1:41" x14ac:dyDescent="0.3">
      <c r="A62" s="13" t="s">
        <v>565</v>
      </c>
      <c r="B62">
        <v>1</v>
      </c>
      <c r="C62">
        <v>4378</v>
      </c>
      <c r="D62" t="s">
        <v>99</v>
      </c>
      <c r="E62">
        <v>0</v>
      </c>
      <c r="F62">
        <v>0</v>
      </c>
      <c r="H62">
        <v>0</v>
      </c>
      <c r="I62">
        <v>1</v>
      </c>
      <c r="J62">
        <v>1</v>
      </c>
      <c r="K62">
        <v>1</v>
      </c>
      <c r="L62">
        <v>1</v>
      </c>
      <c r="M62">
        <v>0</v>
      </c>
      <c r="N62">
        <v>0</v>
      </c>
      <c r="O62">
        <v>0</v>
      </c>
      <c r="P62">
        <v>0</v>
      </c>
      <c r="Q62">
        <v>1</v>
      </c>
      <c r="R62">
        <v>1</v>
      </c>
      <c r="S62">
        <v>0</v>
      </c>
      <c r="T62">
        <v>4</v>
      </c>
      <c r="U62">
        <v>0</v>
      </c>
      <c r="V62">
        <v>0</v>
      </c>
      <c r="W62">
        <v>0</v>
      </c>
      <c r="X62">
        <v>2</v>
      </c>
      <c r="Y62">
        <v>1</v>
      </c>
      <c r="Z62">
        <v>2</v>
      </c>
      <c r="AA62">
        <v>2</v>
      </c>
      <c r="AB62">
        <v>2</v>
      </c>
      <c r="AC62">
        <v>1</v>
      </c>
      <c r="AD62">
        <v>1</v>
      </c>
      <c r="AE62">
        <v>0</v>
      </c>
      <c r="AF62">
        <v>5</v>
      </c>
      <c r="AG62">
        <v>0</v>
      </c>
      <c r="AH62">
        <v>0</v>
      </c>
      <c r="AI62">
        <v>0</v>
      </c>
      <c r="AJ62">
        <v>0</v>
      </c>
      <c r="AK62" s="50" t="s">
        <v>97</v>
      </c>
      <c r="AO62" s="13" t="s">
        <v>92</v>
      </c>
    </row>
    <row r="63" spans="1:41" x14ac:dyDescent="0.3">
      <c r="A63" s="13" t="s">
        <v>566</v>
      </c>
      <c r="B63">
        <v>1</v>
      </c>
      <c r="C63">
        <v>4379</v>
      </c>
      <c r="D63" t="s">
        <v>100</v>
      </c>
      <c r="E63">
        <v>0</v>
      </c>
      <c r="F63">
        <v>0</v>
      </c>
      <c r="H63">
        <v>0</v>
      </c>
      <c r="I63">
        <v>2</v>
      </c>
      <c r="J63">
        <v>2</v>
      </c>
      <c r="K63">
        <v>2</v>
      </c>
      <c r="L63">
        <v>2</v>
      </c>
      <c r="M63">
        <v>7</v>
      </c>
      <c r="N63">
        <v>7</v>
      </c>
      <c r="O63">
        <v>7</v>
      </c>
      <c r="P63">
        <v>7</v>
      </c>
      <c r="Q63">
        <v>0</v>
      </c>
      <c r="R63">
        <v>0</v>
      </c>
      <c r="S63">
        <v>0</v>
      </c>
      <c r="T63">
        <v>0</v>
      </c>
      <c r="U63">
        <v>5</v>
      </c>
      <c r="V63">
        <v>5</v>
      </c>
      <c r="W63">
        <v>5</v>
      </c>
      <c r="X63">
        <v>3</v>
      </c>
      <c r="Y63">
        <v>1</v>
      </c>
      <c r="Z63">
        <v>4</v>
      </c>
      <c r="AA63">
        <v>4</v>
      </c>
      <c r="AB63">
        <v>4</v>
      </c>
      <c r="AC63">
        <v>1</v>
      </c>
      <c r="AD63">
        <v>1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2</v>
      </c>
      <c r="AK63" s="50" t="s">
        <v>91</v>
      </c>
      <c r="AO63" s="13" t="s">
        <v>92</v>
      </c>
    </row>
    <row r="64" spans="1:41" x14ac:dyDescent="0.3">
      <c r="A64" s="13" t="s">
        <v>567</v>
      </c>
      <c r="B64">
        <v>1</v>
      </c>
      <c r="C64">
        <v>4380</v>
      </c>
      <c r="D64" t="s">
        <v>101</v>
      </c>
      <c r="E64">
        <v>0</v>
      </c>
      <c r="F64">
        <v>0</v>
      </c>
      <c r="H64">
        <v>0</v>
      </c>
      <c r="I64">
        <v>15</v>
      </c>
      <c r="J64">
        <v>15</v>
      </c>
      <c r="K64">
        <v>15</v>
      </c>
      <c r="L64">
        <v>15</v>
      </c>
      <c r="M64">
        <v>19</v>
      </c>
      <c r="N64">
        <v>19</v>
      </c>
      <c r="O64">
        <v>19</v>
      </c>
      <c r="P64">
        <v>19</v>
      </c>
      <c r="Q64">
        <v>16</v>
      </c>
      <c r="R64">
        <v>16</v>
      </c>
      <c r="S64">
        <v>16</v>
      </c>
      <c r="T64">
        <v>19</v>
      </c>
      <c r="U64">
        <v>10</v>
      </c>
      <c r="V64">
        <v>10</v>
      </c>
      <c r="W64">
        <v>11</v>
      </c>
      <c r="X64">
        <v>7</v>
      </c>
      <c r="Y64">
        <v>17</v>
      </c>
      <c r="Z64">
        <v>14</v>
      </c>
      <c r="AA64">
        <v>14</v>
      </c>
      <c r="AB64">
        <v>13</v>
      </c>
      <c r="AC64">
        <v>22</v>
      </c>
      <c r="AD64">
        <v>22</v>
      </c>
      <c r="AE64">
        <v>0</v>
      </c>
      <c r="AF64">
        <v>16</v>
      </c>
      <c r="AG64">
        <v>1</v>
      </c>
      <c r="AH64">
        <v>0</v>
      </c>
      <c r="AI64">
        <v>7</v>
      </c>
      <c r="AJ64">
        <v>10</v>
      </c>
      <c r="AK64" s="50" t="s">
        <v>101</v>
      </c>
      <c r="AO64" s="13" t="s">
        <v>92</v>
      </c>
    </row>
    <row r="65" spans="1:41" x14ac:dyDescent="0.3">
      <c r="A65" s="13" t="s">
        <v>568</v>
      </c>
      <c r="B65">
        <v>1</v>
      </c>
      <c r="C65">
        <v>4381</v>
      </c>
      <c r="D65" t="s">
        <v>102</v>
      </c>
      <c r="E65">
        <v>0</v>
      </c>
      <c r="F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1</v>
      </c>
      <c r="N65">
        <v>1</v>
      </c>
      <c r="O65">
        <v>1</v>
      </c>
      <c r="P65">
        <v>1</v>
      </c>
      <c r="Q65">
        <v>5</v>
      </c>
      <c r="R65">
        <v>4</v>
      </c>
      <c r="S65">
        <v>4</v>
      </c>
      <c r="T65">
        <v>5</v>
      </c>
      <c r="U65">
        <v>4</v>
      </c>
      <c r="V65">
        <v>4</v>
      </c>
      <c r="W65">
        <v>4</v>
      </c>
      <c r="X65">
        <v>2</v>
      </c>
      <c r="Y65">
        <v>2</v>
      </c>
      <c r="Z65">
        <v>1</v>
      </c>
      <c r="AA65">
        <v>1</v>
      </c>
      <c r="AB65">
        <v>1</v>
      </c>
      <c r="AC65">
        <v>4</v>
      </c>
      <c r="AD65">
        <v>4</v>
      </c>
      <c r="AE65">
        <v>0</v>
      </c>
      <c r="AF65">
        <v>1</v>
      </c>
      <c r="AG65">
        <v>1</v>
      </c>
      <c r="AH65">
        <v>0</v>
      </c>
      <c r="AI65">
        <v>0</v>
      </c>
      <c r="AJ65">
        <v>1</v>
      </c>
      <c r="AK65" s="50" t="s">
        <v>101</v>
      </c>
      <c r="AO65" s="13" t="s">
        <v>92</v>
      </c>
    </row>
    <row r="66" spans="1:41" x14ac:dyDescent="0.3">
      <c r="A66" s="13" t="s">
        <v>569</v>
      </c>
      <c r="B66">
        <v>1</v>
      </c>
      <c r="C66">
        <v>4382</v>
      </c>
      <c r="D66" t="s">
        <v>103</v>
      </c>
      <c r="E66">
        <v>0</v>
      </c>
      <c r="F66">
        <v>0</v>
      </c>
      <c r="H66">
        <v>0</v>
      </c>
      <c r="I66">
        <v>5</v>
      </c>
      <c r="J66">
        <v>4</v>
      </c>
      <c r="K66">
        <v>4</v>
      </c>
      <c r="L66">
        <v>4</v>
      </c>
      <c r="M66">
        <v>8</v>
      </c>
      <c r="N66">
        <v>8</v>
      </c>
      <c r="O66">
        <v>8</v>
      </c>
      <c r="P66">
        <v>8</v>
      </c>
      <c r="Q66">
        <v>3</v>
      </c>
      <c r="R66">
        <v>3</v>
      </c>
      <c r="S66">
        <v>3</v>
      </c>
      <c r="T66">
        <v>2</v>
      </c>
      <c r="U66">
        <v>4</v>
      </c>
      <c r="V66">
        <v>4</v>
      </c>
      <c r="W66">
        <v>4</v>
      </c>
      <c r="X66">
        <v>3</v>
      </c>
      <c r="Y66">
        <v>2</v>
      </c>
      <c r="Z66">
        <v>4</v>
      </c>
      <c r="AA66">
        <v>4</v>
      </c>
      <c r="AB66">
        <v>4</v>
      </c>
      <c r="AC66">
        <v>1</v>
      </c>
      <c r="AD66">
        <v>1</v>
      </c>
      <c r="AE66">
        <v>0</v>
      </c>
      <c r="AF66">
        <v>2</v>
      </c>
      <c r="AG66">
        <v>0</v>
      </c>
      <c r="AH66">
        <v>0</v>
      </c>
      <c r="AI66">
        <v>0</v>
      </c>
      <c r="AJ66">
        <v>2</v>
      </c>
      <c r="AK66" s="50" t="s">
        <v>101</v>
      </c>
      <c r="AO66" s="13" t="s">
        <v>92</v>
      </c>
    </row>
    <row r="67" spans="1:41" x14ac:dyDescent="0.3">
      <c r="A67" s="13" t="s">
        <v>570</v>
      </c>
      <c r="B67">
        <v>1</v>
      </c>
      <c r="C67">
        <v>4383</v>
      </c>
      <c r="D67" t="s">
        <v>104</v>
      </c>
      <c r="E67">
        <v>0</v>
      </c>
      <c r="F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4</v>
      </c>
      <c r="N67">
        <v>4</v>
      </c>
      <c r="O67">
        <v>4</v>
      </c>
      <c r="P67">
        <v>4</v>
      </c>
      <c r="Q67">
        <v>4</v>
      </c>
      <c r="R67">
        <v>4</v>
      </c>
      <c r="S67">
        <v>2</v>
      </c>
      <c r="T67">
        <v>2</v>
      </c>
      <c r="U67">
        <v>2</v>
      </c>
      <c r="V67">
        <v>2</v>
      </c>
      <c r="W67">
        <v>2</v>
      </c>
      <c r="X67">
        <v>2</v>
      </c>
      <c r="Y67">
        <v>0</v>
      </c>
      <c r="Z67">
        <v>3</v>
      </c>
      <c r="AA67">
        <v>3</v>
      </c>
      <c r="AB67">
        <v>3</v>
      </c>
      <c r="AC67">
        <v>2</v>
      </c>
      <c r="AD67">
        <v>2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 s="50" t="s">
        <v>101</v>
      </c>
      <c r="AO67" s="13" t="s">
        <v>92</v>
      </c>
    </row>
    <row r="68" spans="1:41" x14ac:dyDescent="0.3">
      <c r="A68" s="13" t="s">
        <v>571</v>
      </c>
      <c r="B68">
        <v>1</v>
      </c>
      <c r="C68">
        <v>4384</v>
      </c>
      <c r="D68" t="s">
        <v>105</v>
      </c>
      <c r="E68">
        <v>0</v>
      </c>
      <c r="F68">
        <v>1</v>
      </c>
      <c r="H68">
        <v>2</v>
      </c>
      <c r="I68">
        <v>5</v>
      </c>
      <c r="J68">
        <v>5</v>
      </c>
      <c r="K68">
        <v>5</v>
      </c>
      <c r="L68">
        <v>5</v>
      </c>
      <c r="M68">
        <v>7</v>
      </c>
      <c r="N68">
        <v>6</v>
      </c>
      <c r="O68">
        <v>7</v>
      </c>
      <c r="P68">
        <v>7</v>
      </c>
      <c r="Q68">
        <v>10</v>
      </c>
      <c r="R68">
        <v>10</v>
      </c>
      <c r="S68">
        <v>9</v>
      </c>
      <c r="T68">
        <v>4</v>
      </c>
      <c r="U68">
        <v>8</v>
      </c>
      <c r="V68">
        <v>7</v>
      </c>
      <c r="W68">
        <v>7</v>
      </c>
      <c r="X68">
        <v>2</v>
      </c>
      <c r="Y68">
        <v>13</v>
      </c>
      <c r="Z68">
        <v>8</v>
      </c>
      <c r="AA68">
        <v>9</v>
      </c>
      <c r="AB68">
        <v>9</v>
      </c>
      <c r="AC68">
        <v>22</v>
      </c>
      <c r="AD68">
        <v>14</v>
      </c>
      <c r="AE68">
        <v>5</v>
      </c>
      <c r="AF68">
        <v>1</v>
      </c>
      <c r="AG68">
        <v>1</v>
      </c>
      <c r="AH68">
        <v>0</v>
      </c>
      <c r="AI68">
        <v>1</v>
      </c>
      <c r="AJ68">
        <v>14</v>
      </c>
      <c r="AK68" s="50" t="s">
        <v>105</v>
      </c>
      <c r="AO68" s="13" t="s">
        <v>92</v>
      </c>
    </row>
    <row r="69" spans="1:41" x14ac:dyDescent="0.3">
      <c r="A69" s="13" t="s">
        <v>572</v>
      </c>
      <c r="B69">
        <v>1</v>
      </c>
      <c r="C69">
        <v>4385</v>
      </c>
      <c r="D69" t="s">
        <v>106</v>
      </c>
      <c r="E69">
        <v>0</v>
      </c>
      <c r="F69">
        <v>0</v>
      </c>
      <c r="H69">
        <v>0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0</v>
      </c>
      <c r="U69">
        <v>1</v>
      </c>
      <c r="V69">
        <v>1</v>
      </c>
      <c r="W69">
        <v>1</v>
      </c>
      <c r="X69">
        <v>0</v>
      </c>
      <c r="Y69">
        <v>1</v>
      </c>
      <c r="Z69">
        <v>1</v>
      </c>
      <c r="AA69">
        <v>1</v>
      </c>
      <c r="AB69">
        <v>1</v>
      </c>
      <c r="AC69">
        <v>2</v>
      </c>
      <c r="AD69">
        <v>2</v>
      </c>
      <c r="AE69">
        <v>0</v>
      </c>
      <c r="AF69">
        <v>20</v>
      </c>
      <c r="AG69">
        <v>0</v>
      </c>
      <c r="AH69">
        <v>0</v>
      </c>
      <c r="AI69">
        <v>0</v>
      </c>
      <c r="AJ69">
        <v>0</v>
      </c>
      <c r="AK69" s="50" t="s">
        <v>105</v>
      </c>
      <c r="AO69" s="13" t="s">
        <v>92</v>
      </c>
    </row>
    <row r="70" spans="1:41" x14ac:dyDescent="0.3">
      <c r="A70" s="13" t="s">
        <v>573</v>
      </c>
      <c r="B70">
        <v>1</v>
      </c>
      <c r="C70">
        <v>4386</v>
      </c>
      <c r="D70" t="s">
        <v>107</v>
      </c>
      <c r="E70">
        <v>6</v>
      </c>
      <c r="F70">
        <v>0</v>
      </c>
      <c r="H70">
        <v>6</v>
      </c>
      <c r="I70">
        <v>5</v>
      </c>
      <c r="J70">
        <v>5</v>
      </c>
      <c r="K70">
        <v>5</v>
      </c>
      <c r="L70">
        <v>5</v>
      </c>
      <c r="M70">
        <v>5</v>
      </c>
      <c r="N70">
        <v>6</v>
      </c>
      <c r="O70">
        <v>5</v>
      </c>
      <c r="P70">
        <v>5</v>
      </c>
      <c r="Q70">
        <v>7</v>
      </c>
      <c r="R70">
        <v>7</v>
      </c>
      <c r="S70">
        <v>7</v>
      </c>
      <c r="T70">
        <v>3</v>
      </c>
      <c r="U70">
        <v>3</v>
      </c>
      <c r="V70">
        <v>3</v>
      </c>
      <c r="W70">
        <v>3</v>
      </c>
      <c r="X70">
        <v>5</v>
      </c>
      <c r="Y70">
        <v>6</v>
      </c>
      <c r="Z70">
        <v>5</v>
      </c>
      <c r="AA70">
        <v>6</v>
      </c>
      <c r="AB70">
        <v>5</v>
      </c>
      <c r="AC70">
        <v>4</v>
      </c>
      <c r="AD70">
        <v>4</v>
      </c>
      <c r="AE70">
        <v>4</v>
      </c>
      <c r="AF70">
        <v>14</v>
      </c>
      <c r="AG70">
        <v>1</v>
      </c>
      <c r="AH70">
        <v>0</v>
      </c>
      <c r="AI70">
        <v>0</v>
      </c>
      <c r="AJ70">
        <v>6</v>
      </c>
      <c r="AK70" s="50" t="s">
        <v>107</v>
      </c>
      <c r="AO70" s="13" t="s">
        <v>92</v>
      </c>
    </row>
    <row r="71" spans="1:41" x14ac:dyDescent="0.3">
      <c r="A71" s="13" t="s">
        <v>574</v>
      </c>
      <c r="B71">
        <v>1</v>
      </c>
      <c r="C71">
        <v>4387</v>
      </c>
      <c r="D71" t="s">
        <v>108</v>
      </c>
      <c r="E71">
        <v>0</v>
      </c>
      <c r="F71">
        <v>0</v>
      </c>
      <c r="H71">
        <v>0</v>
      </c>
      <c r="I71">
        <v>1</v>
      </c>
      <c r="J71">
        <v>1</v>
      </c>
      <c r="K71">
        <v>1</v>
      </c>
      <c r="L71">
        <v>1</v>
      </c>
      <c r="M71">
        <v>0</v>
      </c>
      <c r="N71">
        <v>0</v>
      </c>
      <c r="O71">
        <v>1</v>
      </c>
      <c r="P71">
        <v>1</v>
      </c>
      <c r="Q71">
        <v>2</v>
      </c>
      <c r="R71">
        <v>2</v>
      </c>
      <c r="S71">
        <v>3</v>
      </c>
      <c r="T71">
        <v>4</v>
      </c>
      <c r="U71">
        <v>1</v>
      </c>
      <c r="V71">
        <v>1</v>
      </c>
      <c r="W71">
        <v>1</v>
      </c>
      <c r="X71">
        <v>1</v>
      </c>
      <c r="Y71">
        <v>0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4</v>
      </c>
      <c r="AF71">
        <v>0</v>
      </c>
      <c r="AG71">
        <v>0</v>
      </c>
      <c r="AH71">
        <v>0</v>
      </c>
      <c r="AI71">
        <v>0</v>
      </c>
      <c r="AJ71">
        <v>1</v>
      </c>
      <c r="AK71" s="50" t="s">
        <v>107</v>
      </c>
      <c r="AO71" s="13" t="s">
        <v>92</v>
      </c>
    </row>
    <row r="72" spans="1:41" x14ac:dyDescent="0.3">
      <c r="A72" s="13" t="s">
        <v>575</v>
      </c>
      <c r="B72">
        <v>1</v>
      </c>
      <c r="C72">
        <v>4388</v>
      </c>
      <c r="D72" t="s">
        <v>109</v>
      </c>
      <c r="E72">
        <v>0</v>
      </c>
      <c r="F72">
        <v>0</v>
      </c>
      <c r="H72">
        <v>1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1</v>
      </c>
      <c r="R72">
        <v>1</v>
      </c>
      <c r="S72">
        <v>1</v>
      </c>
      <c r="T72">
        <v>2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1</v>
      </c>
      <c r="AD72">
        <v>0</v>
      </c>
      <c r="AE72">
        <v>1</v>
      </c>
      <c r="AF72">
        <v>3</v>
      </c>
      <c r="AG72">
        <v>0</v>
      </c>
      <c r="AH72">
        <v>0</v>
      </c>
      <c r="AI72">
        <v>0</v>
      </c>
      <c r="AJ72">
        <v>0</v>
      </c>
      <c r="AK72" s="50" t="s">
        <v>107</v>
      </c>
      <c r="AO72" s="13" t="s">
        <v>92</v>
      </c>
    </row>
    <row r="73" spans="1:41" x14ac:dyDescent="0.3">
      <c r="A73" s="13" t="s">
        <v>576</v>
      </c>
      <c r="B73">
        <v>1</v>
      </c>
      <c r="C73">
        <v>4389</v>
      </c>
      <c r="D73" t="s">
        <v>110</v>
      </c>
      <c r="E73">
        <v>1</v>
      </c>
      <c r="F73">
        <v>0</v>
      </c>
      <c r="H73">
        <v>1</v>
      </c>
      <c r="I73">
        <v>12</v>
      </c>
      <c r="J73">
        <v>12</v>
      </c>
      <c r="K73">
        <v>12</v>
      </c>
      <c r="L73">
        <v>12</v>
      </c>
      <c r="M73">
        <v>17</v>
      </c>
      <c r="N73">
        <v>16</v>
      </c>
      <c r="O73">
        <v>16</v>
      </c>
      <c r="P73">
        <v>16</v>
      </c>
      <c r="Q73">
        <v>11</v>
      </c>
      <c r="R73">
        <v>11</v>
      </c>
      <c r="S73">
        <v>12</v>
      </c>
      <c r="T73">
        <v>17</v>
      </c>
      <c r="U73">
        <v>14</v>
      </c>
      <c r="V73">
        <v>14</v>
      </c>
      <c r="W73">
        <v>14</v>
      </c>
      <c r="X73">
        <v>16</v>
      </c>
      <c r="Y73">
        <v>18</v>
      </c>
      <c r="Z73">
        <v>11</v>
      </c>
      <c r="AA73">
        <v>11</v>
      </c>
      <c r="AB73">
        <v>11</v>
      </c>
      <c r="AC73">
        <v>11</v>
      </c>
      <c r="AD73">
        <v>12</v>
      </c>
      <c r="AE73">
        <v>8</v>
      </c>
      <c r="AF73">
        <v>28</v>
      </c>
      <c r="AG73">
        <v>10</v>
      </c>
      <c r="AH73">
        <v>0</v>
      </c>
      <c r="AI73">
        <v>5</v>
      </c>
      <c r="AJ73">
        <v>13</v>
      </c>
      <c r="AK73" s="50" t="s">
        <v>110</v>
      </c>
      <c r="AO73" s="13" t="s">
        <v>92</v>
      </c>
    </row>
    <row r="74" spans="1:41" x14ac:dyDescent="0.3">
      <c r="A74" s="13" t="s">
        <v>577</v>
      </c>
      <c r="B74">
        <v>1</v>
      </c>
      <c r="C74">
        <v>4390</v>
      </c>
      <c r="D74" t="s">
        <v>111</v>
      </c>
      <c r="E74">
        <v>0</v>
      </c>
      <c r="F74">
        <v>0</v>
      </c>
      <c r="H74">
        <v>0</v>
      </c>
      <c r="I74">
        <v>1</v>
      </c>
      <c r="J74">
        <v>1</v>
      </c>
      <c r="K74">
        <v>1</v>
      </c>
      <c r="L74">
        <v>1</v>
      </c>
      <c r="M74">
        <v>0</v>
      </c>
      <c r="N74">
        <v>0</v>
      </c>
      <c r="O74">
        <v>0</v>
      </c>
      <c r="P74">
        <v>0</v>
      </c>
      <c r="Q74">
        <v>1</v>
      </c>
      <c r="R74">
        <v>1</v>
      </c>
      <c r="S74">
        <v>1</v>
      </c>
      <c r="T74">
        <v>2</v>
      </c>
      <c r="U74">
        <v>0</v>
      </c>
      <c r="V74">
        <v>0</v>
      </c>
      <c r="W74">
        <v>0</v>
      </c>
      <c r="X74">
        <v>0</v>
      </c>
      <c r="Y74">
        <v>1</v>
      </c>
      <c r="Z74">
        <v>0</v>
      </c>
      <c r="AA74">
        <v>0</v>
      </c>
      <c r="AB74">
        <v>0</v>
      </c>
      <c r="AC74">
        <v>2</v>
      </c>
      <c r="AD74">
        <v>2</v>
      </c>
      <c r="AE74">
        <v>0</v>
      </c>
      <c r="AF74">
        <v>2</v>
      </c>
      <c r="AG74">
        <v>0</v>
      </c>
      <c r="AH74">
        <v>0</v>
      </c>
      <c r="AI74">
        <v>0</v>
      </c>
      <c r="AJ74">
        <v>1</v>
      </c>
      <c r="AK74" s="50" t="s">
        <v>110</v>
      </c>
      <c r="AO74" s="13" t="s">
        <v>92</v>
      </c>
    </row>
    <row r="75" spans="1:41" x14ac:dyDescent="0.3">
      <c r="A75" s="13" t="s">
        <v>578</v>
      </c>
      <c r="B75">
        <v>1</v>
      </c>
      <c r="C75">
        <v>4391</v>
      </c>
      <c r="D75" t="s">
        <v>112</v>
      </c>
      <c r="E75">
        <v>0</v>
      </c>
      <c r="F75">
        <v>0</v>
      </c>
      <c r="H75">
        <v>0</v>
      </c>
      <c r="I75">
        <v>3</v>
      </c>
      <c r="J75">
        <v>3</v>
      </c>
      <c r="K75">
        <v>3</v>
      </c>
      <c r="L75">
        <v>3</v>
      </c>
      <c r="M75">
        <v>5</v>
      </c>
      <c r="N75">
        <v>5</v>
      </c>
      <c r="O75">
        <v>5</v>
      </c>
      <c r="P75">
        <v>5</v>
      </c>
      <c r="Q75">
        <v>1</v>
      </c>
      <c r="R75">
        <v>1</v>
      </c>
      <c r="S75">
        <v>2</v>
      </c>
      <c r="T75">
        <v>1</v>
      </c>
      <c r="U75">
        <v>5</v>
      </c>
      <c r="V75">
        <v>5</v>
      </c>
      <c r="W75">
        <v>5</v>
      </c>
      <c r="X75">
        <v>3</v>
      </c>
      <c r="Y75">
        <v>6</v>
      </c>
      <c r="Z75">
        <v>1</v>
      </c>
      <c r="AA75">
        <v>1</v>
      </c>
      <c r="AB75">
        <v>1</v>
      </c>
      <c r="AC75">
        <v>2</v>
      </c>
      <c r="AD75">
        <v>2</v>
      </c>
      <c r="AE75">
        <v>0</v>
      </c>
      <c r="AF75">
        <v>2</v>
      </c>
      <c r="AG75">
        <v>0</v>
      </c>
      <c r="AH75">
        <v>0</v>
      </c>
      <c r="AI75">
        <v>2</v>
      </c>
      <c r="AJ75">
        <v>7</v>
      </c>
      <c r="AK75" s="50" t="s">
        <v>110</v>
      </c>
      <c r="AO75" s="13" t="s">
        <v>92</v>
      </c>
    </row>
    <row r="76" spans="1:41" x14ac:dyDescent="0.3">
      <c r="A76" s="13" t="s">
        <v>579</v>
      </c>
      <c r="B76">
        <v>1</v>
      </c>
      <c r="C76">
        <v>4392</v>
      </c>
      <c r="D76" t="s">
        <v>113</v>
      </c>
      <c r="E76">
        <v>0</v>
      </c>
      <c r="F76">
        <v>0</v>
      </c>
      <c r="H76">
        <v>1</v>
      </c>
      <c r="I76">
        <v>4</v>
      </c>
      <c r="J76">
        <v>4</v>
      </c>
      <c r="K76">
        <v>4</v>
      </c>
      <c r="L76">
        <v>4</v>
      </c>
      <c r="M76">
        <v>6</v>
      </c>
      <c r="N76">
        <v>6</v>
      </c>
      <c r="O76">
        <v>6</v>
      </c>
      <c r="P76">
        <v>6</v>
      </c>
      <c r="Q76">
        <v>2</v>
      </c>
      <c r="R76">
        <v>2</v>
      </c>
      <c r="S76">
        <v>3</v>
      </c>
      <c r="T76">
        <v>2</v>
      </c>
      <c r="U76">
        <v>6</v>
      </c>
      <c r="V76">
        <v>6</v>
      </c>
      <c r="W76">
        <v>6</v>
      </c>
      <c r="X76">
        <v>0</v>
      </c>
      <c r="Y76">
        <v>2</v>
      </c>
      <c r="Z76">
        <v>4</v>
      </c>
      <c r="AA76">
        <v>4</v>
      </c>
      <c r="AB76">
        <v>4</v>
      </c>
      <c r="AC76">
        <v>7</v>
      </c>
      <c r="AD76">
        <v>7</v>
      </c>
      <c r="AE76">
        <v>0</v>
      </c>
      <c r="AF76">
        <v>0</v>
      </c>
      <c r="AG76">
        <v>5</v>
      </c>
      <c r="AH76">
        <v>0</v>
      </c>
      <c r="AI76">
        <v>3</v>
      </c>
      <c r="AJ76">
        <v>5</v>
      </c>
      <c r="AK76" s="50" t="s">
        <v>110</v>
      </c>
      <c r="AO76" s="13" t="s">
        <v>92</v>
      </c>
    </row>
    <row r="77" spans="1:41" x14ac:dyDescent="0.3">
      <c r="A77" s="13" t="s">
        <v>580</v>
      </c>
      <c r="B77">
        <v>1</v>
      </c>
      <c r="C77">
        <v>4393</v>
      </c>
      <c r="D77" t="s">
        <v>114</v>
      </c>
      <c r="E77">
        <v>1</v>
      </c>
      <c r="F77">
        <v>0</v>
      </c>
      <c r="H77">
        <v>1</v>
      </c>
      <c r="I77">
        <v>2</v>
      </c>
      <c r="J77">
        <v>2</v>
      </c>
      <c r="K77">
        <v>2</v>
      </c>
      <c r="L77">
        <v>2</v>
      </c>
      <c r="M77">
        <v>2</v>
      </c>
      <c r="N77">
        <v>2</v>
      </c>
      <c r="O77">
        <v>2</v>
      </c>
      <c r="P77">
        <v>2</v>
      </c>
      <c r="Q77">
        <v>5</v>
      </c>
      <c r="R77">
        <v>5</v>
      </c>
      <c r="S77">
        <v>3</v>
      </c>
      <c r="T77">
        <v>0</v>
      </c>
      <c r="U77">
        <v>1</v>
      </c>
      <c r="V77">
        <v>1</v>
      </c>
      <c r="W77">
        <v>1</v>
      </c>
      <c r="X77">
        <v>0</v>
      </c>
      <c r="Y77">
        <v>3</v>
      </c>
      <c r="Z77">
        <v>2</v>
      </c>
      <c r="AA77">
        <v>2</v>
      </c>
      <c r="AB77">
        <v>2</v>
      </c>
      <c r="AC77">
        <v>3</v>
      </c>
      <c r="AD77">
        <v>3</v>
      </c>
      <c r="AE77">
        <v>0</v>
      </c>
      <c r="AF77">
        <v>1</v>
      </c>
      <c r="AG77">
        <v>2</v>
      </c>
      <c r="AH77">
        <v>0</v>
      </c>
      <c r="AI77">
        <v>0</v>
      </c>
      <c r="AJ77">
        <v>1</v>
      </c>
      <c r="AK77" s="50" t="s">
        <v>110</v>
      </c>
      <c r="AO77" s="13" t="s">
        <v>92</v>
      </c>
    </row>
    <row r="78" spans="1:41" x14ac:dyDescent="0.3">
      <c r="A78" s="13" t="s">
        <v>581</v>
      </c>
      <c r="B78">
        <v>1</v>
      </c>
      <c r="C78">
        <v>4394</v>
      </c>
      <c r="D78" t="s">
        <v>115</v>
      </c>
      <c r="E78">
        <v>0</v>
      </c>
      <c r="F78">
        <v>0</v>
      </c>
      <c r="H78">
        <v>0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0</v>
      </c>
      <c r="R78">
        <v>0</v>
      </c>
      <c r="S78">
        <v>0</v>
      </c>
      <c r="T78">
        <v>0</v>
      </c>
      <c r="U78">
        <v>3</v>
      </c>
      <c r="V78">
        <v>3</v>
      </c>
      <c r="W78">
        <v>3</v>
      </c>
      <c r="X78">
        <v>2</v>
      </c>
      <c r="Y78">
        <v>1</v>
      </c>
      <c r="Z78">
        <v>4</v>
      </c>
      <c r="AA78">
        <v>4</v>
      </c>
      <c r="AB78">
        <v>4</v>
      </c>
      <c r="AC78">
        <v>1</v>
      </c>
      <c r="AD78">
        <v>1</v>
      </c>
      <c r="AE78">
        <v>1</v>
      </c>
      <c r="AF78">
        <v>0</v>
      </c>
      <c r="AG78">
        <v>2</v>
      </c>
      <c r="AH78">
        <v>0</v>
      </c>
      <c r="AI78">
        <v>0</v>
      </c>
      <c r="AJ78">
        <v>0</v>
      </c>
      <c r="AK78" s="50" t="s">
        <v>110</v>
      </c>
      <c r="AO78" s="13" t="s">
        <v>92</v>
      </c>
    </row>
    <row r="79" spans="1:41" x14ac:dyDescent="0.3">
      <c r="A79" s="13" t="s">
        <v>582</v>
      </c>
      <c r="B79">
        <v>1</v>
      </c>
      <c r="C79">
        <v>4395</v>
      </c>
      <c r="D79" t="s">
        <v>116</v>
      </c>
      <c r="E79">
        <v>18</v>
      </c>
      <c r="F79">
        <v>0</v>
      </c>
      <c r="H79">
        <v>18</v>
      </c>
      <c r="I79">
        <v>32</v>
      </c>
      <c r="J79">
        <v>32</v>
      </c>
      <c r="K79">
        <v>32</v>
      </c>
      <c r="L79">
        <v>32</v>
      </c>
      <c r="M79">
        <v>31</v>
      </c>
      <c r="N79">
        <v>30</v>
      </c>
      <c r="O79">
        <v>31</v>
      </c>
      <c r="P79">
        <v>31</v>
      </c>
      <c r="Q79">
        <v>32</v>
      </c>
      <c r="R79">
        <v>32</v>
      </c>
      <c r="S79">
        <v>43</v>
      </c>
      <c r="T79">
        <v>35</v>
      </c>
      <c r="U79">
        <v>34</v>
      </c>
      <c r="V79">
        <v>32</v>
      </c>
      <c r="W79">
        <v>33</v>
      </c>
      <c r="X79">
        <v>34</v>
      </c>
      <c r="Y79">
        <v>36</v>
      </c>
      <c r="Z79">
        <v>24</v>
      </c>
      <c r="AA79">
        <v>25</v>
      </c>
      <c r="AB79">
        <v>25</v>
      </c>
      <c r="AC79">
        <v>22</v>
      </c>
      <c r="AD79">
        <v>19</v>
      </c>
      <c r="AE79">
        <v>8</v>
      </c>
      <c r="AF79">
        <v>1</v>
      </c>
      <c r="AG79">
        <v>4</v>
      </c>
      <c r="AH79">
        <v>0</v>
      </c>
      <c r="AI79">
        <v>2</v>
      </c>
      <c r="AJ79">
        <v>17</v>
      </c>
      <c r="AK79" s="50" t="s">
        <v>116</v>
      </c>
      <c r="AO79" s="13" t="s">
        <v>92</v>
      </c>
    </row>
    <row r="80" spans="1:41" x14ac:dyDescent="0.3">
      <c r="A80" s="13" t="s">
        <v>583</v>
      </c>
      <c r="B80">
        <v>1</v>
      </c>
      <c r="C80">
        <v>4396</v>
      </c>
      <c r="D80" t="s">
        <v>117</v>
      </c>
      <c r="E80">
        <v>0</v>
      </c>
      <c r="F80">
        <v>0</v>
      </c>
      <c r="H80">
        <v>0</v>
      </c>
      <c r="I80">
        <v>1</v>
      </c>
      <c r="J80">
        <v>1</v>
      </c>
      <c r="K80">
        <v>1</v>
      </c>
      <c r="L80">
        <v>1</v>
      </c>
      <c r="M80">
        <v>0</v>
      </c>
      <c r="N80">
        <v>0</v>
      </c>
      <c r="O80">
        <v>0</v>
      </c>
      <c r="P80">
        <v>0</v>
      </c>
      <c r="Q80">
        <v>1</v>
      </c>
      <c r="R80">
        <v>1</v>
      </c>
      <c r="S80">
        <v>1</v>
      </c>
      <c r="T80">
        <v>0</v>
      </c>
      <c r="U80">
        <v>3</v>
      </c>
      <c r="V80">
        <v>3</v>
      </c>
      <c r="W80">
        <v>1</v>
      </c>
      <c r="X80">
        <v>9</v>
      </c>
      <c r="Y80">
        <v>0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2</v>
      </c>
      <c r="AG80">
        <v>0</v>
      </c>
      <c r="AH80">
        <v>0</v>
      </c>
      <c r="AI80">
        <v>0</v>
      </c>
      <c r="AJ80">
        <v>0</v>
      </c>
      <c r="AK80" s="50" t="s">
        <v>117</v>
      </c>
      <c r="AO80" s="13" t="s">
        <v>92</v>
      </c>
    </row>
    <row r="81" spans="1:41" x14ac:dyDescent="0.3">
      <c r="A81" s="13" t="s">
        <v>584</v>
      </c>
      <c r="B81">
        <v>1</v>
      </c>
      <c r="C81">
        <v>4397</v>
      </c>
      <c r="D81" t="s">
        <v>118</v>
      </c>
      <c r="E81">
        <v>6</v>
      </c>
      <c r="F81">
        <v>0</v>
      </c>
      <c r="H81">
        <v>7</v>
      </c>
      <c r="I81">
        <v>4</v>
      </c>
      <c r="J81">
        <v>5</v>
      </c>
      <c r="K81">
        <v>5</v>
      </c>
      <c r="L81">
        <v>5</v>
      </c>
      <c r="M81">
        <v>6</v>
      </c>
      <c r="N81">
        <v>4</v>
      </c>
      <c r="O81">
        <v>5</v>
      </c>
      <c r="P81">
        <v>6</v>
      </c>
      <c r="Q81">
        <v>4</v>
      </c>
      <c r="R81">
        <v>4</v>
      </c>
      <c r="S81">
        <v>6</v>
      </c>
      <c r="T81">
        <v>6</v>
      </c>
      <c r="U81">
        <v>9</v>
      </c>
      <c r="V81">
        <v>6</v>
      </c>
      <c r="W81">
        <v>5</v>
      </c>
      <c r="X81">
        <v>7</v>
      </c>
      <c r="Y81">
        <v>7</v>
      </c>
      <c r="Z81">
        <v>4</v>
      </c>
      <c r="AA81">
        <v>4</v>
      </c>
      <c r="AB81">
        <v>3</v>
      </c>
      <c r="AC81">
        <v>3</v>
      </c>
      <c r="AD81">
        <v>5</v>
      </c>
      <c r="AE81">
        <v>19</v>
      </c>
      <c r="AF81">
        <v>67</v>
      </c>
      <c r="AG81">
        <v>3</v>
      </c>
      <c r="AH81">
        <v>0</v>
      </c>
      <c r="AI81">
        <v>0</v>
      </c>
      <c r="AJ81">
        <v>5</v>
      </c>
      <c r="AK81" s="50" t="s">
        <v>328</v>
      </c>
      <c r="AO81" s="13" t="s">
        <v>92</v>
      </c>
    </row>
    <row r="82" spans="1:41" x14ac:dyDescent="0.3">
      <c r="A82" s="13" t="s">
        <v>585</v>
      </c>
      <c r="B82">
        <v>1</v>
      </c>
      <c r="C82">
        <v>4398</v>
      </c>
      <c r="D82" t="s">
        <v>119</v>
      </c>
      <c r="E82">
        <v>1</v>
      </c>
      <c r="F82">
        <v>0</v>
      </c>
      <c r="H82">
        <v>2</v>
      </c>
      <c r="I82">
        <v>0</v>
      </c>
      <c r="J82">
        <v>0</v>
      </c>
      <c r="K82">
        <v>0</v>
      </c>
      <c r="L82">
        <v>0</v>
      </c>
      <c r="M82">
        <v>2</v>
      </c>
      <c r="N82">
        <v>2</v>
      </c>
      <c r="O82">
        <v>2</v>
      </c>
      <c r="P82">
        <v>2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1</v>
      </c>
      <c r="AF82">
        <v>1</v>
      </c>
      <c r="AG82">
        <v>0</v>
      </c>
      <c r="AH82">
        <v>0</v>
      </c>
      <c r="AI82">
        <v>0</v>
      </c>
      <c r="AJ82">
        <v>1</v>
      </c>
      <c r="AK82" s="50" t="s">
        <v>328</v>
      </c>
      <c r="AO82" s="13" t="s">
        <v>92</v>
      </c>
    </row>
    <row r="83" spans="1:41" x14ac:dyDescent="0.3">
      <c r="A83" s="13" t="s">
        <v>586</v>
      </c>
      <c r="B83">
        <v>1</v>
      </c>
      <c r="C83">
        <v>4399</v>
      </c>
      <c r="D83" t="s">
        <v>120</v>
      </c>
      <c r="E83">
        <v>2</v>
      </c>
      <c r="F83">
        <v>0</v>
      </c>
      <c r="H83">
        <v>0</v>
      </c>
      <c r="I83">
        <v>4</v>
      </c>
      <c r="J83">
        <v>4</v>
      </c>
      <c r="K83">
        <v>4</v>
      </c>
      <c r="L83">
        <v>4</v>
      </c>
      <c r="M83">
        <v>2</v>
      </c>
      <c r="N83">
        <v>2</v>
      </c>
      <c r="O83">
        <v>2</v>
      </c>
      <c r="P83">
        <v>2</v>
      </c>
      <c r="Q83">
        <v>2</v>
      </c>
      <c r="R83">
        <v>2</v>
      </c>
      <c r="S83">
        <v>1</v>
      </c>
      <c r="T83">
        <v>3</v>
      </c>
      <c r="U83">
        <v>2</v>
      </c>
      <c r="V83">
        <v>3</v>
      </c>
      <c r="W83">
        <v>2</v>
      </c>
      <c r="X83">
        <v>2</v>
      </c>
      <c r="Y83">
        <v>3</v>
      </c>
      <c r="Z83">
        <v>3</v>
      </c>
      <c r="AA83">
        <v>5</v>
      </c>
      <c r="AB83">
        <v>5</v>
      </c>
      <c r="AC83">
        <v>0</v>
      </c>
      <c r="AD83">
        <v>1</v>
      </c>
      <c r="AE83">
        <v>1</v>
      </c>
      <c r="AF83">
        <v>6</v>
      </c>
      <c r="AG83">
        <v>3</v>
      </c>
      <c r="AH83">
        <v>0</v>
      </c>
      <c r="AI83">
        <v>0</v>
      </c>
      <c r="AJ83">
        <v>1</v>
      </c>
      <c r="AK83" s="50" t="s">
        <v>328</v>
      </c>
      <c r="AO83" s="13" t="s">
        <v>92</v>
      </c>
    </row>
    <row r="84" spans="1:41" x14ac:dyDescent="0.3">
      <c r="A84" s="13" t="s">
        <v>587</v>
      </c>
      <c r="B84">
        <v>1</v>
      </c>
      <c r="C84">
        <v>4400</v>
      </c>
      <c r="D84" t="s">
        <v>121</v>
      </c>
      <c r="E84">
        <v>1</v>
      </c>
      <c r="F84">
        <v>0</v>
      </c>
      <c r="H84">
        <v>1</v>
      </c>
      <c r="I84">
        <v>0</v>
      </c>
      <c r="J84">
        <v>0</v>
      </c>
      <c r="K84">
        <v>0</v>
      </c>
      <c r="L84">
        <v>0</v>
      </c>
      <c r="M84">
        <v>4</v>
      </c>
      <c r="N84">
        <v>3</v>
      </c>
      <c r="O84">
        <v>4</v>
      </c>
      <c r="P84">
        <v>2</v>
      </c>
      <c r="Q84">
        <v>2</v>
      </c>
      <c r="R84">
        <v>2</v>
      </c>
      <c r="S84">
        <v>1</v>
      </c>
      <c r="T84">
        <v>1</v>
      </c>
      <c r="U84">
        <v>2</v>
      </c>
      <c r="V84">
        <v>1</v>
      </c>
      <c r="W84">
        <v>3</v>
      </c>
      <c r="X84">
        <v>3</v>
      </c>
      <c r="Y84">
        <v>4</v>
      </c>
      <c r="Z84">
        <v>1</v>
      </c>
      <c r="AA84">
        <v>1</v>
      </c>
      <c r="AB84">
        <v>2</v>
      </c>
      <c r="AC84">
        <v>0</v>
      </c>
      <c r="AD84">
        <v>1</v>
      </c>
      <c r="AE84">
        <v>0</v>
      </c>
      <c r="AF84">
        <v>16</v>
      </c>
      <c r="AG84">
        <v>1</v>
      </c>
      <c r="AH84">
        <v>0</v>
      </c>
      <c r="AI84">
        <v>0</v>
      </c>
      <c r="AJ84">
        <v>0</v>
      </c>
      <c r="AK84" s="50" t="s">
        <v>328</v>
      </c>
      <c r="AO84" s="13" t="s">
        <v>92</v>
      </c>
    </row>
    <row r="85" spans="1:41" x14ac:dyDescent="0.3">
      <c r="A85" s="13" t="s">
        <v>588</v>
      </c>
      <c r="B85">
        <v>1</v>
      </c>
      <c r="C85">
        <v>4401</v>
      </c>
      <c r="D85" t="s">
        <v>122</v>
      </c>
      <c r="E85">
        <v>0</v>
      </c>
      <c r="F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1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 s="50" t="s">
        <v>328</v>
      </c>
      <c r="AO85" s="13" t="s">
        <v>92</v>
      </c>
    </row>
    <row r="86" spans="1:41" x14ac:dyDescent="0.3">
      <c r="A86" s="13" t="s">
        <v>589</v>
      </c>
      <c r="B86">
        <v>1</v>
      </c>
      <c r="C86">
        <v>4402</v>
      </c>
      <c r="D86" t="s">
        <v>123</v>
      </c>
      <c r="E86">
        <v>1</v>
      </c>
      <c r="F86">
        <v>0</v>
      </c>
      <c r="H86">
        <v>1</v>
      </c>
      <c r="I86">
        <v>2</v>
      </c>
      <c r="J86">
        <v>3</v>
      </c>
      <c r="K86">
        <v>2</v>
      </c>
      <c r="L86">
        <v>2</v>
      </c>
      <c r="M86">
        <v>0</v>
      </c>
      <c r="N86">
        <v>0</v>
      </c>
      <c r="O86">
        <v>0</v>
      </c>
      <c r="P86">
        <v>0</v>
      </c>
      <c r="Q86">
        <v>1</v>
      </c>
      <c r="R86">
        <v>1</v>
      </c>
      <c r="S86">
        <v>4</v>
      </c>
      <c r="T86">
        <v>4</v>
      </c>
      <c r="U86">
        <v>1</v>
      </c>
      <c r="V86">
        <v>1</v>
      </c>
      <c r="W86">
        <v>1</v>
      </c>
      <c r="X86">
        <v>2</v>
      </c>
      <c r="Y86">
        <v>0</v>
      </c>
      <c r="Z86">
        <v>1</v>
      </c>
      <c r="AA86">
        <v>1</v>
      </c>
      <c r="AB86">
        <v>0</v>
      </c>
      <c r="AC86">
        <v>4</v>
      </c>
      <c r="AD86">
        <v>4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 s="50" t="s">
        <v>328</v>
      </c>
      <c r="AO86" s="13" t="s">
        <v>92</v>
      </c>
    </row>
    <row r="87" spans="1:41" x14ac:dyDescent="0.3">
      <c r="A87" s="13" t="s">
        <v>590</v>
      </c>
      <c r="B87">
        <v>1</v>
      </c>
      <c r="C87">
        <v>4403</v>
      </c>
      <c r="D87" t="s">
        <v>124</v>
      </c>
      <c r="E87">
        <v>1</v>
      </c>
      <c r="F87">
        <v>0</v>
      </c>
      <c r="H87">
        <v>1</v>
      </c>
      <c r="I87">
        <v>1</v>
      </c>
      <c r="J87">
        <v>1</v>
      </c>
      <c r="K87">
        <v>1</v>
      </c>
      <c r="L87">
        <v>1</v>
      </c>
      <c r="M87">
        <v>2</v>
      </c>
      <c r="N87">
        <v>2</v>
      </c>
      <c r="O87">
        <v>2</v>
      </c>
      <c r="P87">
        <v>2</v>
      </c>
      <c r="Q87">
        <v>0</v>
      </c>
      <c r="R87">
        <v>0</v>
      </c>
      <c r="S87">
        <v>0</v>
      </c>
      <c r="T87">
        <v>1</v>
      </c>
      <c r="U87">
        <v>1</v>
      </c>
      <c r="V87">
        <v>1</v>
      </c>
      <c r="W87">
        <v>1</v>
      </c>
      <c r="X87">
        <v>2</v>
      </c>
      <c r="Y87">
        <v>0</v>
      </c>
      <c r="Z87">
        <v>0</v>
      </c>
      <c r="AA87">
        <v>0</v>
      </c>
      <c r="AB87">
        <v>0</v>
      </c>
      <c r="AC87">
        <v>1</v>
      </c>
      <c r="AD87">
        <v>1</v>
      </c>
      <c r="AE87">
        <v>0</v>
      </c>
      <c r="AF87">
        <v>8</v>
      </c>
      <c r="AG87">
        <v>0</v>
      </c>
      <c r="AH87">
        <v>0</v>
      </c>
      <c r="AI87">
        <v>0</v>
      </c>
      <c r="AJ87">
        <v>0</v>
      </c>
      <c r="AK87" s="50" t="s">
        <v>328</v>
      </c>
      <c r="AO87" s="13" t="s">
        <v>92</v>
      </c>
    </row>
    <row r="88" spans="1:41" x14ac:dyDescent="0.3">
      <c r="A88" s="13" t="s">
        <v>591</v>
      </c>
      <c r="B88">
        <v>1</v>
      </c>
      <c r="C88">
        <v>4404</v>
      </c>
      <c r="D88" t="s">
        <v>125</v>
      </c>
      <c r="E88">
        <v>0</v>
      </c>
      <c r="F88">
        <v>0</v>
      </c>
      <c r="H88">
        <v>0</v>
      </c>
      <c r="I88">
        <v>8</v>
      </c>
      <c r="J88">
        <v>8</v>
      </c>
      <c r="K88">
        <v>8</v>
      </c>
      <c r="L88">
        <v>8</v>
      </c>
      <c r="M88">
        <v>5</v>
      </c>
      <c r="N88">
        <v>4</v>
      </c>
      <c r="O88">
        <v>5</v>
      </c>
      <c r="P88">
        <v>5</v>
      </c>
      <c r="Q88">
        <v>4</v>
      </c>
      <c r="R88">
        <v>4</v>
      </c>
      <c r="S88">
        <v>4</v>
      </c>
      <c r="T88">
        <v>5</v>
      </c>
      <c r="U88">
        <v>0</v>
      </c>
      <c r="V88">
        <v>0</v>
      </c>
      <c r="W88">
        <v>0</v>
      </c>
      <c r="X88">
        <v>0</v>
      </c>
      <c r="Y88">
        <v>4</v>
      </c>
      <c r="Z88">
        <v>5</v>
      </c>
      <c r="AA88">
        <v>5</v>
      </c>
      <c r="AB88">
        <v>5</v>
      </c>
      <c r="AC88">
        <v>1</v>
      </c>
      <c r="AD88">
        <v>1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1</v>
      </c>
      <c r="AK88" s="50" t="s">
        <v>116</v>
      </c>
      <c r="AO88" s="13" t="s">
        <v>92</v>
      </c>
    </row>
    <row r="89" spans="1:41" x14ac:dyDescent="0.3">
      <c r="A89" s="13" t="s">
        <v>592</v>
      </c>
      <c r="B89">
        <v>1</v>
      </c>
      <c r="C89">
        <v>4405</v>
      </c>
      <c r="D89" t="s">
        <v>126</v>
      </c>
      <c r="E89">
        <v>0</v>
      </c>
      <c r="F89">
        <v>0</v>
      </c>
      <c r="H89">
        <v>0</v>
      </c>
      <c r="I89">
        <v>3</v>
      </c>
      <c r="J89">
        <v>3</v>
      </c>
      <c r="K89">
        <v>3</v>
      </c>
      <c r="L89">
        <v>3</v>
      </c>
      <c r="M89">
        <v>1</v>
      </c>
      <c r="N89">
        <v>1</v>
      </c>
      <c r="O89">
        <v>1</v>
      </c>
      <c r="P89">
        <v>1</v>
      </c>
      <c r="Q89">
        <v>2</v>
      </c>
      <c r="R89">
        <v>2</v>
      </c>
      <c r="S89">
        <v>2</v>
      </c>
      <c r="T89">
        <v>3</v>
      </c>
      <c r="U89">
        <v>1</v>
      </c>
      <c r="V89">
        <v>1</v>
      </c>
      <c r="W89">
        <v>1</v>
      </c>
      <c r="X89">
        <v>4</v>
      </c>
      <c r="Y89">
        <v>1</v>
      </c>
      <c r="Z89">
        <v>2</v>
      </c>
      <c r="AA89">
        <v>2</v>
      </c>
      <c r="AB89">
        <v>2</v>
      </c>
      <c r="AC89">
        <v>2</v>
      </c>
      <c r="AD89">
        <v>2</v>
      </c>
      <c r="AE89">
        <v>3</v>
      </c>
      <c r="AF89">
        <v>17</v>
      </c>
      <c r="AG89">
        <v>0</v>
      </c>
      <c r="AH89">
        <v>0</v>
      </c>
      <c r="AI89">
        <v>2</v>
      </c>
      <c r="AJ89">
        <v>1</v>
      </c>
      <c r="AK89" s="50" t="s">
        <v>116</v>
      </c>
      <c r="AO89" s="13" t="s">
        <v>92</v>
      </c>
    </row>
    <row r="90" spans="1:41" x14ac:dyDescent="0.3">
      <c r="A90" s="13" t="s">
        <v>593</v>
      </c>
      <c r="B90">
        <v>1</v>
      </c>
      <c r="C90">
        <v>4406</v>
      </c>
      <c r="D90" t="s">
        <v>127</v>
      </c>
      <c r="E90">
        <v>0</v>
      </c>
      <c r="F90">
        <v>0</v>
      </c>
      <c r="H90">
        <v>0</v>
      </c>
      <c r="I90">
        <v>1</v>
      </c>
      <c r="J90">
        <v>1</v>
      </c>
      <c r="K90">
        <v>1</v>
      </c>
      <c r="L90">
        <v>1</v>
      </c>
      <c r="M90">
        <v>1</v>
      </c>
      <c r="N90">
        <v>2</v>
      </c>
      <c r="O90">
        <v>2</v>
      </c>
      <c r="P90">
        <v>2</v>
      </c>
      <c r="Q90">
        <v>0</v>
      </c>
      <c r="R90">
        <v>0</v>
      </c>
      <c r="S90">
        <v>1</v>
      </c>
      <c r="T90">
        <v>1</v>
      </c>
      <c r="U90">
        <v>2</v>
      </c>
      <c r="V90">
        <v>4</v>
      </c>
      <c r="W90">
        <v>2</v>
      </c>
      <c r="X90">
        <v>3</v>
      </c>
      <c r="Y90">
        <v>0</v>
      </c>
      <c r="Z90">
        <v>0</v>
      </c>
      <c r="AA90">
        <v>1</v>
      </c>
      <c r="AB90">
        <v>1</v>
      </c>
      <c r="AC90">
        <v>1</v>
      </c>
      <c r="AD90">
        <v>1</v>
      </c>
      <c r="AE90">
        <v>0</v>
      </c>
      <c r="AF90">
        <v>5</v>
      </c>
      <c r="AG90">
        <v>1</v>
      </c>
      <c r="AH90">
        <v>0</v>
      </c>
      <c r="AI90">
        <v>0</v>
      </c>
      <c r="AJ90">
        <v>0</v>
      </c>
      <c r="AK90" s="50" t="s">
        <v>116</v>
      </c>
      <c r="AO90" s="13" t="s">
        <v>92</v>
      </c>
    </row>
    <row r="91" spans="1:41" x14ac:dyDescent="0.3">
      <c r="A91" s="13" t="s">
        <v>594</v>
      </c>
      <c r="B91">
        <v>1</v>
      </c>
      <c r="C91">
        <v>4407</v>
      </c>
      <c r="D91" t="s">
        <v>128</v>
      </c>
      <c r="E91">
        <v>32</v>
      </c>
      <c r="F91">
        <v>0</v>
      </c>
      <c r="H91">
        <v>36</v>
      </c>
      <c r="I91">
        <v>35</v>
      </c>
      <c r="J91">
        <v>35</v>
      </c>
      <c r="K91">
        <v>35</v>
      </c>
      <c r="L91">
        <v>35</v>
      </c>
      <c r="M91">
        <v>39</v>
      </c>
      <c r="N91">
        <v>38</v>
      </c>
      <c r="O91">
        <v>39</v>
      </c>
      <c r="P91">
        <v>38</v>
      </c>
      <c r="Q91">
        <v>17</v>
      </c>
      <c r="R91">
        <v>17</v>
      </c>
      <c r="S91">
        <v>15</v>
      </c>
      <c r="T91">
        <v>24</v>
      </c>
      <c r="U91">
        <v>30</v>
      </c>
      <c r="V91">
        <v>31</v>
      </c>
      <c r="W91">
        <v>33</v>
      </c>
      <c r="X91">
        <v>25</v>
      </c>
      <c r="Y91">
        <v>33</v>
      </c>
      <c r="Z91">
        <v>16</v>
      </c>
      <c r="AA91">
        <v>16</v>
      </c>
      <c r="AB91">
        <v>16</v>
      </c>
      <c r="AC91">
        <v>7</v>
      </c>
      <c r="AD91">
        <v>6</v>
      </c>
      <c r="AE91">
        <v>7</v>
      </c>
      <c r="AF91">
        <v>32</v>
      </c>
      <c r="AG91">
        <v>9</v>
      </c>
      <c r="AH91">
        <v>0</v>
      </c>
      <c r="AI91">
        <v>0</v>
      </c>
      <c r="AJ91">
        <v>13</v>
      </c>
      <c r="AK91" s="50" t="s">
        <v>128</v>
      </c>
      <c r="AO91" s="13" t="s">
        <v>92</v>
      </c>
    </row>
    <row r="92" spans="1:41" x14ac:dyDescent="0.3">
      <c r="A92" s="13" t="s">
        <v>595</v>
      </c>
      <c r="B92">
        <v>1</v>
      </c>
      <c r="C92">
        <v>4408</v>
      </c>
      <c r="D92" t="s">
        <v>129</v>
      </c>
      <c r="E92">
        <v>0</v>
      </c>
      <c r="F92">
        <v>0</v>
      </c>
      <c r="H92">
        <v>0</v>
      </c>
      <c r="I92">
        <v>1</v>
      </c>
      <c r="J92">
        <v>1</v>
      </c>
      <c r="K92">
        <v>1</v>
      </c>
      <c r="L92">
        <v>1</v>
      </c>
      <c r="M92">
        <v>2</v>
      </c>
      <c r="N92">
        <v>2</v>
      </c>
      <c r="O92">
        <v>2</v>
      </c>
      <c r="P92">
        <v>2</v>
      </c>
      <c r="Q92">
        <v>2</v>
      </c>
      <c r="R92">
        <v>2</v>
      </c>
      <c r="S92">
        <v>2</v>
      </c>
      <c r="T92">
        <v>2</v>
      </c>
      <c r="U92">
        <v>1</v>
      </c>
      <c r="V92">
        <v>1</v>
      </c>
      <c r="W92">
        <v>1</v>
      </c>
      <c r="X92">
        <v>3</v>
      </c>
      <c r="Y92">
        <v>2</v>
      </c>
      <c r="Z92">
        <v>6</v>
      </c>
      <c r="AA92">
        <v>6</v>
      </c>
      <c r="AB92">
        <v>6</v>
      </c>
      <c r="AC92">
        <v>7</v>
      </c>
      <c r="AD92">
        <v>7</v>
      </c>
      <c r="AE92">
        <v>1</v>
      </c>
      <c r="AF92">
        <v>0</v>
      </c>
      <c r="AG92">
        <v>1</v>
      </c>
      <c r="AH92">
        <v>0</v>
      </c>
      <c r="AI92">
        <v>0</v>
      </c>
      <c r="AJ92">
        <v>2</v>
      </c>
      <c r="AK92" s="50" t="s">
        <v>128</v>
      </c>
      <c r="AO92" s="13" t="s">
        <v>92</v>
      </c>
    </row>
    <row r="93" spans="1:41" x14ac:dyDescent="0.3">
      <c r="A93" s="13" t="s">
        <v>596</v>
      </c>
      <c r="B93">
        <v>1</v>
      </c>
      <c r="C93">
        <v>4409</v>
      </c>
      <c r="D93" t="s">
        <v>130</v>
      </c>
      <c r="E93">
        <v>0</v>
      </c>
      <c r="F93">
        <v>0</v>
      </c>
      <c r="H93">
        <v>0</v>
      </c>
      <c r="I93">
        <v>7</v>
      </c>
      <c r="J93">
        <v>7</v>
      </c>
      <c r="K93">
        <v>7</v>
      </c>
      <c r="L93">
        <v>7</v>
      </c>
      <c r="M93">
        <v>6</v>
      </c>
      <c r="N93">
        <v>6</v>
      </c>
      <c r="O93">
        <v>6</v>
      </c>
      <c r="P93">
        <v>6</v>
      </c>
      <c r="Q93">
        <v>6</v>
      </c>
      <c r="R93">
        <v>6</v>
      </c>
      <c r="S93">
        <v>5</v>
      </c>
      <c r="T93">
        <v>4</v>
      </c>
      <c r="U93">
        <v>4</v>
      </c>
      <c r="V93">
        <v>4</v>
      </c>
      <c r="W93">
        <v>4</v>
      </c>
      <c r="X93">
        <v>6</v>
      </c>
      <c r="Y93">
        <v>3</v>
      </c>
      <c r="Z93">
        <v>5</v>
      </c>
      <c r="AA93">
        <v>5</v>
      </c>
      <c r="AB93">
        <v>4</v>
      </c>
      <c r="AC93">
        <v>3</v>
      </c>
      <c r="AD93">
        <v>3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5</v>
      </c>
      <c r="AK93" s="50" t="s">
        <v>128</v>
      </c>
      <c r="AO93" s="13" t="s">
        <v>92</v>
      </c>
    </row>
    <row r="94" spans="1:41" x14ac:dyDescent="0.3">
      <c r="A94" s="13" t="s">
        <v>597</v>
      </c>
      <c r="B94">
        <v>1</v>
      </c>
      <c r="C94">
        <v>4410</v>
      </c>
      <c r="D94" t="s">
        <v>131</v>
      </c>
      <c r="E94">
        <v>0</v>
      </c>
      <c r="F94">
        <v>0</v>
      </c>
      <c r="H94">
        <v>0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2</v>
      </c>
      <c r="T94">
        <v>0</v>
      </c>
      <c r="U94">
        <v>0</v>
      </c>
      <c r="V94">
        <v>0</v>
      </c>
      <c r="W94">
        <v>0</v>
      </c>
      <c r="X94">
        <v>0</v>
      </c>
      <c r="Y94">
        <v>1</v>
      </c>
      <c r="Z94">
        <v>2</v>
      </c>
      <c r="AA94">
        <v>2</v>
      </c>
      <c r="AB94">
        <v>2</v>
      </c>
      <c r="AC94">
        <v>2</v>
      </c>
      <c r="AD94">
        <v>2</v>
      </c>
      <c r="AE94">
        <v>0</v>
      </c>
      <c r="AF94">
        <v>3</v>
      </c>
      <c r="AG94">
        <v>0</v>
      </c>
      <c r="AH94">
        <v>0</v>
      </c>
      <c r="AI94">
        <v>0</v>
      </c>
      <c r="AJ94">
        <v>0</v>
      </c>
      <c r="AK94" s="50" t="s">
        <v>128</v>
      </c>
      <c r="AO94" s="13" t="s">
        <v>92</v>
      </c>
    </row>
    <row r="95" spans="1:41" x14ac:dyDescent="0.3">
      <c r="A95" s="13" t="s">
        <v>598</v>
      </c>
      <c r="B95">
        <v>1</v>
      </c>
      <c r="C95">
        <v>4411</v>
      </c>
      <c r="D95" t="s">
        <v>132</v>
      </c>
      <c r="E95">
        <v>0</v>
      </c>
      <c r="F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4</v>
      </c>
      <c r="U95">
        <v>1</v>
      </c>
      <c r="V95">
        <v>1</v>
      </c>
      <c r="W95">
        <v>1</v>
      </c>
      <c r="X95">
        <v>1</v>
      </c>
      <c r="Y95">
        <v>0</v>
      </c>
      <c r="Z95">
        <v>0</v>
      </c>
      <c r="AA95">
        <v>0</v>
      </c>
      <c r="AB95">
        <v>0</v>
      </c>
      <c r="AC95">
        <v>4</v>
      </c>
      <c r="AD95">
        <v>1</v>
      </c>
      <c r="AE95">
        <v>1</v>
      </c>
      <c r="AF95">
        <v>0</v>
      </c>
      <c r="AG95">
        <v>0</v>
      </c>
      <c r="AH95">
        <v>0</v>
      </c>
      <c r="AI95">
        <v>0</v>
      </c>
      <c r="AJ95">
        <v>1</v>
      </c>
      <c r="AK95" s="50" t="s">
        <v>128</v>
      </c>
      <c r="AO95" s="13" t="s">
        <v>92</v>
      </c>
    </row>
    <row r="96" spans="1:41" x14ac:dyDescent="0.3">
      <c r="A96" s="13" t="s">
        <v>599</v>
      </c>
      <c r="B96">
        <v>1</v>
      </c>
      <c r="C96">
        <v>4412</v>
      </c>
      <c r="D96" t="s">
        <v>133</v>
      </c>
      <c r="E96">
        <v>0</v>
      </c>
      <c r="F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1</v>
      </c>
      <c r="R96">
        <v>1</v>
      </c>
      <c r="S96">
        <v>2</v>
      </c>
      <c r="T96">
        <v>0</v>
      </c>
      <c r="U96">
        <v>0</v>
      </c>
      <c r="V96">
        <v>0</v>
      </c>
      <c r="W96">
        <v>0</v>
      </c>
      <c r="X96">
        <v>0</v>
      </c>
      <c r="Y96">
        <v>2</v>
      </c>
      <c r="Z96">
        <v>0</v>
      </c>
      <c r="AA96">
        <v>0</v>
      </c>
      <c r="AB96">
        <v>0</v>
      </c>
      <c r="AC96">
        <v>1</v>
      </c>
      <c r="AD96">
        <v>1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 s="50" t="s">
        <v>128</v>
      </c>
      <c r="AO96" s="13" t="s">
        <v>92</v>
      </c>
    </row>
    <row r="97" spans="1:41" x14ac:dyDescent="0.3">
      <c r="A97" s="13" t="s">
        <v>600</v>
      </c>
      <c r="B97">
        <v>1</v>
      </c>
      <c r="C97">
        <v>4413</v>
      </c>
      <c r="D97" t="s">
        <v>134</v>
      </c>
      <c r="E97">
        <v>0</v>
      </c>
      <c r="F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3</v>
      </c>
      <c r="U97">
        <v>0</v>
      </c>
      <c r="V97">
        <v>0</v>
      </c>
      <c r="W97">
        <v>0</v>
      </c>
      <c r="X97">
        <v>1</v>
      </c>
      <c r="Y97">
        <v>0</v>
      </c>
      <c r="Z97">
        <v>0</v>
      </c>
      <c r="AA97">
        <v>0</v>
      </c>
      <c r="AB97">
        <v>0</v>
      </c>
      <c r="AC97">
        <v>1</v>
      </c>
      <c r="AD97">
        <v>1</v>
      </c>
      <c r="AE97">
        <v>1</v>
      </c>
      <c r="AF97">
        <v>8</v>
      </c>
      <c r="AG97">
        <v>1</v>
      </c>
      <c r="AH97">
        <v>0</v>
      </c>
      <c r="AI97">
        <v>0</v>
      </c>
      <c r="AJ97">
        <v>0</v>
      </c>
      <c r="AK97" s="50" t="s">
        <v>128</v>
      </c>
      <c r="AO97" s="13" t="s">
        <v>92</v>
      </c>
    </row>
    <row r="98" spans="1:41" x14ac:dyDescent="0.3">
      <c r="A98" s="13" t="s">
        <v>601</v>
      </c>
      <c r="B98">
        <v>1</v>
      </c>
      <c r="C98">
        <v>4414</v>
      </c>
      <c r="D98" t="s">
        <v>135</v>
      </c>
      <c r="E98">
        <v>0</v>
      </c>
      <c r="F98">
        <v>0</v>
      </c>
      <c r="H98">
        <v>0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0</v>
      </c>
      <c r="U98">
        <v>1</v>
      </c>
      <c r="V98">
        <v>1</v>
      </c>
      <c r="W98">
        <v>1</v>
      </c>
      <c r="X98">
        <v>1</v>
      </c>
      <c r="Y98">
        <v>3</v>
      </c>
      <c r="Z98">
        <v>1</v>
      </c>
      <c r="AA98">
        <v>1</v>
      </c>
      <c r="AB98">
        <v>1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 s="50" t="s">
        <v>128</v>
      </c>
      <c r="AO98" s="13" t="s">
        <v>92</v>
      </c>
    </row>
    <row r="99" spans="1:41" x14ac:dyDescent="0.3">
      <c r="A99" s="13" t="s">
        <v>602</v>
      </c>
      <c r="B99">
        <v>1</v>
      </c>
      <c r="C99">
        <v>4415</v>
      </c>
      <c r="D99" t="s">
        <v>136</v>
      </c>
      <c r="E99">
        <v>0</v>
      </c>
      <c r="F99">
        <v>0</v>
      </c>
      <c r="H99">
        <v>0</v>
      </c>
      <c r="I99">
        <v>1</v>
      </c>
      <c r="J99">
        <v>1</v>
      </c>
      <c r="K99">
        <v>1</v>
      </c>
      <c r="L99">
        <v>1</v>
      </c>
      <c r="M99">
        <v>2</v>
      </c>
      <c r="N99">
        <v>3</v>
      </c>
      <c r="O99">
        <v>3</v>
      </c>
      <c r="P99">
        <v>2</v>
      </c>
      <c r="Q99">
        <v>1</v>
      </c>
      <c r="R99">
        <v>1</v>
      </c>
      <c r="S99">
        <v>1</v>
      </c>
      <c r="T99">
        <v>0</v>
      </c>
      <c r="U99">
        <v>0</v>
      </c>
      <c r="V99">
        <v>0</v>
      </c>
      <c r="W99">
        <v>1</v>
      </c>
      <c r="X99">
        <v>0</v>
      </c>
      <c r="Y99">
        <v>0</v>
      </c>
      <c r="Z99">
        <v>0</v>
      </c>
      <c r="AA99">
        <v>0</v>
      </c>
      <c r="AB99">
        <v>0</v>
      </c>
      <c r="AC99">
        <v>1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1</v>
      </c>
      <c r="AJ99">
        <v>0</v>
      </c>
      <c r="AK99" s="50" t="s">
        <v>128</v>
      </c>
      <c r="AO99" s="13" t="s">
        <v>92</v>
      </c>
    </row>
    <row r="100" spans="1:41" x14ac:dyDescent="0.3">
      <c r="A100" s="13" t="s">
        <v>603</v>
      </c>
      <c r="B100">
        <v>1</v>
      </c>
      <c r="C100">
        <v>4416</v>
      </c>
      <c r="D100" t="s">
        <v>137</v>
      </c>
      <c r="E100">
        <v>0</v>
      </c>
      <c r="F100">
        <v>0</v>
      </c>
      <c r="H100">
        <v>0</v>
      </c>
      <c r="I100">
        <v>1</v>
      </c>
      <c r="J100">
        <v>1</v>
      </c>
      <c r="K100">
        <v>1</v>
      </c>
      <c r="L100">
        <v>1</v>
      </c>
      <c r="M100">
        <v>2</v>
      </c>
      <c r="N100">
        <v>2</v>
      </c>
      <c r="O100">
        <v>2</v>
      </c>
      <c r="P100">
        <v>2</v>
      </c>
      <c r="Q100">
        <v>0</v>
      </c>
      <c r="R100">
        <v>0</v>
      </c>
      <c r="S100">
        <v>1</v>
      </c>
      <c r="T100">
        <v>1</v>
      </c>
      <c r="U100">
        <v>0</v>
      </c>
      <c r="V100">
        <v>0</v>
      </c>
      <c r="W100">
        <v>0</v>
      </c>
      <c r="X100">
        <v>0</v>
      </c>
      <c r="Y100">
        <v>1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1</v>
      </c>
      <c r="AG100">
        <v>0</v>
      </c>
      <c r="AH100">
        <v>0</v>
      </c>
      <c r="AI100">
        <v>0</v>
      </c>
      <c r="AJ100">
        <v>4</v>
      </c>
      <c r="AK100" s="50" t="s">
        <v>128</v>
      </c>
      <c r="AO100" s="13" t="s">
        <v>92</v>
      </c>
    </row>
    <row r="101" spans="1:41" x14ac:dyDescent="0.3">
      <c r="A101" s="13" t="s">
        <v>604</v>
      </c>
      <c r="B101">
        <v>1</v>
      </c>
      <c r="C101">
        <v>4417</v>
      </c>
      <c r="D101" t="s">
        <v>138</v>
      </c>
      <c r="E101">
        <v>0</v>
      </c>
      <c r="F101">
        <v>0</v>
      </c>
      <c r="H101">
        <v>0</v>
      </c>
      <c r="I101">
        <v>2</v>
      </c>
      <c r="J101">
        <v>2</v>
      </c>
      <c r="K101">
        <v>2</v>
      </c>
      <c r="L101">
        <v>2</v>
      </c>
      <c r="M101">
        <v>3</v>
      </c>
      <c r="N101">
        <v>3</v>
      </c>
      <c r="O101">
        <v>3</v>
      </c>
      <c r="P101">
        <v>3</v>
      </c>
      <c r="Q101">
        <v>3</v>
      </c>
      <c r="R101">
        <v>3</v>
      </c>
      <c r="S101">
        <v>2</v>
      </c>
      <c r="T101">
        <v>1</v>
      </c>
      <c r="U101">
        <v>3</v>
      </c>
      <c r="V101">
        <v>3</v>
      </c>
      <c r="W101">
        <v>3</v>
      </c>
      <c r="X101">
        <v>2</v>
      </c>
      <c r="Y101">
        <v>3</v>
      </c>
      <c r="Z101">
        <v>0</v>
      </c>
      <c r="AA101">
        <v>0</v>
      </c>
      <c r="AB101">
        <v>0</v>
      </c>
      <c r="AC101">
        <v>2</v>
      </c>
      <c r="AD101">
        <v>1</v>
      </c>
      <c r="AE101">
        <v>0</v>
      </c>
      <c r="AF101">
        <v>3</v>
      </c>
      <c r="AG101">
        <v>2</v>
      </c>
      <c r="AH101">
        <v>0</v>
      </c>
      <c r="AI101">
        <v>0</v>
      </c>
      <c r="AJ101">
        <v>2</v>
      </c>
      <c r="AK101" s="50" t="s">
        <v>107</v>
      </c>
      <c r="AO101" s="13" t="s">
        <v>92</v>
      </c>
    </row>
    <row r="102" spans="1:41" x14ac:dyDescent="0.3">
      <c r="A102" s="13" t="s">
        <v>605</v>
      </c>
      <c r="B102">
        <v>1</v>
      </c>
      <c r="C102">
        <v>4418</v>
      </c>
      <c r="D102" t="s">
        <v>139</v>
      </c>
      <c r="E102">
        <v>0</v>
      </c>
      <c r="F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0</v>
      </c>
      <c r="Z102">
        <v>1</v>
      </c>
      <c r="AA102">
        <v>1</v>
      </c>
      <c r="AB102">
        <v>1</v>
      </c>
      <c r="AC102">
        <v>0</v>
      </c>
      <c r="AD102">
        <v>0</v>
      </c>
      <c r="AE102">
        <v>1</v>
      </c>
      <c r="AF102">
        <v>6</v>
      </c>
      <c r="AG102">
        <v>0</v>
      </c>
      <c r="AH102">
        <v>0</v>
      </c>
      <c r="AI102">
        <v>0</v>
      </c>
      <c r="AJ102">
        <v>1</v>
      </c>
      <c r="AK102" s="50" t="s">
        <v>107</v>
      </c>
      <c r="AO102" s="13" t="s">
        <v>92</v>
      </c>
    </row>
    <row r="103" spans="1:41" x14ac:dyDescent="0.3">
      <c r="A103" s="13" t="s">
        <v>606</v>
      </c>
      <c r="B103">
        <v>1</v>
      </c>
      <c r="C103">
        <v>4419</v>
      </c>
      <c r="D103" t="s">
        <v>140</v>
      </c>
      <c r="E103">
        <v>0</v>
      </c>
      <c r="F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1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3</v>
      </c>
      <c r="AD103">
        <v>2</v>
      </c>
      <c r="AE103">
        <v>0</v>
      </c>
      <c r="AF103">
        <v>4</v>
      </c>
      <c r="AG103">
        <v>0</v>
      </c>
      <c r="AH103">
        <v>0</v>
      </c>
      <c r="AI103">
        <v>0</v>
      </c>
      <c r="AJ103">
        <v>0</v>
      </c>
      <c r="AK103" s="50" t="s">
        <v>107</v>
      </c>
      <c r="AO103" s="13" t="s">
        <v>92</v>
      </c>
    </row>
    <row r="104" spans="1:41" x14ac:dyDescent="0.3">
      <c r="A104" s="13" t="s">
        <v>607</v>
      </c>
      <c r="B104">
        <v>1</v>
      </c>
      <c r="C104">
        <v>4420</v>
      </c>
      <c r="D104" t="s">
        <v>141</v>
      </c>
      <c r="E104">
        <v>18</v>
      </c>
      <c r="F104">
        <v>2</v>
      </c>
      <c r="H104">
        <v>33</v>
      </c>
      <c r="I104">
        <v>25</v>
      </c>
      <c r="J104">
        <v>25</v>
      </c>
      <c r="K104">
        <v>25</v>
      </c>
      <c r="L104">
        <v>25</v>
      </c>
      <c r="M104">
        <v>27</v>
      </c>
      <c r="N104">
        <v>24</v>
      </c>
      <c r="O104">
        <v>26</v>
      </c>
      <c r="P104">
        <v>26</v>
      </c>
      <c r="Q104">
        <v>30</v>
      </c>
      <c r="R104">
        <v>30</v>
      </c>
      <c r="S104">
        <v>17</v>
      </c>
      <c r="T104">
        <v>22</v>
      </c>
      <c r="U104">
        <v>16</v>
      </c>
      <c r="V104">
        <v>16</v>
      </c>
      <c r="W104">
        <v>16</v>
      </c>
      <c r="X104">
        <v>7</v>
      </c>
      <c r="Y104">
        <v>41</v>
      </c>
      <c r="Z104">
        <v>17</v>
      </c>
      <c r="AA104">
        <v>13</v>
      </c>
      <c r="AB104">
        <v>13</v>
      </c>
      <c r="AC104">
        <v>16</v>
      </c>
      <c r="AD104">
        <v>12</v>
      </c>
      <c r="AE104">
        <v>3</v>
      </c>
      <c r="AF104">
        <v>8</v>
      </c>
      <c r="AG104">
        <v>5</v>
      </c>
      <c r="AH104">
        <v>0</v>
      </c>
      <c r="AI104">
        <v>0</v>
      </c>
      <c r="AJ104">
        <v>16</v>
      </c>
      <c r="AK104" s="50" t="s">
        <v>141</v>
      </c>
      <c r="AO104" s="13" t="s">
        <v>92</v>
      </c>
    </row>
    <row r="105" spans="1:41" x14ac:dyDescent="0.3">
      <c r="A105" s="13" t="s">
        <v>608</v>
      </c>
      <c r="B105">
        <v>1</v>
      </c>
      <c r="C105">
        <v>4421</v>
      </c>
      <c r="D105" t="s">
        <v>142</v>
      </c>
      <c r="E105">
        <v>4</v>
      </c>
      <c r="F105">
        <v>0</v>
      </c>
      <c r="H105">
        <v>0</v>
      </c>
      <c r="I105">
        <v>5</v>
      </c>
      <c r="J105">
        <v>5</v>
      </c>
      <c r="K105">
        <v>5</v>
      </c>
      <c r="L105">
        <v>5</v>
      </c>
      <c r="M105">
        <v>5</v>
      </c>
      <c r="N105">
        <v>5</v>
      </c>
      <c r="O105">
        <v>5</v>
      </c>
      <c r="P105">
        <v>5</v>
      </c>
      <c r="Q105">
        <v>8</v>
      </c>
      <c r="R105">
        <v>8</v>
      </c>
      <c r="S105">
        <v>6</v>
      </c>
      <c r="T105">
        <v>1</v>
      </c>
      <c r="U105">
        <v>3</v>
      </c>
      <c r="V105">
        <v>4</v>
      </c>
      <c r="W105">
        <v>4</v>
      </c>
      <c r="X105">
        <v>1</v>
      </c>
      <c r="Y105">
        <v>10</v>
      </c>
      <c r="Z105">
        <v>6</v>
      </c>
      <c r="AA105">
        <v>6</v>
      </c>
      <c r="AB105">
        <v>6</v>
      </c>
      <c r="AC105">
        <v>5</v>
      </c>
      <c r="AD105">
        <v>5</v>
      </c>
      <c r="AE105">
        <v>0</v>
      </c>
      <c r="AF105">
        <v>16</v>
      </c>
      <c r="AG105">
        <v>1</v>
      </c>
      <c r="AH105">
        <v>0</v>
      </c>
      <c r="AI105">
        <v>0</v>
      </c>
      <c r="AJ105">
        <v>6</v>
      </c>
      <c r="AK105" s="50" t="s">
        <v>141</v>
      </c>
      <c r="AO105" s="13" t="s">
        <v>92</v>
      </c>
    </row>
    <row r="106" spans="1:41" x14ac:dyDescent="0.3">
      <c r="A106" s="13" t="s">
        <v>609</v>
      </c>
      <c r="B106">
        <v>1</v>
      </c>
      <c r="C106">
        <v>4422</v>
      </c>
      <c r="D106" t="s">
        <v>143</v>
      </c>
      <c r="E106">
        <v>0</v>
      </c>
      <c r="F106">
        <v>0</v>
      </c>
      <c r="H106">
        <v>0</v>
      </c>
      <c r="I106">
        <v>5</v>
      </c>
      <c r="J106">
        <v>5</v>
      </c>
      <c r="K106">
        <v>5</v>
      </c>
      <c r="L106">
        <v>5</v>
      </c>
      <c r="M106">
        <v>5</v>
      </c>
      <c r="N106">
        <v>5</v>
      </c>
      <c r="O106">
        <v>5</v>
      </c>
      <c r="P106">
        <v>5</v>
      </c>
      <c r="Q106">
        <v>6</v>
      </c>
      <c r="R106">
        <v>6</v>
      </c>
      <c r="S106">
        <v>4</v>
      </c>
      <c r="T106">
        <v>10</v>
      </c>
      <c r="U106">
        <v>3</v>
      </c>
      <c r="V106">
        <v>3</v>
      </c>
      <c r="W106">
        <v>3</v>
      </c>
      <c r="X106">
        <v>2</v>
      </c>
      <c r="Y106">
        <v>1</v>
      </c>
      <c r="Z106">
        <v>1</v>
      </c>
      <c r="AA106">
        <v>1</v>
      </c>
      <c r="AB106">
        <v>1</v>
      </c>
      <c r="AC106">
        <v>3</v>
      </c>
      <c r="AD106">
        <v>4</v>
      </c>
      <c r="AE106">
        <v>1</v>
      </c>
      <c r="AF106">
        <v>2</v>
      </c>
      <c r="AG106">
        <v>0</v>
      </c>
      <c r="AH106">
        <v>0</v>
      </c>
      <c r="AI106">
        <v>0</v>
      </c>
      <c r="AJ106">
        <v>2</v>
      </c>
      <c r="AK106" s="50" t="s">
        <v>141</v>
      </c>
      <c r="AO106" s="13" t="s">
        <v>92</v>
      </c>
    </row>
    <row r="107" spans="1:41" x14ac:dyDescent="0.3">
      <c r="A107" s="13" t="s">
        <v>610</v>
      </c>
      <c r="B107">
        <v>1</v>
      </c>
      <c r="C107">
        <v>4423</v>
      </c>
      <c r="D107" t="s">
        <v>144</v>
      </c>
      <c r="E107">
        <v>0</v>
      </c>
      <c r="F107">
        <v>0</v>
      </c>
      <c r="H107">
        <v>0</v>
      </c>
      <c r="I107">
        <v>8</v>
      </c>
      <c r="J107">
        <v>8</v>
      </c>
      <c r="K107">
        <v>8</v>
      </c>
      <c r="L107">
        <v>8</v>
      </c>
      <c r="M107">
        <v>9</v>
      </c>
      <c r="N107">
        <v>9</v>
      </c>
      <c r="O107">
        <v>9</v>
      </c>
      <c r="P107">
        <v>9</v>
      </c>
      <c r="Q107">
        <v>6</v>
      </c>
      <c r="R107">
        <v>6</v>
      </c>
      <c r="S107">
        <v>5</v>
      </c>
      <c r="T107">
        <v>2</v>
      </c>
      <c r="U107">
        <v>5</v>
      </c>
      <c r="V107">
        <v>5</v>
      </c>
      <c r="W107">
        <v>5</v>
      </c>
      <c r="X107">
        <v>6</v>
      </c>
      <c r="Y107">
        <v>6</v>
      </c>
      <c r="Z107">
        <v>1</v>
      </c>
      <c r="AA107">
        <v>1</v>
      </c>
      <c r="AB107">
        <v>1</v>
      </c>
      <c r="AC107">
        <v>2</v>
      </c>
      <c r="AD107">
        <v>2</v>
      </c>
      <c r="AE107">
        <v>0</v>
      </c>
      <c r="AF107">
        <v>3</v>
      </c>
      <c r="AG107">
        <v>0</v>
      </c>
      <c r="AH107">
        <v>0</v>
      </c>
      <c r="AI107">
        <v>0</v>
      </c>
      <c r="AJ107">
        <v>3</v>
      </c>
      <c r="AK107" s="50" t="s">
        <v>141</v>
      </c>
      <c r="AO107" s="13" t="s">
        <v>92</v>
      </c>
    </row>
    <row r="108" spans="1:41" x14ac:dyDescent="0.3">
      <c r="A108" s="13" t="s">
        <v>611</v>
      </c>
      <c r="B108">
        <v>1</v>
      </c>
      <c r="C108">
        <v>4424</v>
      </c>
      <c r="D108" t="s">
        <v>145</v>
      </c>
      <c r="E108">
        <v>0</v>
      </c>
      <c r="F108">
        <v>0</v>
      </c>
      <c r="H108">
        <v>0</v>
      </c>
      <c r="I108">
        <v>10</v>
      </c>
      <c r="J108">
        <v>10</v>
      </c>
      <c r="K108">
        <v>10</v>
      </c>
      <c r="L108">
        <v>10</v>
      </c>
      <c r="M108">
        <v>4</v>
      </c>
      <c r="N108">
        <v>5</v>
      </c>
      <c r="O108">
        <v>4</v>
      </c>
      <c r="P108">
        <v>5</v>
      </c>
      <c r="Q108">
        <v>6</v>
      </c>
      <c r="R108">
        <v>5</v>
      </c>
      <c r="S108">
        <v>5</v>
      </c>
      <c r="T108">
        <v>3</v>
      </c>
      <c r="U108">
        <v>9</v>
      </c>
      <c r="V108">
        <v>9</v>
      </c>
      <c r="W108">
        <v>12</v>
      </c>
      <c r="X108">
        <v>7</v>
      </c>
      <c r="Y108">
        <v>3</v>
      </c>
      <c r="Z108">
        <v>6</v>
      </c>
      <c r="AA108">
        <v>5</v>
      </c>
      <c r="AB108">
        <v>4</v>
      </c>
      <c r="AC108">
        <v>7</v>
      </c>
      <c r="AD108">
        <v>7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4</v>
      </c>
      <c r="AK108" s="50" t="s">
        <v>141</v>
      </c>
      <c r="AO108" s="13" t="s">
        <v>92</v>
      </c>
    </row>
    <row r="109" spans="1:41" x14ac:dyDescent="0.3">
      <c r="A109" s="13" t="s">
        <v>612</v>
      </c>
      <c r="B109">
        <v>1</v>
      </c>
      <c r="C109">
        <v>4425</v>
      </c>
      <c r="D109" t="s">
        <v>146</v>
      </c>
      <c r="E109">
        <v>0</v>
      </c>
      <c r="F109">
        <v>0</v>
      </c>
      <c r="H109">
        <v>0</v>
      </c>
      <c r="I109">
        <v>3</v>
      </c>
      <c r="J109">
        <v>3</v>
      </c>
      <c r="K109">
        <v>3</v>
      </c>
      <c r="L109">
        <v>3</v>
      </c>
      <c r="M109">
        <v>3</v>
      </c>
      <c r="N109">
        <v>3</v>
      </c>
      <c r="O109">
        <v>3</v>
      </c>
      <c r="P109">
        <v>3</v>
      </c>
      <c r="Q109">
        <v>1</v>
      </c>
      <c r="R109">
        <v>1</v>
      </c>
      <c r="S109">
        <v>1</v>
      </c>
      <c r="T109">
        <v>5</v>
      </c>
      <c r="U109">
        <v>2</v>
      </c>
      <c r="V109">
        <v>3</v>
      </c>
      <c r="W109">
        <v>3</v>
      </c>
      <c r="X109">
        <v>3</v>
      </c>
      <c r="Y109">
        <v>0</v>
      </c>
      <c r="Z109">
        <v>0</v>
      </c>
      <c r="AA109">
        <v>0</v>
      </c>
      <c r="AB109">
        <v>0</v>
      </c>
      <c r="AC109">
        <v>6</v>
      </c>
      <c r="AD109">
        <v>5</v>
      </c>
      <c r="AE109">
        <v>1</v>
      </c>
      <c r="AF109">
        <v>2</v>
      </c>
      <c r="AG109">
        <v>2</v>
      </c>
      <c r="AH109">
        <v>0</v>
      </c>
      <c r="AI109">
        <v>0</v>
      </c>
      <c r="AJ109">
        <v>1</v>
      </c>
      <c r="AK109" s="50" t="s">
        <v>141</v>
      </c>
      <c r="AO109" s="13" t="s">
        <v>92</v>
      </c>
    </row>
    <row r="110" spans="1:41" x14ac:dyDescent="0.3">
      <c r="A110" s="13" t="s">
        <v>613</v>
      </c>
      <c r="B110">
        <v>1</v>
      </c>
      <c r="C110">
        <v>4426</v>
      </c>
      <c r="D110" t="s">
        <v>147</v>
      </c>
      <c r="E110">
        <v>0</v>
      </c>
      <c r="F110">
        <v>0</v>
      </c>
      <c r="H110">
        <v>0</v>
      </c>
      <c r="I110">
        <v>5</v>
      </c>
      <c r="J110">
        <v>5</v>
      </c>
      <c r="K110">
        <v>5</v>
      </c>
      <c r="L110">
        <v>5</v>
      </c>
      <c r="M110">
        <v>9</v>
      </c>
      <c r="N110">
        <v>9</v>
      </c>
      <c r="O110">
        <v>9</v>
      </c>
      <c r="P110">
        <v>9</v>
      </c>
      <c r="Q110">
        <v>10</v>
      </c>
      <c r="R110">
        <v>10</v>
      </c>
      <c r="S110">
        <v>10</v>
      </c>
      <c r="T110">
        <v>15</v>
      </c>
      <c r="U110">
        <v>12</v>
      </c>
      <c r="V110">
        <v>12</v>
      </c>
      <c r="W110">
        <v>12</v>
      </c>
      <c r="X110">
        <v>10</v>
      </c>
      <c r="Y110">
        <v>6</v>
      </c>
      <c r="Z110">
        <v>8</v>
      </c>
      <c r="AA110">
        <v>8</v>
      </c>
      <c r="AB110">
        <v>8</v>
      </c>
      <c r="AC110">
        <v>9</v>
      </c>
      <c r="AD110">
        <v>8</v>
      </c>
      <c r="AE110">
        <v>3</v>
      </c>
      <c r="AF110">
        <v>5</v>
      </c>
      <c r="AG110">
        <v>1</v>
      </c>
      <c r="AH110">
        <v>0</v>
      </c>
      <c r="AI110">
        <v>3</v>
      </c>
      <c r="AJ110">
        <v>12</v>
      </c>
      <c r="AK110" s="50" t="s">
        <v>141</v>
      </c>
      <c r="AO110" s="13" t="s">
        <v>92</v>
      </c>
    </row>
    <row r="111" spans="1:41" x14ac:dyDescent="0.3">
      <c r="A111" s="13" t="s">
        <v>614</v>
      </c>
      <c r="B111">
        <v>1</v>
      </c>
      <c r="C111">
        <v>4427</v>
      </c>
      <c r="D111" t="s">
        <v>148</v>
      </c>
      <c r="E111">
        <v>0</v>
      </c>
      <c r="F111">
        <v>0</v>
      </c>
      <c r="H111">
        <v>0</v>
      </c>
      <c r="I111">
        <v>6</v>
      </c>
      <c r="J111">
        <v>6</v>
      </c>
      <c r="K111">
        <v>6</v>
      </c>
      <c r="L111">
        <v>6</v>
      </c>
      <c r="M111">
        <v>3</v>
      </c>
      <c r="N111">
        <v>3</v>
      </c>
      <c r="O111">
        <v>3</v>
      </c>
      <c r="P111">
        <v>3</v>
      </c>
      <c r="Q111">
        <v>0</v>
      </c>
      <c r="R111">
        <v>0</v>
      </c>
      <c r="S111">
        <v>0</v>
      </c>
      <c r="T111">
        <v>3</v>
      </c>
      <c r="U111">
        <v>4</v>
      </c>
      <c r="V111">
        <v>4</v>
      </c>
      <c r="W111">
        <v>4</v>
      </c>
      <c r="X111">
        <v>3</v>
      </c>
      <c r="Y111">
        <v>1</v>
      </c>
      <c r="Z111">
        <v>2</v>
      </c>
      <c r="AA111">
        <v>2</v>
      </c>
      <c r="AB111">
        <v>2</v>
      </c>
      <c r="AC111">
        <v>1</v>
      </c>
      <c r="AD111">
        <v>1</v>
      </c>
      <c r="AE111">
        <v>0</v>
      </c>
      <c r="AF111">
        <v>1</v>
      </c>
      <c r="AG111">
        <v>0</v>
      </c>
      <c r="AH111">
        <v>0</v>
      </c>
      <c r="AI111">
        <v>0</v>
      </c>
      <c r="AJ111">
        <v>0</v>
      </c>
      <c r="AK111" s="50" t="s">
        <v>141</v>
      </c>
      <c r="AO111" s="13" t="s">
        <v>92</v>
      </c>
    </row>
    <row r="112" spans="1:41" x14ac:dyDescent="0.3">
      <c r="A112" s="13" t="s">
        <v>615</v>
      </c>
      <c r="B112">
        <v>1</v>
      </c>
      <c r="C112">
        <v>4428</v>
      </c>
      <c r="D112" t="s">
        <v>149</v>
      </c>
      <c r="E112">
        <v>0</v>
      </c>
      <c r="F112">
        <v>0</v>
      </c>
      <c r="H112">
        <v>0</v>
      </c>
      <c r="I112">
        <v>4</v>
      </c>
      <c r="J112">
        <v>4</v>
      </c>
      <c r="K112">
        <v>4</v>
      </c>
      <c r="L112">
        <v>4</v>
      </c>
      <c r="M112">
        <v>5</v>
      </c>
      <c r="N112">
        <v>4</v>
      </c>
      <c r="O112">
        <v>5</v>
      </c>
      <c r="P112">
        <v>4</v>
      </c>
      <c r="Q112">
        <v>5</v>
      </c>
      <c r="R112">
        <v>5</v>
      </c>
      <c r="S112">
        <v>5</v>
      </c>
      <c r="T112">
        <v>5</v>
      </c>
      <c r="U112">
        <v>6</v>
      </c>
      <c r="V112">
        <v>6</v>
      </c>
      <c r="W112">
        <v>6</v>
      </c>
      <c r="X112">
        <v>4</v>
      </c>
      <c r="Y112">
        <v>11</v>
      </c>
      <c r="Z112">
        <v>4</v>
      </c>
      <c r="AA112">
        <v>4</v>
      </c>
      <c r="AB112">
        <v>4</v>
      </c>
      <c r="AC112">
        <v>6</v>
      </c>
      <c r="AD112">
        <v>6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2</v>
      </c>
      <c r="AK112" s="50" t="s">
        <v>141</v>
      </c>
      <c r="AO112" s="13" t="s">
        <v>92</v>
      </c>
    </row>
    <row r="113" spans="1:41" x14ac:dyDescent="0.3">
      <c r="A113" s="13" t="s">
        <v>616</v>
      </c>
      <c r="B113">
        <v>1</v>
      </c>
      <c r="C113">
        <v>4429</v>
      </c>
      <c r="D113" t="s">
        <v>150</v>
      </c>
      <c r="E113">
        <v>1</v>
      </c>
      <c r="F113">
        <v>0</v>
      </c>
      <c r="H113">
        <v>2</v>
      </c>
      <c r="I113">
        <v>12</v>
      </c>
      <c r="J113">
        <v>10</v>
      </c>
      <c r="K113">
        <v>12</v>
      </c>
      <c r="L113">
        <v>12</v>
      </c>
      <c r="M113">
        <v>14</v>
      </c>
      <c r="N113">
        <v>14</v>
      </c>
      <c r="O113">
        <v>14</v>
      </c>
      <c r="P113">
        <v>14</v>
      </c>
      <c r="Q113">
        <v>11</v>
      </c>
      <c r="R113">
        <v>11</v>
      </c>
      <c r="S113">
        <v>11</v>
      </c>
      <c r="T113">
        <v>9</v>
      </c>
      <c r="U113">
        <v>14</v>
      </c>
      <c r="V113">
        <v>14</v>
      </c>
      <c r="W113">
        <v>18</v>
      </c>
      <c r="X113">
        <v>7</v>
      </c>
      <c r="Y113">
        <v>7</v>
      </c>
      <c r="Z113">
        <v>13</v>
      </c>
      <c r="AA113">
        <v>13</v>
      </c>
      <c r="AB113">
        <v>12</v>
      </c>
      <c r="AC113">
        <v>9</v>
      </c>
      <c r="AD113">
        <v>9</v>
      </c>
      <c r="AE113">
        <v>0</v>
      </c>
      <c r="AF113">
        <v>0</v>
      </c>
      <c r="AG113">
        <v>0</v>
      </c>
      <c r="AH113">
        <v>0</v>
      </c>
      <c r="AI113">
        <v>6</v>
      </c>
      <c r="AJ113">
        <v>8</v>
      </c>
      <c r="AK113" s="50" t="s">
        <v>141</v>
      </c>
      <c r="AO113" s="13" t="s">
        <v>92</v>
      </c>
    </row>
    <row r="114" spans="1:41" x14ac:dyDescent="0.3">
      <c r="A114" s="13" t="s">
        <v>617</v>
      </c>
      <c r="B114">
        <v>1</v>
      </c>
      <c r="C114">
        <v>4430</v>
      </c>
      <c r="D114" t="s">
        <v>151</v>
      </c>
      <c r="E114">
        <v>0</v>
      </c>
      <c r="F114">
        <v>0</v>
      </c>
      <c r="H114">
        <v>0</v>
      </c>
      <c r="I114">
        <v>2</v>
      </c>
      <c r="J114">
        <v>2</v>
      </c>
      <c r="K114">
        <v>2</v>
      </c>
      <c r="L114">
        <v>2</v>
      </c>
      <c r="M114">
        <v>4</v>
      </c>
      <c r="N114">
        <v>4</v>
      </c>
      <c r="O114">
        <v>4</v>
      </c>
      <c r="P114">
        <v>4</v>
      </c>
      <c r="Q114">
        <v>6</v>
      </c>
      <c r="R114">
        <v>6</v>
      </c>
      <c r="S114">
        <v>5</v>
      </c>
      <c r="T114">
        <v>1</v>
      </c>
      <c r="U114">
        <v>3</v>
      </c>
      <c r="V114">
        <v>3</v>
      </c>
      <c r="W114">
        <v>3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5</v>
      </c>
      <c r="AD114">
        <v>5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 s="50" t="s">
        <v>141</v>
      </c>
      <c r="AO114" s="13" t="s">
        <v>92</v>
      </c>
    </row>
    <row r="115" spans="1:41" x14ac:dyDescent="0.3">
      <c r="A115" s="13" t="s">
        <v>618</v>
      </c>
      <c r="B115">
        <v>1</v>
      </c>
      <c r="C115">
        <v>4431</v>
      </c>
      <c r="D115" t="s">
        <v>152</v>
      </c>
      <c r="E115">
        <v>0</v>
      </c>
      <c r="F115">
        <v>0</v>
      </c>
      <c r="H115">
        <v>0</v>
      </c>
      <c r="I115">
        <v>2</v>
      </c>
      <c r="J115">
        <v>2</v>
      </c>
      <c r="K115">
        <v>2</v>
      </c>
      <c r="L115">
        <v>2</v>
      </c>
      <c r="M115">
        <v>1</v>
      </c>
      <c r="N115">
        <v>1</v>
      </c>
      <c r="O115">
        <v>1</v>
      </c>
      <c r="P115">
        <v>1</v>
      </c>
      <c r="Q115">
        <v>0</v>
      </c>
      <c r="R115">
        <v>0</v>
      </c>
      <c r="S115">
        <v>0</v>
      </c>
      <c r="T115">
        <v>2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5</v>
      </c>
      <c r="AA115">
        <v>5</v>
      </c>
      <c r="AB115">
        <v>5</v>
      </c>
      <c r="AC115">
        <v>2</v>
      </c>
      <c r="AD115">
        <v>2</v>
      </c>
      <c r="AE115">
        <v>0</v>
      </c>
      <c r="AF115">
        <v>6</v>
      </c>
      <c r="AG115">
        <v>0</v>
      </c>
      <c r="AH115">
        <v>0</v>
      </c>
      <c r="AI115">
        <v>0</v>
      </c>
      <c r="AJ115">
        <v>2</v>
      </c>
      <c r="AK115" s="50" t="s">
        <v>141</v>
      </c>
      <c r="AO115" s="13" t="s">
        <v>92</v>
      </c>
    </row>
    <row r="116" spans="1:41" x14ac:dyDescent="0.3">
      <c r="A116" s="13" t="s">
        <v>619</v>
      </c>
      <c r="B116">
        <v>1</v>
      </c>
      <c r="C116">
        <v>4432</v>
      </c>
      <c r="D116" t="s">
        <v>153</v>
      </c>
      <c r="E116">
        <v>0</v>
      </c>
      <c r="F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6</v>
      </c>
      <c r="N116">
        <v>6</v>
      </c>
      <c r="O116">
        <v>6</v>
      </c>
      <c r="P116">
        <v>6</v>
      </c>
      <c r="Q116">
        <v>0</v>
      </c>
      <c r="R116">
        <v>0</v>
      </c>
      <c r="S116">
        <v>0</v>
      </c>
      <c r="T116">
        <v>0</v>
      </c>
      <c r="U116">
        <v>2</v>
      </c>
      <c r="V116">
        <v>2</v>
      </c>
      <c r="W116">
        <v>2</v>
      </c>
      <c r="X116">
        <v>0</v>
      </c>
      <c r="Y116">
        <v>4</v>
      </c>
      <c r="Z116">
        <v>3</v>
      </c>
      <c r="AA116">
        <v>3</v>
      </c>
      <c r="AB116">
        <v>3</v>
      </c>
      <c r="AC116">
        <v>4</v>
      </c>
      <c r="AD116">
        <v>4</v>
      </c>
      <c r="AE116">
        <v>0</v>
      </c>
      <c r="AF116">
        <v>1</v>
      </c>
      <c r="AG116">
        <v>0</v>
      </c>
      <c r="AH116">
        <v>0</v>
      </c>
      <c r="AI116">
        <v>0</v>
      </c>
      <c r="AJ116">
        <v>1</v>
      </c>
      <c r="AK116" s="50" t="s">
        <v>141</v>
      </c>
      <c r="AO116" s="13" t="s">
        <v>92</v>
      </c>
    </row>
    <row r="117" spans="1:41" x14ac:dyDescent="0.3">
      <c r="A117" s="13" t="s">
        <v>620</v>
      </c>
      <c r="B117">
        <v>1</v>
      </c>
      <c r="C117">
        <v>4433</v>
      </c>
      <c r="D117" t="s">
        <v>154</v>
      </c>
      <c r="E117">
        <v>0</v>
      </c>
      <c r="F117">
        <v>0</v>
      </c>
      <c r="H117">
        <v>0</v>
      </c>
      <c r="I117">
        <v>2</v>
      </c>
      <c r="J117">
        <v>2</v>
      </c>
      <c r="K117">
        <v>3</v>
      </c>
      <c r="L117">
        <v>3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1</v>
      </c>
      <c r="T117">
        <v>1</v>
      </c>
      <c r="U117">
        <v>0</v>
      </c>
      <c r="V117">
        <v>2</v>
      </c>
      <c r="W117">
        <v>0</v>
      </c>
      <c r="X117">
        <v>0</v>
      </c>
      <c r="Y117">
        <v>1</v>
      </c>
      <c r="Z117">
        <v>0</v>
      </c>
      <c r="AA117">
        <v>2</v>
      </c>
      <c r="AB117">
        <v>2</v>
      </c>
      <c r="AC117">
        <v>4</v>
      </c>
      <c r="AD117">
        <v>2</v>
      </c>
      <c r="AE117">
        <v>4</v>
      </c>
      <c r="AF117">
        <v>6</v>
      </c>
      <c r="AG117">
        <v>5</v>
      </c>
      <c r="AH117">
        <v>0</v>
      </c>
      <c r="AI117">
        <v>3</v>
      </c>
      <c r="AJ117">
        <v>0</v>
      </c>
      <c r="AK117" s="50" t="s">
        <v>141</v>
      </c>
      <c r="AO117" s="13" t="s">
        <v>92</v>
      </c>
    </row>
    <row r="118" spans="1:41" x14ac:dyDescent="0.3">
      <c r="A118" s="13" t="s">
        <v>621</v>
      </c>
      <c r="B118">
        <v>1</v>
      </c>
      <c r="C118">
        <v>4434</v>
      </c>
      <c r="D118" t="s">
        <v>155</v>
      </c>
      <c r="E118">
        <v>0</v>
      </c>
      <c r="F118">
        <v>0</v>
      </c>
      <c r="H118">
        <v>0</v>
      </c>
      <c r="I118">
        <v>6</v>
      </c>
      <c r="J118">
        <v>6</v>
      </c>
      <c r="K118">
        <v>6</v>
      </c>
      <c r="L118">
        <v>6</v>
      </c>
      <c r="M118">
        <v>4</v>
      </c>
      <c r="N118">
        <v>3</v>
      </c>
      <c r="O118">
        <v>4</v>
      </c>
      <c r="P118">
        <v>4</v>
      </c>
      <c r="Q118">
        <v>2</v>
      </c>
      <c r="R118">
        <v>2</v>
      </c>
      <c r="S118">
        <v>2</v>
      </c>
      <c r="T118">
        <v>5</v>
      </c>
      <c r="U118">
        <v>2</v>
      </c>
      <c r="V118">
        <v>2</v>
      </c>
      <c r="W118">
        <v>2</v>
      </c>
      <c r="X118">
        <v>3</v>
      </c>
      <c r="Y118">
        <v>1</v>
      </c>
      <c r="Z118">
        <v>2</v>
      </c>
      <c r="AA118">
        <v>3</v>
      </c>
      <c r="AB118">
        <v>3</v>
      </c>
      <c r="AC118">
        <v>3</v>
      </c>
      <c r="AD118">
        <v>3</v>
      </c>
      <c r="AE118">
        <v>0</v>
      </c>
      <c r="AF118">
        <v>0</v>
      </c>
      <c r="AG118">
        <v>1</v>
      </c>
      <c r="AH118">
        <v>0</v>
      </c>
      <c r="AI118">
        <v>0</v>
      </c>
      <c r="AJ118">
        <v>0</v>
      </c>
      <c r="AK118" s="50" t="s">
        <v>141</v>
      </c>
      <c r="AO118" s="13" t="s">
        <v>92</v>
      </c>
    </row>
    <row r="119" spans="1:41" x14ac:dyDescent="0.3">
      <c r="A119" s="13" t="s">
        <v>622</v>
      </c>
      <c r="B119">
        <v>1</v>
      </c>
      <c r="C119">
        <v>4435</v>
      </c>
      <c r="D119" t="s">
        <v>156</v>
      </c>
      <c r="E119">
        <v>1</v>
      </c>
      <c r="F119">
        <v>0</v>
      </c>
      <c r="H119">
        <v>1</v>
      </c>
      <c r="I119">
        <v>3</v>
      </c>
      <c r="J119">
        <v>3</v>
      </c>
      <c r="K119">
        <v>3</v>
      </c>
      <c r="L119">
        <v>3</v>
      </c>
      <c r="M119">
        <v>2</v>
      </c>
      <c r="N119">
        <v>2</v>
      </c>
      <c r="O119">
        <v>2</v>
      </c>
      <c r="P119">
        <v>2</v>
      </c>
      <c r="Q119">
        <v>3</v>
      </c>
      <c r="R119">
        <v>3</v>
      </c>
      <c r="S119">
        <v>1</v>
      </c>
      <c r="T119">
        <v>0</v>
      </c>
      <c r="U119">
        <v>1</v>
      </c>
      <c r="V119">
        <v>1</v>
      </c>
      <c r="W119">
        <v>1</v>
      </c>
      <c r="X119">
        <v>2</v>
      </c>
      <c r="Y119">
        <v>2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1</v>
      </c>
      <c r="AH119">
        <v>0</v>
      </c>
      <c r="AI119">
        <v>0</v>
      </c>
      <c r="AJ119">
        <v>0</v>
      </c>
      <c r="AK119" s="50" t="s">
        <v>141</v>
      </c>
      <c r="AO119" s="13" t="s">
        <v>92</v>
      </c>
    </row>
    <row r="120" spans="1:41" x14ac:dyDescent="0.3">
      <c r="A120" s="13" t="s">
        <v>623</v>
      </c>
      <c r="B120">
        <v>1</v>
      </c>
      <c r="C120">
        <v>4436</v>
      </c>
      <c r="D120" t="s">
        <v>157</v>
      </c>
      <c r="E120">
        <v>0</v>
      </c>
      <c r="F120">
        <v>0</v>
      </c>
      <c r="H120">
        <v>0</v>
      </c>
      <c r="I120">
        <v>2</v>
      </c>
      <c r="J120">
        <v>2</v>
      </c>
      <c r="K120">
        <v>2</v>
      </c>
      <c r="L120">
        <v>2</v>
      </c>
      <c r="M120">
        <v>3</v>
      </c>
      <c r="N120">
        <v>3</v>
      </c>
      <c r="O120">
        <v>3</v>
      </c>
      <c r="P120">
        <v>3</v>
      </c>
      <c r="Q120">
        <v>3</v>
      </c>
      <c r="R120">
        <v>3</v>
      </c>
      <c r="S120">
        <v>3</v>
      </c>
      <c r="T120">
        <v>0</v>
      </c>
      <c r="U120">
        <v>2</v>
      </c>
      <c r="V120">
        <v>2</v>
      </c>
      <c r="W120">
        <v>2</v>
      </c>
      <c r="X120">
        <v>2</v>
      </c>
      <c r="Y120">
        <v>2</v>
      </c>
      <c r="Z120">
        <v>2</v>
      </c>
      <c r="AA120">
        <v>2</v>
      </c>
      <c r="AB120">
        <v>2</v>
      </c>
      <c r="AC120">
        <v>1</v>
      </c>
      <c r="AD120">
        <v>1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2</v>
      </c>
      <c r="AK120" s="50" t="s">
        <v>141</v>
      </c>
      <c r="AO120" s="13" t="s">
        <v>92</v>
      </c>
    </row>
    <row r="121" spans="1:41" x14ac:dyDescent="0.3">
      <c r="A121" s="13" t="s">
        <v>624</v>
      </c>
      <c r="B121">
        <v>1</v>
      </c>
      <c r="C121">
        <v>4437</v>
      </c>
      <c r="D121" t="s">
        <v>158</v>
      </c>
      <c r="E121">
        <v>0</v>
      </c>
      <c r="F121">
        <v>0</v>
      </c>
      <c r="H121">
        <v>0</v>
      </c>
      <c r="I121">
        <v>2</v>
      </c>
      <c r="J121">
        <v>2</v>
      </c>
      <c r="K121">
        <v>2</v>
      </c>
      <c r="L121">
        <v>2</v>
      </c>
      <c r="M121">
        <v>5</v>
      </c>
      <c r="N121">
        <v>4</v>
      </c>
      <c r="O121">
        <v>5</v>
      </c>
      <c r="P121">
        <v>5</v>
      </c>
      <c r="Q121">
        <v>9</v>
      </c>
      <c r="R121">
        <v>8</v>
      </c>
      <c r="S121">
        <v>7</v>
      </c>
      <c r="T121">
        <v>6</v>
      </c>
      <c r="U121">
        <v>0</v>
      </c>
      <c r="V121">
        <v>0</v>
      </c>
      <c r="W121">
        <v>0</v>
      </c>
      <c r="X121">
        <v>1</v>
      </c>
      <c r="Y121">
        <v>3</v>
      </c>
      <c r="Z121">
        <v>2</v>
      </c>
      <c r="AA121">
        <v>2</v>
      </c>
      <c r="AB121">
        <v>1</v>
      </c>
      <c r="AC121">
        <v>3</v>
      </c>
      <c r="AD121">
        <v>3</v>
      </c>
      <c r="AE121">
        <v>0</v>
      </c>
      <c r="AF121">
        <v>1</v>
      </c>
      <c r="AG121">
        <v>0</v>
      </c>
      <c r="AH121">
        <v>0</v>
      </c>
      <c r="AI121">
        <v>0</v>
      </c>
      <c r="AJ121">
        <v>3</v>
      </c>
      <c r="AK121" s="50" t="s">
        <v>141</v>
      </c>
      <c r="AO121" s="13" t="s">
        <v>92</v>
      </c>
    </row>
    <row r="122" spans="1:41" x14ac:dyDescent="0.3">
      <c r="A122" s="13" t="s">
        <v>625</v>
      </c>
      <c r="B122">
        <v>1</v>
      </c>
      <c r="C122">
        <v>4438</v>
      </c>
      <c r="D122" t="s">
        <v>159</v>
      </c>
      <c r="E122">
        <v>0</v>
      </c>
      <c r="F122">
        <v>0</v>
      </c>
      <c r="H122">
        <v>0</v>
      </c>
      <c r="I122">
        <v>4</v>
      </c>
      <c r="J122">
        <v>4</v>
      </c>
      <c r="K122">
        <v>4</v>
      </c>
      <c r="L122">
        <v>4</v>
      </c>
      <c r="M122">
        <v>2</v>
      </c>
      <c r="N122">
        <v>2</v>
      </c>
      <c r="O122">
        <v>2</v>
      </c>
      <c r="P122">
        <v>2</v>
      </c>
      <c r="Q122">
        <v>2</v>
      </c>
      <c r="R122">
        <v>2</v>
      </c>
      <c r="S122">
        <v>1</v>
      </c>
      <c r="T122">
        <v>4</v>
      </c>
      <c r="U122">
        <v>1</v>
      </c>
      <c r="V122">
        <v>1</v>
      </c>
      <c r="W122">
        <v>1</v>
      </c>
      <c r="X122">
        <v>1</v>
      </c>
      <c r="Y122">
        <v>8</v>
      </c>
      <c r="Z122">
        <v>0</v>
      </c>
      <c r="AA122">
        <v>0</v>
      </c>
      <c r="AB122">
        <v>0</v>
      </c>
      <c r="AC122">
        <v>2</v>
      </c>
      <c r="AD122">
        <v>3</v>
      </c>
      <c r="AE122">
        <v>0</v>
      </c>
      <c r="AF122">
        <v>1</v>
      </c>
      <c r="AG122">
        <v>6</v>
      </c>
      <c r="AH122">
        <v>0</v>
      </c>
      <c r="AI122">
        <v>2</v>
      </c>
      <c r="AJ122">
        <v>4</v>
      </c>
      <c r="AK122" s="50" t="s">
        <v>141</v>
      </c>
      <c r="AO122" s="13" t="s">
        <v>92</v>
      </c>
    </row>
    <row r="123" spans="1:41" x14ac:dyDescent="0.3">
      <c r="A123" s="13" t="s">
        <v>626</v>
      </c>
      <c r="B123">
        <v>1</v>
      </c>
      <c r="C123">
        <v>4439</v>
      </c>
      <c r="D123" t="s">
        <v>160</v>
      </c>
      <c r="E123">
        <v>0</v>
      </c>
      <c r="F123">
        <v>0</v>
      </c>
      <c r="H123">
        <v>0</v>
      </c>
      <c r="I123">
        <v>8</v>
      </c>
      <c r="J123">
        <v>8</v>
      </c>
      <c r="K123">
        <v>8</v>
      </c>
      <c r="L123">
        <v>8</v>
      </c>
      <c r="M123">
        <v>5</v>
      </c>
      <c r="N123">
        <v>5</v>
      </c>
      <c r="O123">
        <v>5</v>
      </c>
      <c r="P123">
        <v>5</v>
      </c>
      <c r="Q123">
        <v>5</v>
      </c>
      <c r="R123">
        <v>4</v>
      </c>
      <c r="S123">
        <v>4</v>
      </c>
      <c r="T123">
        <v>6</v>
      </c>
      <c r="U123">
        <v>5</v>
      </c>
      <c r="V123">
        <v>5</v>
      </c>
      <c r="W123">
        <v>4</v>
      </c>
      <c r="X123">
        <v>6</v>
      </c>
      <c r="Y123">
        <v>2</v>
      </c>
      <c r="Z123">
        <v>3</v>
      </c>
      <c r="AA123">
        <v>3</v>
      </c>
      <c r="AB123">
        <v>3</v>
      </c>
      <c r="AC123">
        <v>4</v>
      </c>
      <c r="AD123">
        <v>4</v>
      </c>
      <c r="AE123">
        <v>5</v>
      </c>
      <c r="AF123">
        <v>0</v>
      </c>
      <c r="AG123">
        <v>5</v>
      </c>
      <c r="AH123">
        <v>0</v>
      </c>
      <c r="AI123">
        <v>0</v>
      </c>
      <c r="AJ123">
        <v>4</v>
      </c>
      <c r="AK123" s="50" t="s">
        <v>161</v>
      </c>
      <c r="AO123" s="13" t="s">
        <v>33</v>
      </c>
    </row>
    <row r="124" spans="1:41" x14ac:dyDescent="0.3">
      <c r="A124" s="13" t="s">
        <v>627</v>
      </c>
      <c r="B124">
        <v>1</v>
      </c>
      <c r="C124">
        <v>4441</v>
      </c>
      <c r="D124" t="s">
        <v>165</v>
      </c>
      <c r="E124">
        <v>1</v>
      </c>
      <c r="F124">
        <v>0</v>
      </c>
      <c r="H124">
        <v>0</v>
      </c>
      <c r="I124">
        <v>11</v>
      </c>
      <c r="J124">
        <v>10</v>
      </c>
      <c r="K124">
        <v>11</v>
      </c>
      <c r="L124">
        <v>11</v>
      </c>
      <c r="M124">
        <v>10</v>
      </c>
      <c r="N124">
        <v>10</v>
      </c>
      <c r="O124">
        <v>11</v>
      </c>
      <c r="P124">
        <v>11</v>
      </c>
      <c r="Q124">
        <v>14</v>
      </c>
      <c r="R124">
        <v>14</v>
      </c>
      <c r="S124">
        <v>16</v>
      </c>
      <c r="T124">
        <v>10</v>
      </c>
      <c r="U124">
        <v>8</v>
      </c>
      <c r="V124">
        <v>8</v>
      </c>
      <c r="W124">
        <v>10</v>
      </c>
      <c r="X124">
        <v>10</v>
      </c>
      <c r="Y124">
        <v>19</v>
      </c>
      <c r="Z124">
        <v>20</v>
      </c>
      <c r="AA124">
        <v>17</v>
      </c>
      <c r="AB124">
        <v>17</v>
      </c>
      <c r="AC124">
        <v>12</v>
      </c>
      <c r="AD124">
        <v>10</v>
      </c>
      <c r="AE124">
        <v>0</v>
      </c>
      <c r="AF124">
        <v>14</v>
      </c>
      <c r="AG124">
        <v>4</v>
      </c>
      <c r="AH124">
        <v>0</v>
      </c>
      <c r="AI124">
        <v>0</v>
      </c>
      <c r="AJ124">
        <v>2</v>
      </c>
      <c r="AK124" s="50" t="s">
        <v>164</v>
      </c>
      <c r="AO124" s="13" t="s">
        <v>164</v>
      </c>
    </row>
    <row r="125" spans="1:41" x14ac:dyDescent="0.3">
      <c r="A125" s="13" t="s">
        <v>628</v>
      </c>
      <c r="B125">
        <v>1</v>
      </c>
      <c r="C125">
        <v>4442</v>
      </c>
      <c r="D125" t="s">
        <v>166</v>
      </c>
      <c r="E125">
        <v>0</v>
      </c>
      <c r="F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1</v>
      </c>
      <c r="AA125">
        <v>1</v>
      </c>
      <c r="AB125">
        <v>1</v>
      </c>
      <c r="AC125">
        <v>0</v>
      </c>
      <c r="AD125">
        <v>0</v>
      </c>
      <c r="AE125">
        <v>0</v>
      </c>
      <c r="AF125">
        <v>21</v>
      </c>
      <c r="AG125">
        <v>1</v>
      </c>
      <c r="AH125">
        <v>0</v>
      </c>
      <c r="AI125">
        <v>0</v>
      </c>
      <c r="AJ125">
        <v>0</v>
      </c>
      <c r="AK125" s="50" t="s">
        <v>331</v>
      </c>
      <c r="AO125" s="13" t="s">
        <v>164</v>
      </c>
    </row>
    <row r="126" spans="1:41" x14ac:dyDescent="0.3">
      <c r="A126" s="13" t="s">
        <v>629</v>
      </c>
      <c r="B126">
        <v>1</v>
      </c>
      <c r="C126">
        <v>4443</v>
      </c>
      <c r="D126" t="s">
        <v>168</v>
      </c>
      <c r="E126">
        <v>1</v>
      </c>
      <c r="F126">
        <v>0</v>
      </c>
      <c r="H126">
        <v>1</v>
      </c>
      <c r="I126">
        <v>8</v>
      </c>
      <c r="J126">
        <v>8</v>
      </c>
      <c r="K126">
        <v>8</v>
      </c>
      <c r="L126">
        <v>8</v>
      </c>
      <c r="M126">
        <v>8</v>
      </c>
      <c r="N126">
        <v>10</v>
      </c>
      <c r="O126">
        <v>8</v>
      </c>
      <c r="P126">
        <v>8</v>
      </c>
      <c r="Q126">
        <v>3</v>
      </c>
      <c r="R126">
        <v>3</v>
      </c>
      <c r="S126">
        <v>5</v>
      </c>
      <c r="T126">
        <v>7</v>
      </c>
      <c r="U126">
        <v>5</v>
      </c>
      <c r="V126">
        <v>5</v>
      </c>
      <c r="W126">
        <v>5</v>
      </c>
      <c r="X126">
        <v>2</v>
      </c>
      <c r="Y126">
        <v>4</v>
      </c>
      <c r="Z126">
        <v>3</v>
      </c>
      <c r="AA126">
        <v>1</v>
      </c>
      <c r="AB126">
        <v>2</v>
      </c>
      <c r="AC126">
        <v>5</v>
      </c>
      <c r="AD126">
        <v>3</v>
      </c>
      <c r="AE126">
        <v>0</v>
      </c>
      <c r="AF126">
        <v>13</v>
      </c>
      <c r="AG126">
        <v>3</v>
      </c>
      <c r="AH126">
        <v>0</v>
      </c>
      <c r="AI126">
        <v>0</v>
      </c>
      <c r="AJ126">
        <v>2</v>
      </c>
      <c r="AK126" s="50" t="s">
        <v>332</v>
      </c>
      <c r="AO126" s="13" t="s">
        <v>164</v>
      </c>
    </row>
    <row r="127" spans="1:41" x14ac:dyDescent="0.3">
      <c r="A127" s="13" t="s">
        <v>630</v>
      </c>
      <c r="B127">
        <v>1</v>
      </c>
      <c r="C127">
        <v>4444</v>
      </c>
      <c r="D127" t="s">
        <v>169</v>
      </c>
      <c r="E127">
        <v>0</v>
      </c>
      <c r="F127">
        <v>0</v>
      </c>
      <c r="H127">
        <v>0</v>
      </c>
      <c r="I127">
        <v>3</v>
      </c>
      <c r="J127">
        <v>3</v>
      </c>
      <c r="K127">
        <v>3</v>
      </c>
      <c r="L127">
        <v>3</v>
      </c>
      <c r="M127">
        <v>1</v>
      </c>
      <c r="N127">
        <v>1</v>
      </c>
      <c r="O127">
        <v>1</v>
      </c>
      <c r="P127">
        <v>1</v>
      </c>
      <c r="Q127">
        <v>4</v>
      </c>
      <c r="R127">
        <v>4</v>
      </c>
      <c r="S127">
        <v>4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0</v>
      </c>
      <c r="Z127">
        <v>5</v>
      </c>
      <c r="AA127">
        <v>4</v>
      </c>
      <c r="AB127">
        <v>4</v>
      </c>
      <c r="AC127">
        <v>1</v>
      </c>
      <c r="AD127">
        <v>1</v>
      </c>
      <c r="AE127">
        <v>0</v>
      </c>
      <c r="AF127">
        <v>11</v>
      </c>
      <c r="AG127">
        <v>1</v>
      </c>
      <c r="AH127">
        <v>0</v>
      </c>
      <c r="AI127">
        <v>0</v>
      </c>
      <c r="AJ127">
        <v>3</v>
      </c>
      <c r="AK127" s="50" t="s">
        <v>169</v>
      </c>
      <c r="AO127" s="13" t="s">
        <v>164</v>
      </c>
    </row>
    <row r="128" spans="1:41" x14ac:dyDescent="0.3">
      <c r="A128" s="13" t="s">
        <v>631</v>
      </c>
      <c r="B128">
        <v>1</v>
      </c>
      <c r="C128">
        <v>4445</v>
      </c>
      <c r="D128" t="s">
        <v>170</v>
      </c>
      <c r="E128">
        <v>0</v>
      </c>
      <c r="F128">
        <v>0</v>
      </c>
      <c r="H128">
        <v>0</v>
      </c>
      <c r="I128">
        <v>2</v>
      </c>
      <c r="J128">
        <v>2</v>
      </c>
      <c r="K128">
        <v>2</v>
      </c>
      <c r="L128">
        <v>2</v>
      </c>
      <c r="M128">
        <v>2</v>
      </c>
      <c r="N128">
        <v>2</v>
      </c>
      <c r="O128">
        <v>2</v>
      </c>
      <c r="P128">
        <v>2</v>
      </c>
      <c r="Q128">
        <v>2</v>
      </c>
      <c r="R128">
        <v>2</v>
      </c>
      <c r="S128">
        <v>0</v>
      </c>
      <c r="T128">
        <v>1</v>
      </c>
      <c r="U128">
        <v>2</v>
      </c>
      <c r="V128">
        <v>2</v>
      </c>
      <c r="W128">
        <v>1</v>
      </c>
      <c r="X128">
        <v>0</v>
      </c>
      <c r="Y128">
        <v>0</v>
      </c>
      <c r="Z128">
        <v>1</v>
      </c>
      <c r="AA128">
        <v>1</v>
      </c>
      <c r="AB128">
        <v>1</v>
      </c>
      <c r="AC128">
        <v>3</v>
      </c>
      <c r="AD128">
        <v>3</v>
      </c>
      <c r="AE128">
        <v>0</v>
      </c>
      <c r="AF128">
        <v>9</v>
      </c>
      <c r="AG128">
        <v>0</v>
      </c>
      <c r="AH128">
        <v>0</v>
      </c>
      <c r="AI128">
        <v>0</v>
      </c>
      <c r="AJ128">
        <v>3</v>
      </c>
      <c r="AK128" s="50" t="s">
        <v>169</v>
      </c>
      <c r="AO128" s="13" t="s">
        <v>164</v>
      </c>
    </row>
    <row r="129" spans="1:41" x14ac:dyDescent="0.3">
      <c r="A129" s="13" t="s">
        <v>632</v>
      </c>
      <c r="B129">
        <v>1</v>
      </c>
      <c r="C129">
        <v>4446</v>
      </c>
      <c r="D129" t="s">
        <v>171</v>
      </c>
      <c r="E129">
        <v>0</v>
      </c>
      <c r="F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1</v>
      </c>
      <c r="R129">
        <v>1</v>
      </c>
      <c r="S129">
        <v>1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1</v>
      </c>
      <c r="AA129">
        <v>1</v>
      </c>
      <c r="AB129">
        <v>1</v>
      </c>
      <c r="AC129">
        <v>4</v>
      </c>
      <c r="AD129">
        <v>3</v>
      </c>
      <c r="AE129">
        <v>0</v>
      </c>
      <c r="AF129">
        <v>17</v>
      </c>
      <c r="AG129">
        <v>0</v>
      </c>
      <c r="AH129">
        <v>0</v>
      </c>
      <c r="AI129">
        <v>0</v>
      </c>
      <c r="AJ129">
        <v>0</v>
      </c>
      <c r="AK129" s="50" t="s">
        <v>169</v>
      </c>
      <c r="AO129" s="13" t="s">
        <v>164</v>
      </c>
    </row>
    <row r="130" spans="1:41" x14ac:dyDescent="0.3">
      <c r="A130" s="13" t="s">
        <v>633</v>
      </c>
      <c r="B130">
        <v>1</v>
      </c>
      <c r="C130">
        <v>4447</v>
      </c>
      <c r="D130" t="s">
        <v>172</v>
      </c>
      <c r="E130">
        <v>0</v>
      </c>
      <c r="F130">
        <v>2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2</v>
      </c>
      <c r="N130">
        <v>4</v>
      </c>
      <c r="O130">
        <v>4</v>
      </c>
      <c r="P130">
        <v>3</v>
      </c>
      <c r="Q130">
        <v>3</v>
      </c>
      <c r="R130">
        <v>3</v>
      </c>
      <c r="S130">
        <v>2</v>
      </c>
      <c r="T130">
        <v>3</v>
      </c>
      <c r="U130">
        <v>7</v>
      </c>
      <c r="V130">
        <v>7</v>
      </c>
      <c r="W130">
        <v>7</v>
      </c>
      <c r="X130">
        <v>4</v>
      </c>
      <c r="Y130">
        <v>0</v>
      </c>
      <c r="Z130">
        <v>3</v>
      </c>
      <c r="AA130">
        <v>3</v>
      </c>
      <c r="AB130">
        <v>3</v>
      </c>
      <c r="AC130">
        <v>2</v>
      </c>
      <c r="AD130">
        <v>2</v>
      </c>
      <c r="AE130">
        <v>4</v>
      </c>
      <c r="AF130">
        <v>9</v>
      </c>
      <c r="AG130">
        <v>0</v>
      </c>
      <c r="AH130">
        <v>0</v>
      </c>
      <c r="AI130">
        <v>0</v>
      </c>
      <c r="AJ130">
        <v>2</v>
      </c>
      <c r="AK130" s="50" t="s">
        <v>169</v>
      </c>
      <c r="AO130" s="13" t="s">
        <v>164</v>
      </c>
    </row>
    <row r="131" spans="1:41" x14ac:dyDescent="0.3">
      <c r="A131" s="13" t="s">
        <v>634</v>
      </c>
      <c r="B131">
        <v>1</v>
      </c>
      <c r="C131">
        <v>4448</v>
      </c>
      <c r="D131" t="s">
        <v>173</v>
      </c>
      <c r="E131">
        <v>0</v>
      </c>
      <c r="F131">
        <v>0</v>
      </c>
      <c r="H131">
        <v>0</v>
      </c>
      <c r="I131">
        <v>2</v>
      </c>
      <c r="J131">
        <v>2</v>
      </c>
      <c r="K131">
        <v>2</v>
      </c>
      <c r="L131">
        <v>2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1</v>
      </c>
      <c r="Z131">
        <v>0</v>
      </c>
      <c r="AA131">
        <v>0</v>
      </c>
      <c r="AB131">
        <v>0</v>
      </c>
      <c r="AC131">
        <v>2</v>
      </c>
      <c r="AD131">
        <v>2</v>
      </c>
      <c r="AE131">
        <v>0</v>
      </c>
      <c r="AF131">
        <v>6</v>
      </c>
      <c r="AG131">
        <v>1</v>
      </c>
      <c r="AH131">
        <v>0</v>
      </c>
      <c r="AI131">
        <v>0</v>
      </c>
      <c r="AJ131">
        <v>2</v>
      </c>
      <c r="AK131" s="50" t="s">
        <v>169</v>
      </c>
      <c r="AO131" s="13" t="s">
        <v>164</v>
      </c>
    </row>
    <row r="132" spans="1:41" x14ac:dyDescent="0.3">
      <c r="A132" s="13" t="s">
        <v>635</v>
      </c>
      <c r="B132">
        <v>1</v>
      </c>
      <c r="C132">
        <v>4449</v>
      </c>
      <c r="D132" t="s">
        <v>174</v>
      </c>
      <c r="E132">
        <v>0</v>
      </c>
      <c r="F132">
        <v>0</v>
      </c>
      <c r="H132">
        <v>0</v>
      </c>
      <c r="I132">
        <v>1</v>
      </c>
      <c r="J132">
        <v>1</v>
      </c>
      <c r="K132">
        <v>1</v>
      </c>
      <c r="L132">
        <v>1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2</v>
      </c>
      <c r="Z132">
        <v>0</v>
      </c>
      <c r="AA132">
        <v>0</v>
      </c>
      <c r="AB132">
        <v>0</v>
      </c>
      <c r="AC132">
        <v>1</v>
      </c>
      <c r="AD132">
        <v>1</v>
      </c>
      <c r="AE132">
        <v>6</v>
      </c>
      <c r="AF132">
        <v>5</v>
      </c>
      <c r="AG132">
        <v>0</v>
      </c>
      <c r="AH132">
        <v>0</v>
      </c>
      <c r="AI132">
        <v>0</v>
      </c>
      <c r="AJ132">
        <v>0</v>
      </c>
      <c r="AK132" s="50" t="s">
        <v>169</v>
      </c>
      <c r="AO132" s="13" t="s">
        <v>164</v>
      </c>
    </row>
    <row r="133" spans="1:41" x14ac:dyDescent="0.3">
      <c r="A133" s="13" t="s">
        <v>636</v>
      </c>
      <c r="B133">
        <v>1</v>
      </c>
      <c r="C133">
        <v>4450</v>
      </c>
      <c r="D133" t="s">
        <v>175</v>
      </c>
      <c r="E133">
        <v>0</v>
      </c>
      <c r="F133">
        <v>0</v>
      </c>
      <c r="H133">
        <v>0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0</v>
      </c>
      <c r="R133">
        <v>0</v>
      </c>
      <c r="S133">
        <v>0</v>
      </c>
      <c r="T133">
        <v>0</v>
      </c>
      <c r="U133">
        <v>1</v>
      </c>
      <c r="V133">
        <v>1</v>
      </c>
      <c r="W133">
        <v>1</v>
      </c>
      <c r="X133">
        <v>1</v>
      </c>
      <c r="Y133">
        <v>0</v>
      </c>
      <c r="Z133">
        <v>0</v>
      </c>
      <c r="AA133">
        <v>0</v>
      </c>
      <c r="AB133">
        <v>0</v>
      </c>
      <c r="AC133">
        <v>1</v>
      </c>
      <c r="AD133">
        <v>1</v>
      </c>
      <c r="AE133">
        <v>1</v>
      </c>
      <c r="AF133">
        <v>15</v>
      </c>
      <c r="AG133">
        <v>0</v>
      </c>
      <c r="AH133">
        <v>0</v>
      </c>
      <c r="AI133">
        <v>0</v>
      </c>
      <c r="AJ133">
        <v>0</v>
      </c>
      <c r="AK133" s="50" t="s">
        <v>169</v>
      </c>
      <c r="AO133" s="13" t="s">
        <v>164</v>
      </c>
    </row>
    <row r="134" spans="1:41" x14ac:dyDescent="0.3">
      <c r="A134" s="13" t="s">
        <v>637</v>
      </c>
      <c r="B134">
        <v>1</v>
      </c>
      <c r="C134">
        <v>4451</v>
      </c>
      <c r="D134" t="s">
        <v>176</v>
      </c>
      <c r="E134">
        <v>3</v>
      </c>
      <c r="F134">
        <v>0</v>
      </c>
      <c r="H134">
        <v>4</v>
      </c>
      <c r="I134">
        <v>6</v>
      </c>
      <c r="J134">
        <v>6</v>
      </c>
      <c r="K134">
        <v>6</v>
      </c>
      <c r="L134">
        <v>6</v>
      </c>
      <c r="M134">
        <v>7</v>
      </c>
      <c r="N134">
        <v>6</v>
      </c>
      <c r="O134">
        <v>9</v>
      </c>
      <c r="P134">
        <v>8</v>
      </c>
      <c r="Q134">
        <v>12</v>
      </c>
      <c r="R134">
        <v>12</v>
      </c>
      <c r="S134">
        <v>8</v>
      </c>
      <c r="T134">
        <v>10</v>
      </c>
      <c r="U134">
        <v>8</v>
      </c>
      <c r="V134">
        <v>10</v>
      </c>
      <c r="W134">
        <v>7</v>
      </c>
      <c r="X134">
        <v>12</v>
      </c>
      <c r="Y134">
        <v>11</v>
      </c>
      <c r="Z134">
        <v>8</v>
      </c>
      <c r="AA134">
        <v>10</v>
      </c>
      <c r="AB134">
        <v>5</v>
      </c>
      <c r="AC134">
        <v>8</v>
      </c>
      <c r="AD134">
        <v>8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2</v>
      </c>
      <c r="AK134" s="50" t="s">
        <v>169</v>
      </c>
      <c r="AO134" s="13" t="s">
        <v>164</v>
      </c>
    </row>
    <row r="135" spans="1:41" x14ac:dyDescent="0.3">
      <c r="A135" s="13" t="s">
        <v>638</v>
      </c>
      <c r="B135">
        <v>1</v>
      </c>
      <c r="C135">
        <v>4452</v>
      </c>
      <c r="D135" t="s">
        <v>177</v>
      </c>
      <c r="E135">
        <v>32</v>
      </c>
      <c r="F135">
        <v>0</v>
      </c>
      <c r="H135">
        <v>32</v>
      </c>
      <c r="I135">
        <v>28</v>
      </c>
      <c r="J135">
        <v>33</v>
      </c>
      <c r="K135">
        <v>33</v>
      </c>
      <c r="L135">
        <v>34</v>
      </c>
      <c r="M135">
        <v>39</v>
      </c>
      <c r="N135">
        <v>39</v>
      </c>
      <c r="O135">
        <v>40</v>
      </c>
      <c r="P135">
        <v>41</v>
      </c>
      <c r="Q135">
        <v>29</v>
      </c>
      <c r="R135">
        <v>28</v>
      </c>
      <c r="S135">
        <v>20</v>
      </c>
      <c r="T135">
        <v>14</v>
      </c>
      <c r="U135">
        <v>22</v>
      </c>
      <c r="V135">
        <v>22</v>
      </c>
      <c r="W135">
        <v>21</v>
      </c>
      <c r="X135">
        <v>2</v>
      </c>
      <c r="Y135">
        <v>38</v>
      </c>
      <c r="Z135">
        <v>29</v>
      </c>
      <c r="AA135">
        <v>25</v>
      </c>
      <c r="AB135">
        <v>27</v>
      </c>
      <c r="AC135">
        <v>23</v>
      </c>
      <c r="AD135">
        <v>21</v>
      </c>
      <c r="AE135">
        <v>1</v>
      </c>
      <c r="AF135">
        <v>2</v>
      </c>
      <c r="AG135">
        <v>11</v>
      </c>
      <c r="AH135">
        <v>0</v>
      </c>
      <c r="AI135">
        <v>3</v>
      </c>
      <c r="AJ135">
        <v>24</v>
      </c>
      <c r="AK135" s="50" t="s">
        <v>334</v>
      </c>
      <c r="AO135" s="13" t="s">
        <v>164</v>
      </c>
    </row>
    <row r="136" spans="1:41" x14ac:dyDescent="0.3">
      <c r="A136" s="13" t="s">
        <v>639</v>
      </c>
      <c r="B136">
        <v>1</v>
      </c>
      <c r="C136">
        <v>4453</v>
      </c>
      <c r="D136" t="s">
        <v>178</v>
      </c>
      <c r="E136">
        <v>0</v>
      </c>
      <c r="F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1</v>
      </c>
      <c r="T136">
        <v>0</v>
      </c>
      <c r="U136">
        <v>0</v>
      </c>
      <c r="V136">
        <v>1</v>
      </c>
      <c r="W136">
        <v>1</v>
      </c>
      <c r="X136">
        <v>0</v>
      </c>
      <c r="Y136">
        <v>3</v>
      </c>
      <c r="Z136">
        <v>1</v>
      </c>
      <c r="AA136">
        <v>1</v>
      </c>
      <c r="AB136">
        <v>1</v>
      </c>
      <c r="AC136">
        <v>0</v>
      </c>
      <c r="AD136">
        <v>0</v>
      </c>
      <c r="AE136">
        <v>3</v>
      </c>
      <c r="AF136">
        <v>13</v>
      </c>
      <c r="AG136">
        <v>6</v>
      </c>
      <c r="AH136">
        <v>0</v>
      </c>
      <c r="AI136">
        <v>0</v>
      </c>
      <c r="AJ136">
        <v>0</v>
      </c>
      <c r="AK136" s="50" t="s">
        <v>334</v>
      </c>
      <c r="AO136" s="13" t="s">
        <v>164</v>
      </c>
    </row>
    <row r="137" spans="1:41" x14ac:dyDescent="0.3">
      <c r="A137" s="13" t="s">
        <v>640</v>
      </c>
      <c r="B137">
        <v>1</v>
      </c>
      <c r="C137">
        <v>4454</v>
      </c>
      <c r="D137" t="s">
        <v>179</v>
      </c>
      <c r="E137">
        <v>0</v>
      </c>
      <c r="F137">
        <v>0</v>
      </c>
      <c r="H137">
        <v>0</v>
      </c>
      <c r="I137">
        <v>2</v>
      </c>
      <c r="J137">
        <v>2</v>
      </c>
      <c r="K137">
        <v>2</v>
      </c>
      <c r="L137">
        <v>2</v>
      </c>
      <c r="M137">
        <v>2</v>
      </c>
      <c r="N137">
        <v>2</v>
      </c>
      <c r="O137">
        <v>2</v>
      </c>
      <c r="P137">
        <v>2</v>
      </c>
      <c r="Q137">
        <v>0</v>
      </c>
      <c r="R137">
        <v>0</v>
      </c>
      <c r="S137">
        <v>0</v>
      </c>
      <c r="T137">
        <v>0</v>
      </c>
      <c r="U137">
        <v>3</v>
      </c>
      <c r="V137">
        <v>3</v>
      </c>
      <c r="W137">
        <v>2</v>
      </c>
      <c r="X137">
        <v>2</v>
      </c>
      <c r="Y137">
        <v>2</v>
      </c>
      <c r="Z137">
        <v>0</v>
      </c>
      <c r="AA137">
        <v>1</v>
      </c>
      <c r="AB137">
        <v>0</v>
      </c>
      <c r="AC137">
        <v>0</v>
      </c>
      <c r="AD137">
        <v>3</v>
      </c>
      <c r="AE137">
        <v>0</v>
      </c>
      <c r="AF137">
        <v>16</v>
      </c>
      <c r="AG137">
        <v>2</v>
      </c>
      <c r="AH137">
        <v>0</v>
      </c>
      <c r="AI137">
        <v>0</v>
      </c>
      <c r="AJ137">
        <v>0</v>
      </c>
      <c r="AK137" s="50" t="s">
        <v>331</v>
      </c>
      <c r="AO137" s="13" t="s">
        <v>164</v>
      </c>
    </row>
    <row r="138" spans="1:41" x14ac:dyDescent="0.3">
      <c r="A138" s="13" t="s">
        <v>641</v>
      </c>
      <c r="B138">
        <v>1</v>
      </c>
      <c r="C138">
        <v>4455</v>
      </c>
      <c r="D138" t="s">
        <v>167</v>
      </c>
      <c r="E138">
        <v>7</v>
      </c>
      <c r="F138">
        <v>0</v>
      </c>
      <c r="H138">
        <v>7</v>
      </c>
      <c r="I138">
        <v>3</v>
      </c>
      <c r="J138">
        <v>3</v>
      </c>
      <c r="K138">
        <v>4</v>
      </c>
      <c r="L138">
        <v>4</v>
      </c>
      <c r="M138">
        <v>4</v>
      </c>
      <c r="N138">
        <v>4</v>
      </c>
      <c r="O138">
        <v>7</v>
      </c>
      <c r="P138">
        <v>7</v>
      </c>
      <c r="Q138">
        <v>3</v>
      </c>
      <c r="R138">
        <v>3</v>
      </c>
      <c r="S138">
        <v>6</v>
      </c>
      <c r="T138">
        <v>8</v>
      </c>
      <c r="U138">
        <v>7</v>
      </c>
      <c r="V138">
        <v>7</v>
      </c>
      <c r="W138">
        <v>7</v>
      </c>
      <c r="X138">
        <v>8</v>
      </c>
      <c r="Y138">
        <v>3</v>
      </c>
      <c r="Z138">
        <v>8</v>
      </c>
      <c r="AA138">
        <v>9</v>
      </c>
      <c r="AB138">
        <v>7</v>
      </c>
      <c r="AC138">
        <v>4</v>
      </c>
      <c r="AD138">
        <v>0</v>
      </c>
      <c r="AE138">
        <v>0</v>
      </c>
      <c r="AF138">
        <v>4</v>
      </c>
      <c r="AG138">
        <v>0</v>
      </c>
      <c r="AH138">
        <v>0</v>
      </c>
      <c r="AI138">
        <v>0</v>
      </c>
      <c r="AJ138">
        <v>0</v>
      </c>
      <c r="AK138" s="50" t="s">
        <v>331</v>
      </c>
      <c r="AO138" s="13" t="s">
        <v>164</v>
      </c>
    </row>
    <row r="139" spans="1:41" x14ac:dyDescent="0.3">
      <c r="A139" s="13" t="s">
        <v>642</v>
      </c>
      <c r="B139">
        <v>1</v>
      </c>
      <c r="C139">
        <v>4456</v>
      </c>
      <c r="D139" t="s">
        <v>180</v>
      </c>
      <c r="E139">
        <v>0</v>
      </c>
      <c r="F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2</v>
      </c>
      <c r="AF139">
        <v>32</v>
      </c>
      <c r="AG139">
        <v>0</v>
      </c>
      <c r="AH139">
        <v>0</v>
      </c>
      <c r="AI139">
        <v>0</v>
      </c>
      <c r="AJ139">
        <v>0</v>
      </c>
      <c r="AK139" s="50" t="s">
        <v>331</v>
      </c>
      <c r="AO139" s="13" t="s">
        <v>164</v>
      </c>
    </row>
    <row r="140" spans="1:41" x14ac:dyDescent="0.3">
      <c r="A140" s="13" t="s">
        <v>643</v>
      </c>
      <c r="B140">
        <v>1</v>
      </c>
      <c r="C140">
        <v>4457</v>
      </c>
      <c r="D140" t="s">
        <v>181</v>
      </c>
      <c r="E140">
        <v>2</v>
      </c>
      <c r="F140">
        <v>0</v>
      </c>
      <c r="H140">
        <v>2</v>
      </c>
      <c r="I140">
        <v>1</v>
      </c>
      <c r="J140">
        <v>1</v>
      </c>
      <c r="K140">
        <v>1</v>
      </c>
      <c r="L140">
        <v>2</v>
      </c>
      <c r="M140">
        <v>0</v>
      </c>
      <c r="N140">
        <v>0</v>
      </c>
      <c r="O140">
        <v>1</v>
      </c>
      <c r="P140">
        <v>2</v>
      </c>
      <c r="Q140">
        <v>0</v>
      </c>
      <c r="R140">
        <v>1</v>
      </c>
      <c r="S140">
        <v>1</v>
      </c>
      <c r="T140">
        <v>0</v>
      </c>
      <c r="U140">
        <v>2</v>
      </c>
      <c r="V140">
        <v>3</v>
      </c>
      <c r="W140">
        <v>2</v>
      </c>
      <c r="X140">
        <v>3</v>
      </c>
      <c r="Y140">
        <v>1</v>
      </c>
      <c r="Z140">
        <v>0</v>
      </c>
      <c r="AA140">
        <v>1</v>
      </c>
      <c r="AB140">
        <v>0</v>
      </c>
      <c r="AC140">
        <v>3</v>
      </c>
      <c r="AD140">
        <v>4</v>
      </c>
      <c r="AE140">
        <v>0</v>
      </c>
      <c r="AF140">
        <v>29</v>
      </c>
      <c r="AG140">
        <v>1</v>
      </c>
      <c r="AH140">
        <v>0</v>
      </c>
      <c r="AI140">
        <v>0</v>
      </c>
      <c r="AJ140">
        <v>1</v>
      </c>
      <c r="AK140" s="50" t="s">
        <v>331</v>
      </c>
      <c r="AO140" s="13" t="s">
        <v>164</v>
      </c>
    </row>
    <row r="141" spans="1:41" x14ac:dyDescent="0.3">
      <c r="A141" s="13" t="s">
        <v>644</v>
      </c>
      <c r="B141">
        <v>1</v>
      </c>
      <c r="C141">
        <v>4458</v>
      </c>
      <c r="D141" t="s">
        <v>182</v>
      </c>
      <c r="E141">
        <v>0</v>
      </c>
      <c r="F141">
        <v>0</v>
      </c>
      <c r="H141">
        <v>0</v>
      </c>
      <c r="I141">
        <v>2</v>
      </c>
      <c r="J141">
        <v>2</v>
      </c>
      <c r="K141">
        <v>2</v>
      </c>
      <c r="L141">
        <v>2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1</v>
      </c>
      <c r="V141">
        <v>1</v>
      </c>
      <c r="W141">
        <v>1</v>
      </c>
      <c r="X141">
        <v>0</v>
      </c>
      <c r="Y141">
        <v>0</v>
      </c>
      <c r="Z141">
        <v>0</v>
      </c>
      <c r="AA141">
        <v>1</v>
      </c>
      <c r="AB141">
        <v>1</v>
      </c>
      <c r="AC141">
        <v>0</v>
      </c>
      <c r="AD141">
        <v>0</v>
      </c>
      <c r="AE141">
        <v>3</v>
      </c>
      <c r="AF141">
        <v>35</v>
      </c>
      <c r="AG141">
        <v>0</v>
      </c>
      <c r="AH141">
        <v>0</v>
      </c>
      <c r="AI141">
        <v>0</v>
      </c>
      <c r="AJ141">
        <v>0</v>
      </c>
      <c r="AK141" s="50" t="s">
        <v>331</v>
      </c>
      <c r="AO141" s="13" t="s">
        <v>164</v>
      </c>
    </row>
    <row r="142" spans="1:41" x14ac:dyDescent="0.3">
      <c r="A142" s="13" t="s">
        <v>645</v>
      </c>
      <c r="B142">
        <v>1</v>
      </c>
      <c r="C142">
        <v>4459</v>
      </c>
      <c r="D142" t="s">
        <v>183</v>
      </c>
      <c r="E142">
        <v>0</v>
      </c>
      <c r="F142">
        <v>0</v>
      </c>
      <c r="H142">
        <v>0</v>
      </c>
      <c r="I142">
        <v>2</v>
      </c>
      <c r="J142">
        <v>2</v>
      </c>
      <c r="K142">
        <v>2</v>
      </c>
      <c r="L142">
        <v>2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1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45</v>
      </c>
      <c r="AG142">
        <v>0</v>
      </c>
      <c r="AH142">
        <v>0</v>
      </c>
      <c r="AI142">
        <v>0</v>
      </c>
      <c r="AJ142">
        <v>1</v>
      </c>
      <c r="AK142" s="50" t="s">
        <v>331</v>
      </c>
      <c r="AO142" s="13" t="s">
        <v>164</v>
      </c>
    </row>
    <row r="143" spans="1:41" x14ac:dyDescent="0.3">
      <c r="A143" s="13" t="s">
        <v>646</v>
      </c>
      <c r="B143">
        <v>1</v>
      </c>
      <c r="C143">
        <v>4461</v>
      </c>
      <c r="D143" t="s">
        <v>185</v>
      </c>
      <c r="E143">
        <v>2</v>
      </c>
      <c r="F143">
        <v>0</v>
      </c>
      <c r="H143">
        <v>2</v>
      </c>
      <c r="I143">
        <v>0</v>
      </c>
      <c r="J143">
        <v>0</v>
      </c>
      <c r="K143">
        <v>0</v>
      </c>
      <c r="L143">
        <v>0</v>
      </c>
      <c r="M143">
        <v>2</v>
      </c>
      <c r="N143">
        <v>2</v>
      </c>
      <c r="O143">
        <v>1</v>
      </c>
      <c r="P143">
        <v>1</v>
      </c>
      <c r="Q143">
        <v>0</v>
      </c>
      <c r="R143">
        <v>0</v>
      </c>
      <c r="S143">
        <v>0</v>
      </c>
      <c r="T143">
        <v>0</v>
      </c>
      <c r="U143">
        <v>2</v>
      </c>
      <c r="V143">
        <v>0</v>
      </c>
      <c r="W143">
        <v>0</v>
      </c>
      <c r="X143">
        <v>0</v>
      </c>
      <c r="Y143">
        <v>0</v>
      </c>
      <c r="Z143">
        <v>1</v>
      </c>
      <c r="AA143">
        <v>1</v>
      </c>
      <c r="AB143">
        <v>1</v>
      </c>
      <c r="AC143">
        <v>0</v>
      </c>
      <c r="AD143">
        <v>0</v>
      </c>
      <c r="AE143">
        <v>0</v>
      </c>
      <c r="AF143">
        <v>17</v>
      </c>
      <c r="AG143">
        <v>0</v>
      </c>
      <c r="AH143">
        <v>0</v>
      </c>
      <c r="AI143">
        <v>0</v>
      </c>
      <c r="AJ143">
        <v>0</v>
      </c>
      <c r="AK143" s="50" t="s">
        <v>331</v>
      </c>
      <c r="AO143" s="13" t="s">
        <v>164</v>
      </c>
    </row>
    <row r="144" spans="1:41" x14ac:dyDescent="0.3">
      <c r="A144" s="13" t="s">
        <v>647</v>
      </c>
      <c r="B144">
        <v>1</v>
      </c>
      <c r="C144">
        <v>4462</v>
      </c>
      <c r="D144" t="s">
        <v>186</v>
      </c>
      <c r="E144">
        <v>0</v>
      </c>
      <c r="F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1</v>
      </c>
      <c r="N144">
        <v>3</v>
      </c>
      <c r="O144">
        <v>3</v>
      </c>
      <c r="P144">
        <v>1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1</v>
      </c>
      <c r="Z144">
        <v>2</v>
      </c>
      <c r="AA144">
        <v>2</v>
      </c>
      <c r="AB144">
        <v>2</v>
      </c>
      <c r="AC144">
        <v>0</v>
      </c>
      <c r="AD144">
        <v>0</v>
      </c>
      <c r="AE144">
        <v>0</v>
      </c>
      <c r="AF144">
        <v>1</v>
      </c>
      <c r="AG144">
        <v>0</v>
      </c>
      <c r="AH144">
        <v>0</v>
      </c>
      <c r="AI144">
        <v>0</v>
      </c>
      <c r="AJ144">
        <v>0</v>
      </c>
      <c r="AK144" s="50" t="s">
        <v>331</v>
      </c>
      <c r="AO144" s="13" t="s">
        <v>164</v>
      </c>
    </row>
    <row r="145" spans="1:41" x14ac:dyDescent="0.3">
      <c r="A145" s="13" t="s">
        <v>648</v>
      </c>
      <c r="B145">
        <v>1</v>
      </c>
      <c r="C145">
        <v>4463</v>
      </c>
      <c r="D145" t="s">
        <v>187</v>
      </c>
      <c r="E145">
        <v>0</v>
      </c>
      <c r="F145">
        <v>0</v>
      </c>
      <c r="H145">
        <v>0</v>
      </c>
      <c r="I145">
        <v>1</v>
      </c>
      <c r="J145">
        <v>1</v>
      </c>
      <c r="K145">
        <v>1</v>
      </c>
      <c r="L145">
        <v>1</v>
      </c>
      <c r="M145">
        <v>0</v>
      </c>
      <c r="N145">
        <v>1</v>
      </c>
      <c r="O145">
        <v>0</v>
      </c>
      <c r="P145">
        <v>0</v>
      </c>
      <c r="Q145">
        <v>0</v>
      </c>
      <c r="R145">
        <v>0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0</v>
      </c>
      <c r="Y145">
        <v>2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19</v>
      </c>
      <c r="AG145">
        <v>1</v>
      </c>
      <c r="AH145">
        <v>0</v>
      </c>
      <c r="AI145">
        <v>0</v>
      </c>
      <c r="AJ145">
        <v>0</v>
      </c>
      <c r="AK145" s="50" t="s">
        <v>331</v>
      </c>
      <c r="AO145" s="13" t="s">
        <v>164</v>
      </c>
    </row>
    <row r="146" spans="1:41" x14ac:dyDescent="0.3">
      <c r="A146" s="13" t="s">
        <v>649</v>
      </c>
      <c r="B146">
        <v>1</v>
      </c>
      <c r="C146">
        <v>4464</v>
      </c>
      <c r="D146" t="s">
        <v>188</v>
      </c>
      <c r="E146">
        <v>0</v>
      </c>
      <c r="F146">
        <v>0</v>
      </c>
      <c r="H146">
        <v>0</v>
      </c>
      <c r="I146">
        <v>1</v>
      </c>
      <c r="J146">
        <v>1</v>
      </c>
      <c r="K146">
        <v>0</v>
      </c>
      <c r="L146">
        <v>1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2</v>
      </c>
      <c r="AA146">
        <v>4</v>
      </c>
      <c r="AB146">
        <v>2</v>
      </c>
      <c r="AC146">
        <v>0</v>
      </c>
      <c r="AD146">
        <v>0</v>
      </c>
      <c r="AE146">
        <v>0</v>
      </c>
      <c r="AF146">
        <v>14</v>
      </c>
      <c r="AG146">
        <v>0</v>
      </c>
      <c r="AH146">
        <v>0</v>
      </c>
      <c r="AI146">
        <v>0</v>
      </c>
      <c r="AJ146">
        <v>0</v>
      </c>
      <c r="AK146" s="50" t="s">
        <v>331</v>
      </c>
      <c r="AO146" s="13" t="s">
        <v>164</v>
      </c>
    </row>
    <row r="147" spans="1:41" x14ac:dyDescent="0.3">
      <c r="A147" s="13" t="s">
        <v>650</v>
      </c>
      <c r="B147">
        <v>1</v>
      </c>
      <c r="C147">
        <v>4465</v>
      </c>
      <c r="D147" t="s">
        <v>189</v>
      </c>
      <c r="E147">
        <v>0</v>
      </c>
      <c r="F147">
        <v>0</v>
      </c>
      <c r="H147">
        <v>0</v>
      </c>
      <c r="I147">
        <v>1</v>
      </c>
      <c r="J147">
        <v>1</v>
      </c>
      <c r="K147">
        <v>1</v>
      </c>
      <c r="L147">
        <v>1</v>
      </c>
      <c r="M147">
        <v>1</v>
      </c>
      <c r="N147">
        <v>1</v>
      </c>
      <c r="O147">
        <v>1</v>
      </c>
      <c r="P147">
        <v>1</v>
      </c>
      <c r="Q147">
        <v>1</v>
      </c>
      <c r="R147">
        <v>1</v>
      </c>
      <c r="S147">
        <v>0</v>
      </c>
      <c r="T147">
        <v>0</v>
      </c>
      <c r="U147">
        <v>0</v>
      </c>
      <c r="V147">
        <v>2</v>
      </c>
      <c r="W147">
        <v>2</v>
      </c>
      <c r="X147">
        <v>2</v>
      </c>
      <c r="Y147">
        <v>1</v>
      </c>
      <c r="Z147">
        <v>0</v>
      </c>
      <c r="AA147">
        <v>1</v>
      </c>
      <c r="AB147">
        <v>0</v>
      </c>
      <c r="AC147">
        <v>1</v>
      </c>
      <c r="AD147">
        <v>1</v>
      </c>
      <c r="AE147">
        <v>0</v>
      </c>
      <c r="AF147">
        <v>7</v>
      </c>
      <c r="AG147">
        <v>0</v>
      </c>
      <c r="AH147">
        <v>0</v>
      </c>
      <c r="AI147">
        <v>0</v>
      </c>
      <c r="AJ147">
        <v>0</v>
      </c>
      <c r="AK147" s="50" t="s">
        <v>331</v>
      </c>
      <c r="AO147" s="13" t="s">
        <v>164</v>
      </c>
    </row>
    <row r="148" spans="1:41" x14ac:dyDescent="0.3">
      <c r="A148" s="13" t="s">
        <v>651</v>
      </c>
      <c r="B148">
        <v>1</v>
      </c>
      <c r="C148">
        <v>6681</v>
      </c>
      <c r="D148" t="s">
        <v>190</v>
      </c>
      <c r="E148">
        <v>0</v>
      </c>
      <c r="F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2</v>
      </c>
      <c r="N148">
        <v>2</v>
      </c>
      <c r="O148">
        <v>2</v>
      </c>
      <c r="P148">
        <v>2</v>
      </c>
      <c r="Q148">
        <v>2</v>
      </c>
      <c r="R148">
        <v>2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0</v>
      </c>
      <c r="Y148">
        <v>3</v>
      </c>
      <c r="Z148">
        <v>1</v>
      </c>
      <c r="AA148">
        <v>1</v>
      </c>
      <c r="AB148">
        <v>1</v>
      </c>
      <c r="AC148">
        <v>0</v>
      </c>
      <c r="AD148">
        <v>0</v>
      </c>
      <c r="AE148">
        <v>2</v>
      </c>
      <c r="AF148">
        <v>2</v>
      </c>
      <c r="AG148">
        <v>1</v>
      </c>
      <c r="AH148">
        <v>0</v>
      </c>
      <c r="AI148">
        <v>0</v>
      </c>
      <c r="AJ148">
        <v>1</v>
      </c>
      <c r="AK148" s="50" t="s">
        <v>107</v>
      </c>
      <c r="AO148" s="13" t="s">
        <v>92</v>
      </c>
    </row>
    <row r="149" spans="1:41" x14ac:dyDescent="0.3">
      <c r="A149" s="13" t="s">
        <v>652</v>
      </c>
      <c r="B149">
        <v>1</v>
      </c>
      <c r="C149">
        <v>6682</v>
      </c>
      <c r="D149" t="s">
        <v>191</v>
      </c>
      <c r="E149">
        <v>0</v>
      </c>
      <c r="F149">
        <v>0</v>
      </c>
      <c r="H149">
        <v>1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1</v>
      </c>
      <c r="R149">
        <v>1</v>
      </c>
      <c r="S149">
        <v>1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1</v>
      </c>
      <c r="Z149">
        <v>2</v>
      </c>
      <c r="AA149">
        <v>2</v>
      </c>
      <c r="AB149">
        <v>2</v>
      </c>
      <c r="AC149">
        <v>2</v>
      </c>
      <c r="AD149">
        <v>2</v>
      </c>
      <c r="AE149">
        <v>0</v>
      </c>
      <c r="AF149">
        <v>7</v>
      </c>
      <c r="AG149">
        <v>1</v>
      </c>
      <c r="AH149">
        <v>0</v>
      </c>
      <c r="AI149">
        <v>0</v>
      </c>
      <c r="AJ149">
        <v>3</v>
      </c>
      <c r="AK149" s="50" t="s">
        <v>107</v>
      </c>
      <c r="AO149" s="13" t="s">
        <v>92</v>
      </c>
    </row>
    <row r="150" spans="1:41" x14ac:dyDescent="0.3">
      <c r="A150" s="13" t="s">
        <v>653</v>
      </c>
      <c r="B150">
        <v>1</v>
      </c>
      <c r="C150">
        <v>6683</v>
      </c>
      <c r="D150" t="s">
        <v>192</v>
      </c>
      <c r="E150">
        <v>0</v>
      </c>
      <c r="F150">
        <v>0</v>
      </c>
      <c r="H150">
        <v>0</v>
      </c>
      <c r="I150">
        <v>2</v>
      </c>
      <c r="J150">
        <v>2</v>
      </c>
      <c r="K150">
        <v>2</v>
      </c>
      <c r="L150">
        <v>2</v>
      </c>
      <c r="M150">
        <v>4</v>
      </c>
      <c r="N150">
        <v>4</v>
      </c>
      <c r="O150">
        <v>4</v>
      </c>
      <c r="P150">
        <v>4</v>
      </c>
      <c r="Q150">
        <v>3</v>
      </c>
      <c r="R150">
        <v>3</v>
      </c>
      <c r="S150">
        <v>3</v>
      </c>
      <c r="T150">
        <v>7</v>
      </c>
      <c r="U150">
        <v>2</v>
      </c>
      <c r="V150">
        <v>2</v>
      </c>
      <c r="W150">
        <v>2</v>
      </c>
      <c r="X150">
        <v>4</v>
      </c>
      <c r="Y150">
        <v>4</v>
      </c>
      <c r="Z150">
        <v>5</v>
      </c>
      <c r="AA150">
        <v>4</v>
      </c>
      <c r="AB150">
        <v>5</v>
      </c>
      <c r="AC150">
        <v>5</v>
      </c>
      <c r="AD150">
        <v>3</v>
      </c>
      <c r="AE150">
        <v>2</v>
      </c>
      <c r="AF150">
        <v>3</v>
      </c>
      <c r="AG150">
        <v>0</v>
      </c>
      <c r="AH150">
        <v>0</v>
      </c>
      <c r="AI150">
        <v>0</v>
      </c>
      <c r="AJ150">
        <v>8</v>
      </c>
      <c r="AK150" s="50" t="s">
        <v>128</v>
      </c>
      <c r="AO150" s="13" t="s">
        <v>92</v>
      </c>
    </row>
    <row r="151" spans="1:41" x14ac:dyDescent="0.3">
      <c r="A151" s="13" t="s">
        <v>654</v>
      </c>
      <c r="B151">
        <v>1</v>
      </c>
      <c r="C151">
        <v>6722</v>
      </c>
      <c r="D151" t="s">
        <v>193</v>
      </c>
      <c r="E151">
        <v>3</v>
      </c>
      <c r="F151">
        <v>0</v>
      </c>
      <c r="H151">
        <v>4</v>
      </c>
      <c r="I151">
        <v>8</v>
      </c>
      <c r="J151">
        <v>8</v>
      </c>
      <c r="K151">
        <v>8</v>
      </c>
      <c r="L151">
        <v>8</v>
      </c>
      <c r="M151">
        <v>7</v>
      </c>
      <c r="N151">
        <v>7</v>
      </c>
      <c r="O151">
        <v>7</v>
      </c>
      <c r="P151">
        <v>7</v>
      </c>
      <c r="Q151">
        <v>11</v>
      </c>
      <c r="R151">
        <v>12</v>
      </c>
      <c r="S151">
        <v>8</v>
      </c>
      <c r="T151">
        <v>15</v>
      </c>
      <c r="U151">
        <v>9</v>
      </c>
      <c r="V151">
        <v>8</v>
      </c>
      <c r="W151">
        <v>8</v>
      </c>
      <c r="X151">
        <v>1</v>
      </c>
      <c r="Y151">
        <v>11</v>
      </c>
      <c r="Z151">
        <v>4</v>
      </c>
      <c r="AA151">
        <v>5</v>
      </c>
      <c r="AB151">
        <v>3</v>
      </c>
      <c r="AC151">
        <v>5</v>
      </c>
      <c r="AD151">
        <v>3</v>
      </c>
      <c r="AE151">
        <v>2</v>
      </c>
      <c r="AF151">
        <v>0</v>
      </c>
      <c r="AG151">
        <v>1</v>
      </c>
      <c r="AH151">
        <v>0</v>
      </c>
      <c r="AI151">
        <v>2</v>
      </c>
      <c r="AJ151">
        <v>8</v>
      </c>
      <c r="AK151" s="50" t="s">
        <v>193</v>
      </c>
      <c r="AO151" s="13" t="s">
        <v>33</v>
      </c>
    </row>
    <row r="152" spans="1:41" x14ac:dyDescent="0.3">
      <c r="A152" s="13" t="s">
        <v>655</v>
      </c>
      <c r="B152">
        <v>1</v>
      </c>
      <c r="C152">
        <v>6953</v>
      </c>
      <c r="D152" t="s">
        <v>195</v>
      </c>
      <c r="E152">
        <v>0</v>
      </c>
      <c r="F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1</v>
      </c>
      <c r="N152">
        <v>1</v>
      </c>
      <c r="O152">
        <v>1</v>
      </c>
      <c r="P152">
        <v>1</v>
      </c>
      <c r="Q152">
        <v>1</v>
      </c>
      <c r="R152">
        <v>1</v>
      </c>
      <c r="S152">
        <v>1</v>
      </c>
      <c r="T152">
        <v>1</v>
      </c>
      <c r="U152">
        <v>0</v>
      </c>
      <c r="V152">
        <v>0</v>
      </c>
      <c r="W152">
        <v>0</v>
      </c>
      <c r="X152">
        <v>1</v>
      </c>
      <c r="Y152">
        <v>3</v>
      </c>
      <c r="Z152">
        <v>1</v>
      </c>
      <c r="AA152">
        <v>1</v>
      </c>
      <c r="AB152">
        <v>1</v>
      </c>
      <c r="AC152">
        <v>2</v>
      </c>
      <c r="AD152">
        <v>2</v>
      </c>
      <c r="AE152">
        <v>2</v>
      </c>
      <c r="AF152">
        <v>10</v>
      </c>
      <c r="AG152">
        <v>0</v>
      </c>
      <c r="AH152">
        <v>0</v>
      </c>
      <c r="AI152">
        <v>0</v>
      </c>
      <c r="AJ152">
        <v>0</v>
      </c>
      <c r="AK152" s="50" t="s">
        <v>116</v>
      </c>
      <c r="AO152" s="13" t="s">
        <v>92</v>
      </c>
    </row>
    <row r="153" spans="1:41" x14ac:dyDescent="0.3">
      <c r="A153" s="13" t="s">
        <v>656</v>
      </c>
      <c r="B153">
        <v>1</v>
      </c>
      <c r="C153">
        <v>6954</v>
      </c>
      <c r="D153" t="s">
        <v>196</v>
      </c>
      <c r="E153">
        <v>0</v>
      </c>
      <c r="F153">
        <v>0</v>
      </c>
      <c r="H153">
        <v>0</v>
      </c>
      <c r="I153">
        <v>1</v>
      </c>
      <c r="J153">
        <v>1</v>
      </c>
      <c r="K153">
        <v>1</v>
      </c>
      <c r="L153">
        <v>1</v>
      </c>
      <c r="M153">
        <v>4</v>
      </c>
      <c r="N153">
        <v>4</v>
      </c>
      <c r="O153">
        <v>4</v>
      </c>
      <c r="P153">
        <v>4</v>
      </c>
      <c r="Q153">
        <v>2</v>
      </c>
      <c r="R153">
        <v>2</v>
      </c>
      <c r="S153">
        <v>1</v>
      </c>
      <c r="T153">
        <v>1</v>
      </c>
      <c r="U153">
        <v>4</v>
      </c>
      <c r="V153">
        <v>4</v>
      </c>
      <c r="W153">
        <v>4</v>
      </c>
      <c r="X153">
        <v>3</v>
      </c>
      <c r="Y153">
        <v>3</v>
      </c>
      <c r="Z153">
        <v>0</v>
      </c>
      <c r="AA153">
        <v>1</v>
      </c>
      <c r="AB153">
        <v>1</v>
      </c>
      <c r="AC153">
        <v>3</v>
      </c>
      <c r="AD153">
        <v>4</v>
      </c>
      <c r="AE153">
        <v>1</v>
      </c>
      <c r="AF153">
        <v>4</v>
      </c>
      <c r="AG153">
        <v>2</v>
      </c>
      <c r="AH153">
        <v>0</v>
      </c>
      <c r="AI153">
        <v>0</v>
      </c>
      <c r="AJ153">
        <v>1</v>
      </c>
      <c r="AK153" s="50" t="s">
        <v>161</v>
      </c>
      <c r="AO153" s="13" t="s">
        <v>33</v>
      </c>
    </row>
    <row r="154" spans="1:41" x14ac:dyDescent="0.3">
      <c r="A154" s="13" t="s">
        <v>657</v>
      </c>
      <c r="B154">
        <v>1</v>
      </c>
      <c r="C154">
        <v>6997</v>
      </c>
      <c r="D154" t="s">
        <v>197</v>
      </c>
      <c r="E154">
        <v>0</v>
      </c>
      <c r="F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5</v>
      </c>
      <c r="N154">
        <v>5</v>
      </c>
      <c r="O154">
        <v>4</v>
      </c>
      <c r="P154">
        <v>4</v>
      </c>
      <c r="Q154">
        <v>4</v>
      </c>
      <c r="R154">
        <v>4</v>
      </c>
      <c r="S154">
        <v>5</v>
      </c>
      <c r="T154">
        <v>3</v>
      </c>
      <c r="U154">
        <v>6</v>
      </c>
      <c r="V154">
        <v>6</v>
      </c>
      <c r="W154">
        <v>6</v>
      </c>
      <c r="X154">
        <v>4</v>
      </c>
      <c r="Y154">
        <v>8</v>
      </c>
      <c r="Z154">
        <v>7</v>
      </c>
      <c r="AA154">
        <v>7</v>
      </c>
      <c r="AB154">
        <v>7</v>
      </c>
      <c r="AC154">
        <v>5</v>
      </c>
      <c r="AD154">
        <v>4</v>
      </c>
      <c r="AE154">
        <v>4</v>
      </c>
      <c r="AF154">
        <v>0</v>
      </c>
      <c r="AG154">
        <v>4</v>
      </c>
      <c r="AH154">
        <v>0</v>
      </c>
      <c r="AI154">
        <v>1</v>
      </c>
      <c r="AJ154">
        <v>4</v>
      </c>
      <c r="AK154" s="50" t="s">
        <v>197</v>
      </c>
      <c r="AO154" s="13" t="s">
        <v>33</v>
      </c>
    </row>
    <row r="155" spans="1:41" x14ac:dyDescent="0.3">
      <c r="A155" s="13" t="s">
        <v>658</v>
      </c>
      <c r="B155">
        <v>1</v>
      </c>
      <c r="C155">
        <v>7020</v>
      </c>
      <c r="D155" t="s">
        <v>198</v>
      </c>
      <c r="E155">
        <v>0</v>
      </c>
      <c r="F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3</v>
      </c>
      <c r="N155">
        <v>2</v>
      </c>
      <c r="O155">
        <v>3</v>
      </c>
      <c r="P155">
        <v>3</v>
      </c>
      <c r="Q155">
        <v>1</v>
      </c>
      <c r="R155">
        <v>1</v>
      </c>
      <c r="S155">
        <v>1</v>
      </c>
      <c r="T155">
        <v>0</v>
      </c>
      <c r="U155">
        <v>1</v>
      </c>
      <c r="V155">
        <v>1</v>
      </c>
      <c r="W155">
        <v>1</v>
      </c>
      <c r="X155">
        <v>0</v>
      </c>
      <c r="Y155">
        <v>1</v>
      </c>
      <c r="Z155">
        <v>0</v>
      </c>
      <c r="AA155">
        <v>0</v>
      </c>
      <c r="AB155">
        <v>0</v>
      </c>
      <c r="AC155">
        <v>3</v>
      </c>
      <c r="AD155">
        <v>3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 s="50" t="s">
        <v>328</v>
      </c>
      <c r="AO155" s="13" t="s">
        <v>92</v>
      </c>
    </row>
    <row r="156" spans="1:41" x14ac:dyDescent="0.3">
      <c r="A156" s="13" t="s">
        <v>659</v>
      </c>
      <c r="B156">
        <v>1</v>
      </c>
      <c r="C156">
        <v>7021</v>
      </c>
      <c r="D156" t="s">
        <v>199</v>
      </c>
      <c r="E156">
        <v>1</v>
      </c>
      <c r="F156">
        <v>0</v>
      </c>
      <c r="H156">
        <v>0</v>
      </c>
      <c r="I156">
        <v>2</v>
      </c>
      <c r="J156">
        <v>2</v>
      </c>
      <c r="K156">
        <v>2</v>
      </c>
      <c r="L156">
        <v>2</v>
      </c>
      <c r="M156">
        <v>2</v>
      </c>
      <c r="N156">
        <v>2</v>
      </c>
      <c r="O156">
        <v>2</v>
      </c>
      <c r="P156">
        <v>3</v>
      </c>
      <c r="Q156">
        <v>0</v>
      </c>
      <c r="R156">
        <v>0</v>
      </c>
      <c r="S156">
        <v>1</v>
      </c>
      <c r="T156">
        <v>3</v>
      </c>
      <c r="U156">
        <v>2</v>
      </c>
      <c r="V156">
        <v>2</v>
      </c>
      <c r="W156">
        <v>1</v>
      </c>
      <c r="X156">
        <v>2</v>
      </c>
      <c r="Y156">
        <v>0</v>
      </c>
      <c r="Z156">
        <v>1</v>
      </c>
      <c r="AA156">
        <v>2</v>
      </c>
      <c r="AB156">
        <v>2</v>
      </c>
      <c r="AC156">
        <v>7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5</v>
      </c>
      <c r="AK156" s="50" t="s">
        <v>328</v>
      </c>
      <c r="AO156" s="13" t="s">
        <v>92</v>
      </c>
    </row>
    <row r="157" spans="1:41" x14ac:dyDescent="0.3">
      <c r="A157" s="13" t="s">
        <v>660</v>
      </c>
      <c r="B157">
        <v>1</v>
      </c>
      <c r="C157">
        <v>7022</v>
      </c>
      <c r="D157" t="s">
        <v>200</v>
      </c>
      <c r="E157">
        <v>0</v>
      </c>
      <c r="F157">
        <v>0</v>
      </c>
      <c r="H157">
        <v>0</v>
      </c>
      <c r="I157">
        <v>5</v>
      </c>
      <c r="J157">
        <v>6</v>
      </c>
      <c r="K157">
        <v>6</v>
      </c>
      <c r="L157">
        <v>6</v>
      </c>
      <c r="M157">
        <v>4</v>
      </c>
      <c r="N157">
        <v>4</v>
      </c>
      <c r="O157">
        <v>5</v>
      </c>
      <c r="P157">
        <v>5</v>
      </c>
      <c r="Q157">
        <v>1</v>
      </c>
      <c r="R157">
        <v>1</v>
      </c>
      <c r="S157">
        <v>2</v>
      </c>
      <c r="T157">
        <v>4</v>
      </c>
      <c r="U157">
        <v>4</v>
      </c>
      <c r="V157">
        <v>3</v>
      </c>
      <c r="W157">
        <v>3</v>
      </c>
      <c r="X157">
        <v>3</v>
      </c>
      <c r="Y157">
        <v>2</v>
      </c>
      <c r="Z157">
        <v>2</v>
      </c>
      <c r="AA157">
        <v>2</v>
      </c>
      <c r="AB157">
        <v>1</v>
      </c>
      <c r="AC157">
        <v>6</v>
      </c>
      <c r="AD157">
        <v>4</v>
      </c>
      <c r="AE157">
        <v>0</v>
      </c>
      <c r="AF157">
        <v>0</v>
      </c>
      <c r="AG157">
        <v>1</v>
      </c>
      <c r="AH157">
        <v>0</v>
      </c>
      <c r="AI157">
        <v>0</v>
      </c>
      <c r="AJ157">
        <v>0</v>
      </c>
      <c r="AK157" s="50" t="s">
        <v>169</v>
      </c>
      <c r="AO157" s="13" t="s">
        <v>164</v>
      </c>
    </row>
    <row r="158" spans="1:41" x14ac:dyDescent="0.3">
      <c r="A158" s="13" t="s">
        <v>661</v>
      </c>
      <c r="B158">
        <v>1</v>
      </c>
      <c r="C158">
        <v>7023</v>
      </c>
      <c r="D158" t="s">
        <v>201</v>
      </c>
      <c r="E158">
        <v>0</v>
      </c>
      <c r="F158">
        <v>0</v>
      </c>
      <c r="H158">
        <v>0</v>
      </c>
      <c r="I158">
        <v>1</v>
      </c>
      <c r="J158">
        <v>1</v>
      </c>
      <c r="K158">
        <v>1</v>
      </c>
      <c r="L158">
        <v>1</v>
      </c>
      <c r="M158">
        <v>0</v>
      </c>
      <c r="N158">
        <v>0</v>
      </c>
      <c r="O158">
        <v>0</v>
      </c>
      <c r="P158">
        <v>0</v>
      </c>
      <c r="Q158">
        <v>2</v>
      </c>
      <c r="R158">
        <v>2</v>
      </c>
      <c r="S158">
        <v>1</v>
      </c>
      <c r="T158">
        <v>1</v>
      </c>
      <c r="U158">
        <v>2</v>
      </c>
      <c r="V158">
        <v>3</v>
      </c>
      <c r="W158">
        <v>3</v>
      </c>
      <c r="X158">
        <v>3</v>
      </c>
      <c r="Y158">
        <v>0</v>
      </c>
      <c r="Z158">
        <v>0</v>
      </c>
      <c r="AA158">
        <v>0</v>
      </c>
      <c r="AB158">
        <v>0</v>
      </c>
      <c r="AC158">
        <v>1</v>
      </c>
      <c r="AD158">
        <v>1</v>
      </c>
      <c r="AE158">
        <v>0</v>
      </c>
      <c r="AF158">
        <v>3</v>
      </c>
      <c r="AG158">
        <v>0</v>
      </c>
      <c r="AH158">
        <v>0</v>
      </c>
      <c r="AI158">
        <v>0</v>
      </c>
      <c r="AJ158">
        <v>1</v>
      </c>
      <c r="AK158" s="50" t="s">
        <v>42</v>
      </c>
      <c r="AO158" s="13" t="s">
        <v>33</v>
      </c>
    </row>
    <row r="159" spans="1:41" x14ac:dyDescent="0.3">
      <c r="A159" s="13" t="s">
        <v>662</v>
      </c>
      <c r="B159">
        <v>1</v>
      </c>
      <c r="C159">
        <v>7107</v>
      </c>
      <c r="D159" t="s">
        <v>58</v>
      </c>
      <c r="E159">
        <v>0</v>
      </c>
      <c r="F159">
        <v>0</v>
      </c>
      <c r="H159">
        <v>0</v>
      </c>
      <c r="I159">
        <v>14</v>
      </c>
      <c r="J159">
        <v>14</v>
      </c>
      <c r="K159">
        <v>14</v>
      </c>
      <c r="L159">
        <v>14</v>
      </c>
      <c r="M159">
        <v>21</v>
      </c>
      <c r="N159">
        <v>21</v>
      </c>
      <c r="O159">
        <v>21</v>
      </c>
      <c r="P159">
        <v>21</v>
      </c>
      <c r="Q159">
        <v>13</v>
      </c>
      <c r="R159">
        <v>13</v>
      </c>
      <c r="S159">
        <v>11</v>
      </c>
      <c r="T159">
        <v>7</v>
      </c>
      <c r="U159">
        <v>21</v>
      </c>
      <c r="V159">
        <v>21</v>
      </c>
      <c r="W159">
        <v>21</v>
      </c>
      <c r="X159">
        <v>18</v>
      </c>
      <c r="Y159">
        <v>16</v>
      </c>
      <c r="Z159">
        <v>14</v>
      </c>
      <c r="AA159">
        <v>14</v>
      </c>
      <c r="AB159">
        <v>15</v>
      </c>
      <c r="AC159">
        <v>21</v>
      </c>
      <c r="AD159">
        <v>19</v>
      </c>
      <c r="AE159">
        <v>3</v>
      </c>
      <c r="AF159">
        <v>23</v>
      </c>
      <c r="AG159">
        <v>6</v>
      </c>
      <c r="AH159">
        <v>0</v>
      </c>
      <c r="AI159">
        <v>2</v>
      </c>
      <c r="AJ159">
        <v>13</v>
      </c>
      <c r="AK159" s="50" t="s">
        <v>58</v>
      </c>
      <c r="AO159" s="13" t="s">
        <v>33</v>
      </c>
    </row>
    <row r="160" spans="1:41" x14ac:dyDescent="0.3">
      <c r="A160" s="13" t="s">
        <v>663</v>
      </c>
      <c r="B160">
        <v>1</v>
      </c>
      <c r="C160">
        <v>7183</v>
      </c>
      <c r="D160" t="s">
        <v>202</v>
      </c>
      <c r="E160">
        <v>0</v>
      </c>
      <c r="F160">
        <v>0</v>
      </c>
      <c r="H160">
        <v>0</v>
      </c>
      <c r="I160">
        <v>17</v>
      </c>
      <c r="J160">
        <v>17</v>
      </c>
      <c r="K160">
        <v>17</v>
      </c>
      <c r="L160">
        <v>17</v>
      </c>
      <c r="M160">
        <v>32</v>
      </c>
      <c r="N160">
        <v>30</v>
      </c>
      <c r="O160">
        <v>32</v>
      </c>
      <c r="P160">
        <v>32</v>
      </c>
      <c r="Q160">
        <v>25</v>
      </c>
      <c r="R160">
        <v>25</v>
      </c>
      <c r="S160">
        <v>21</v>
      </c>
      <c r="T160">
        <v>23</v>
      </c>
      <c r="U160">
        <v>22</v>
      </c>
      <c r="V160">
        <v>22</v>
      </c>
      <c r="W160">
        <v>22</v>
      </c>
      <c r="X160">
        <v>13</v>
      </c>
      <c r="Y160">
        <v>20</v>
      </c>
      <c r="Z160">
        <v>23</v>
      </c>
      <c r="AA160">
        <v>23</v>
      </c>
      <c r="AB160">
        <v>23</v>
      </c>
      <c r="AC160">
        <v>13</v>
      </c>
      <c r="AD160">
        <v>11</v>
      </c>
      <c r="AE160">
        <v>2</v>
      </c>
      <c r="AF160">
        <v>0</v>
      </c>
      <c r="AG160">
        <v>5</v>
      </c>
      <c r="AH160">
        <v>0</v>
      </c>
      <c r="AI160">
        <v>14</v>
      </c>
      <c r="AJ160">
        <v>12</v>
      </c>
      <c r="AK160" s="50" t="s">
        <v>49</v>
      </c>
      <c r="AO160" s="13" t="s">
        <v>33</v>
      </c>
    </row>
    <row r="161" spans="1:41" x14ac:dyDescent="0.3">
      <c r="A161" s="13" t="s">
        <v>664</v>
      </c>
      <c r="B161">
        <v>1</v>
      </c>
      <c r="C161">
        <v>7222</v>
      </c>
      <c r="D161" t="s">
        <v>203</v>
      </c>
      <c r="E161">
        <v>0</v>
      </c>
      <c r="F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1</v>
      </c>
      <c r="N161">
        <v>1</v>
      </c>
      <c r="O161">
        <v>1</v>
      </c>
      <c r="P161">
        <v>1</v>
      </c>
      <c r="Q161">
        <v>0</v>
      </c>
      <c r="R161">
        <v>0</v>
      </c>
      <c r="S161">
        <v>0</v>
      </c>
      <c r="T161">
        <v>1</v>
      </c>
      <c r="U161">
        <v>1</v>
      </c>
      <c r="V161">
        <v>1</v>
      </c>
      <c r="W161">
        <v>1</v>
      </c>
      <c r="X161">
        <v>0</v>
      </c>
      <c r="Y161">
        <v>2</v>
      </c>
      <c r="Z161">
        <v>1</v>
      </c>
      <c r="AA161">
        <v>1</v>
      </c>
      <c r="AB161">
        <v>1</v>
      </c>
      <c r="AC161">
        <v>3</v>
      </c>
      <c r="AD161">
        <v>3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 s="50" t="s">
        <v>141</v>
      </c>
      <c r="AO161" s="13" t="s">
        <v>92</v>
      </c>
    </row>
    <row r="162" spans="1:41" x14ac:dyDescent="0.3">
      <c r="A162" s="13" t="s">
        <v>665</v>
      </c>
      <c r="B162">
        <v>1</v>
      </c>
      <c r="C162">
        <v>7223</v>
      </c>
      <c r="D162" t="s">
        <v>204</v>
      </c>
      <c r="E162">
        <v>0</v>
      </c>
      <c r="F162">
        <v>0</v>
      </c>
      <c r="H162">
        <v>0</v>
      </c>
      <c r="I162">
        <v>4</v>
      </c>
      <c r="J162">
        <v>4</v>
      </c>
      <c r="K162">
        <v>4</v>
      </c>
      <c r="L162">
        <v>4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3</v>
      </c>
      <c r="U162">
        <v>2</v>
      </c>
      <c r="V162">
        <v>2</v>
      </c>
      <c r="W162">
        <v>2</v>
      </c>
      <c r="X162">
        <v>2</v>
      </c>
      <c r="Y162">
        <v>0</v>
      </c>
      <c r="Z162">
        <v>0</v>
      </c>
      <c r="AA162">
        <v>0</v>
      </c>
      <c r="AB162">
        <v>0</v>
      </c>
      <c r="AC162">
        <v>1</v>
      </c>
      <c r="AD162">
        <v>1</v>
      </c>
      <c r="AE162">
        <v>0</v>
      </c>
      <c r="AF162">
        <v>0</v>
      </c>
      <c r="AG162">
        <v>3</v>
      </c>
      <c r="AH162">
        <v>0</v>
      </c>
      <c r="AI162">
        <v>0</v>
      </c>
      <c r="AJ162">
        <v>0</v>
      </c>
      <c r="AK162" s="50" t="s">
        <v>141</v>
      </c>
      <c r="AO162" s="13" t="s">
        <v>92</v>
      </c>
    </row>
    <row r="163" spans="1:41" x14ac:dyDescent="0.3">
      <c r="A163" s="13" t="s">
        <v>666</v>
      </c>
      <c r="B163">
        <v>1</v>
      </c>
      <c r="C163">
        <v>7306</v>
      </c>
      <c r="D163" t="s">
        <v>205</v>
      </c>
      <c r="E163">
        <v>2</v>
      </c>
      <c r="F163">
        <v>0</v>
      </c>
      <c r="H163">
        <v>2</v>
      </c>
      <c r="I163">
        <v>8</v>
      </c>
      <c r="J163">
        <v>8</v>
      </c>
      <c r="K163">
        <v>8</v>
      </c>
      <c r="L163">
        <v>8</v>
      </c>
      <c r="M163">
        <v>14</v>
      </c>
      <c r="N163">
        <v>13</v>
      </c>
      <c r="O163">
        <v>14</v>
      </c>
      <c r="P163">
        <v>14</v>
      </c>
      <c r="Q163">
        <v>6</v>
      </c>
      <c r="R163">
        <v>6</v>
      </c>
      <c r="S163">
        <v>8</v>
      </c>
      <c r="T163">
        <v>7</v>
      </c>
      <c r="U163">
        <v>7</v>
      </c>
      <c r="V163">
        <v>7</v>
      </c>
      <c r="W163">
        <v>7</v>
      </c>
      <c r="X163">
        <v>10</v>
      </c>
      <c r="Y163">
        <v>13</v>
      </c>
      <c r="Z163">
        <v>7</v>
      </c>
      <c r="AA163">
        <v>9</v>
      </c>
      <c r="AB163">
        <v>7</v>
      </c>
      <c r="AC163">
        <v>15</v>
      </c>
      <c r="AD163">
        <v>15</v>
      </c>
      <c r="AE163">
        <v>0</v>
      </c>
      <c r="AF163">
        <v>0</v>
      </c>
      <c r="AG163">
        <v>3</v>
      </c>
      <c r="AH163">
        <v>0</v>
      </c>
      <c r="AI163">
        <v>0</v>
      </c>
      <c r="AJ163">
        <v>8</v>
      </c>
      <c r="AK163" s="50" t="s">
        <v>56</v>
      </c>
      <c r="AO163" s="13" t="s">
        <v>33</v>
      </c>
    </row>
    <row r="164" spans="1:41" x14ac:dyDescent="0.3">
      <c r="A164" s="13" t="s">
        <v>667</v>
      </c>
      <c r="B164">
        <v>1</v>
      </c>
      <c r="C164">
        <v>7315</v>
      </c>
      <c r="D164" t="s">
        <v>206</v>
      </c>
      <c r="E164">
        <v>0</v>
      </c>
      <c r="F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3</v>
      </c>
      <c r="N164">
        <v>3</v>
      </c>
      <c r="O164">
        <v>3</v>
      </c>
      <c r="P164">
        <v>3</v>
      </c>
      <c r="Q164">
        <v>0</v>
      </c>
      <c r="R164">
        <v>0</v>
      </c>
      <c r="S164">
        <v>0</v>
      </c>
      <c r="T164">
        <v>1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1</v>
      </c>
      <c r="AA164">
        <v>1</v>
      </c>
      <c r="AB164">
        <v>1</v>
      </c>
      <c r="AC164">
        <v>0</v>
      </c>
      <c r="AD164">
        <v>1</v>
      </c>
      <c r="AE164">
        <v>0</v>
      </c>
      <c r="AF164">
        <v>2</v>
      </c>
      <c r="AG164">
        <v>0</v>
      </c>
      <c r="AH164">
        <v>0</v>
      </c>
      <c r="AI164">
        <v>0</v>
      </c>
      <c r="AJ164">
        <v>2</v>
      </c>
      <c r="AK164" s="50" t="s">
        <v>128</v>
      </c>
      <c r="AO164" s="13" t="s">
        <v>92</v>
      </c>
    </row>
    <row r="165" spans="1:41" x14ac:dyDescent="0.3">
      <c r="A165" s="13" t="s">
        <v>668</v>
      </c>
      <c r="B165">
        <v>1</v>
      </c>
      <c r="C165">
        <v>7316</v>
      </c>
      <c r="D165" t="s">
        <v>207</v>
      </c>
      <c r="E165">
        <v>0</v>
      </c>
      <c r="F165">
        <v>0</v>
      </c>
      <c r="H165">
        <v>0</v>
      </c>
      <c r="I165">
        <v>3</v>
      </c>
      <c r="J165">
        <v>3</v>
      </c>
      <c r="K165">
        <v>3</v>
      </c>
      <c r="L165">
        <v>3</v>
      </c>
      <c r="M165">
        <v>7</v>
      </c>
      <c r="N165">
        <v>7</v>
      </c>
      <c r="O165">
        <v>6</v>
      </c>
      <c r="P165">
        <v>7</v>
      </c>
      <c r="Q165">
        <v>3</v>
      </c>
      <c r="R165">
        <v>3</v>
      </c>
      <c r="S165">
        <v>3</v>
      </c>
      <c r="T165">
        <v>3</v>
      </c>
      <c r="U165">
        <v>1</v>
      </c>
      <c r="V165">
        <v>1</v>
      </c>
      <c r="W165">
        <v>1</v>
      </c>
      <c r="X165">
        <v>1</v>
      </c>
      <c r="Y165">
        <v>3</v>
      </c>
      <c r="Z165">
        <v>2</v>
      </c>
      <c r="AA165">
        <v>2</v>
      </c>
      <c r="AB165">
        <v>2</v>
      </c>
      <c r="AC165">
        <v>4</v>
      </c>
      <c r="AD165">
        <v>4</v>
      </c>
      <c r="AE165">
        <v>0</v>
      </c>
      <c r="AF165">
        <v>1</v>
      </c>
      <c r="AG165">
        <v>2</v>
      </c>
      <c r="AH165">
        <v>0</v>
      </c>
      <c r="AI165">
        <v>0</v>
      </c>
      <c r="AJ165">
        <v>1</v>
      </c>
      <c r="AK165" s="50" t="s">
        <v>128</v>
      </c>
      <c r="AO165" s="13" t="s">
        <v>92</v>
      </c>
    </row>
    <row r="166" spans="1:41" x14ac:dyDescent="0.3">
      <c r="A166" s="13" t="s">
        <v>669</v>
      </c>
      <c r="B166">
        <v>1</v>
      </c>
      <c r="C166">
        <v>7317</v>
      </c>
      <c r="D166" t="s">
        <v>208</v>
      </c>
      <c r="E166">
        <v>0</v>
      </c>
      <c r="F166">
        <v>0</v>
      </c>
      <c r="H166">
        <v>0</v>
      </c>
      <c r="I166">
        <v>1</v>
      </c>
      <c r="J166">
        <v>2</v>
      </c>
      <c r="K166">
        <v>2</v>
      </c>
      <c r="L166">
        <v>2</v>
      </c>
      <c r="M166">
        <v>2</v>
      </c>
      <c r="N166">
        <v>2</v>
      </c>
      <c r="O166">
        <v>2</v>
      </c>
      <c r="P166">
        <v>3</v>
      </c>
      <c r="Q166">
        <v>3</v>
      </c>
      <c r="R166">
        <v>2</v>
      </c>
      <c r="S166">
        <v>2</v>
      </c>
      <c r="T166">
        <v>0</v>
      </c>
      <c r="U166">
        <v>0</v>
      </c>
      <c r="V166">
        <v>0</v>
      </c>
      <c r="W166">
        <v>0</v>
      </c>
      <c r="X166">
        <v>1</v>
      </c>
      <c r="Y166">
        <v>2</v>
      </c>
      <c r="Z166">
        <v>3</v>
      </c>
      <c r="AA166">
        <v>2</v>
      </c>
      <c r="AB166">
        <v>1</v>
      </c>
      <c r="AC166">
        <v>1</v>
      </c>
      <c r="AD166">
        <v>1</v>
      </c>
      <c r="AE166">
        <v>0</v>
      </c>
      <c r="AF166">
        <v>11</v>
      </c>
      <c r="AG166">
        <v>0</v>
      </c>
      <c r="AH166">
        <v>0</v>
      </c>
      <c r="AI166">
        <v>0</v>
      </c>
      <c r="AJ166">
        <v>0</v>
      </c>
      <c r="AK166" s="50" t="s">
        <v>169</v>
      </c>
      <c r="AO166" s="13" t="s">
        <v>164</v>
      </c>
    </row>
    <row r="167" spans="1:41" x14ac:dyDescent="0.3">
      <c r="A167" s="13" t="s">
        <v>670</v>
      </c>
      <c r="B167">
        <v>1</v>
      </c>
      <c r="C167">
        <v>7318</v>
      </c>
      <c r="D167" t="s">
        <v>209</v>
      </c>
      <c r="E167">
        <v>1</v>
      </c>
      <c r="F167">
        <v>0</v>
      </c>
      <c r="H167">
        <v>0</v>
      </c>
      <c r="I167">
        <v>1</v>
      </c>
      <c r="J167">
        <v>1</v>
      </c>
      <c r="K167">
        <v>1</v>
      </c>
      <c r="L167">
        <v>1</v>
      </c>
      <c r="M167">
        <v>1</v>
      </c>
      <c r="N167">
        <v>1</v>
      </c>
      <c r="O167">
        <v>0</v>
      </c>
      <c r="P167">
        <v>2</v>
      </c>
      <c r="Q167">
        <v>0</v>
      </c>
      <c r="R167">
        <v>0</v>
      </c>
      <c r="S167">
        <v>0</v>
      </c>
      <c r="T167">
        <v>2</v>
      </c>
      <c r="U167">
        <v>2</v>
      </c>
      <c r="V167">
        <v>5</v>
      </c>
      <c r="W167">
        <v>4</v>
      </c>
      <c r="X167">
        <v>3</v>
      </c>
      <c r="Y167">
        <v>3</v>
      </c>
      <c r="Z167">
        <v>1</v>
      </c>
      <c r="AA167">
        <v>2</v>
      </c>
      <c r="AB167">
        <v>0</v>
      </c>
      <c r="AC167">
        <v>0</v>
      </c>
      <c r="AD167">
        <v>0</v>
      </c>
      <c r="AE167">
        <v>0</v>
      </c>
      <c r="AF167">
        <v>4</v>
      </c>
      <c r="AG167">
        <v>0</v>
      </c>
      <c r="AH167">
        <v>0</v>
      </c>
      <c r="AI167">
        <v>0</v>
      </c>
      <c r="AJ167">
        <v>0</v>
      </c>
      <c r="AK167" s="50" t="s">
        <v>328</v>
      </c>
      <c r="AO167" s="13" t="s">
        <v>92</v>
      </c>
    </row>
    <row r="168" spans="1:41" x14ac:dyDescent="0.3">
      <c r="A168" s="13" t="s">
        <v>671</v>
      </c>
      <c r="B168">
        <v>1</v>
      </c>
      <c r="C168">
        <v>7410</v>
      </c>
      <c r="D168" t="s">
        <v>210</v>
      </c>
      <c r="E168">
        <v>1</v>
      </c>
      <c r="F168">
        <v>0</v>
      </c>
      <c r="H168">
        <v>1</v>
      </c>
      <c r="I168">
        <v>7</v>
      </c>
      <c r="J168">
        <v>7</v>
      </c>
      <c r="K168">
        <v>7</v>
      </c>
      <c r="L168">
        <v>7</v>
      </c>
      <c r="M168">
        <v>8</v>
      </c>
      <c r="N168">
        <v>8</v>
      </c>
      <c r="O168">
        <v>8</v>
      </c>
      <c r="P168">
        <v>8</v>
      </c>
      <c r="Q168">
        <v>8</v>
      </c>
      <c r="R168">
        <v>8</v>
      </c>
      <c r="S168">
        <v>10</v>
      </c>
      <c r="T168">
        <v>12</v>
      </c>
      <c r="U168">
        <v>12</v>
      </c>
      <c r="V168">
        <v>12</v>
      </c>
      <c r="W168">
        <v>12</v>
      </c>
      <c r="X168">
        <v>9</v>
      </c>
      <c r="Y168">
        <v>12</v>
      </c>
      <c r="Z168">
        <v>8</v>
      </c>
      <c r="AA168">
        <v>10</v>
      </c>
      <c r="AB168">
        <v>9</v>
      </c>
      <c r="AC168">
        <v>8</v>
      </c>
      <c r="AD168">
        <v>9</v>
      </c>
      <c r="AE168">
        <v>0</v>
      </c>
      <c r="AF168">
        <v>0</v>
      </c>
      <c r="AG168">
        <v>3</v>
      </c>
      <c r="AH168">
        <v>0</v>
      </c>
      <c r="AI168">
        <v>4</v>
      </c>
      <c r="AJ168">
        <v>2</v>
      </c>
      <c r="AK168" s="50" t="s">
        <v>45</v>
      </c>
      <c r="AO168" s="13" t="s">
        <v>33</v>
      </c>
    </row>
    <row r="169" spans="1:41" x14ac:dyDescent="0.3">
      <c r="A169" s="13" t="s">
        <v>672</v>
      </c>
      <c r="B169">
        <v>1</v>
      </c>
      <c r="C169">
        <v>9468</v>
      </c>
      <c r="D169" t="s">
        <v>211</v>
      </c>
      <c r="E169">
        <v>2</v>
      </c>
      <c r="F169">
        <v>0</v>
      </c>
      <c r="H169">
        <v>2</v>
      </c>
      <c r="I169">
        <v>2</v>
      </c>
      <c r="J169">
        <v>2</v>
      </c>
      <c r="K169">
        <v>2</v>
      </c>
      <c r="L169">
        <v>2</v>
      </c>
      <c r="M169">
        <v>2</v>
      </c>
      <c r="N169">
        <v>2</v>
      </c>
      <c r="O169">
        <v>2</v>
      </c>
      <c r="P169">
        <v>2</v>
      </c>
      <c r="Q169">
        <v>0</v>
      </c>
      <c r="R169">
        <v>0</v>
      </c>
      <c r="S169">
        <v>0</v>
      </c>
      <c r="T169">
        <v>1</v>
      </c>
      <c r="U169">
        <v>4</v>
      </c>
      <c r="V169">
        <v>4</v>
      </c>
      <c r="W169">
        <v>4</v>
      </c>
      <c r="X169">
        <v>4</v>
      </c>
      <c r="Y169">
        <v>0</v>
      </c>
      <c r="Z169">
        <v>0</v>
      </c>
      <c r="AA169">
        <v>0</v>
      </c>
      <c r="AB169">
        <v>0</v>
      </c>
      <c r="AC169">
        <v>1</v>
      </c>
      <c r="AD169">
        <v>1</v>
      </c>
      <c r="AE169">
        <v>0</v>
      </c>
      <c r="AF169">
        <v>0</v>
      </c>
      <c r="AG169">
        <v>0</v>
      </c>
      <c r="AH169">
        <v>0</v>
      </c>
      <c r="AI169">
        <v>1</v>
      </c>
      <c r="AJ169">
        <v>0</v>
      </c>
      <c r="AK169" s="50" t="s">
        <v>107</v>
      </c>
      <c r="AO169" s="13" t="s">
        <v>92</v>
      </c>
    </row>
    <row r="170" spans="1:41" x14ac:dyDescent="0.3">
      <c r="A170" s="13" t="s">
        <v>673</v>
      </c>
      <c r="B170">
        <v>1</v>
      </c>
      <c r="C170">
        <v>10095</v>
      </c>
      <c r="D170" t="s">
        <v>213</v>
      </c>
      <c r="E170">
        <v>0</v>
      </c>
      <c r="F170">
        <v>0</v>
      </c>
      <c r="H170">
        <v>0</v>
      </c>
      <c r="I170">
        <v>2</v>
      </c>
      <c r="J170">
        <v>2</v>
      </c>
      <c r="K170">
        <v>2</v>
      </c>
      <c r="L170">
        <v>2</v>
      </c>
      <c r="M170">
        <v>1</v>
      </c>
      <c r="N170">
        <v>1</v>
      </c>
      <c r="O170">
        <v>1</v>
      </c>
      <c r="P170">
        <v>1</v>
      </c>
      <c r="Q170">
        <v>1</v>
      </c>
      <c r="R170">
        <v>1</v>
      </c>
      <c r="S170">
        <v>1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1</v>
      </c>
      <c r="Z170">
        <v>1</v>
      </c>
      <c r="AA170">
        <v>1</v>
      </c>
      <c r="AB170">
        <v>1</v>
      </c>
      <c r="AC170">
        <v>1</v>
      </c>
      <c r="AD170">
        <v>2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3</v>
      </c>
      <c r="AK170" s="50" t="s">
        <v>128</v>
      </c>
      <c r="AO170" s="13" t="s">
        <v>92</v>
      </c>
    </row>
    <row r="171" spans="1:41" x14ac:dyDescent="0.3">
      <c r="A171" s="13" t="s">
        <v>674</v>
      </c>
      <c r="B171">
        <v>1</v>
      </c>
      <c r="C171">
        <v>10096</v>
      </c>
      <c r="D171" t="s">
        <v>212</v>
      </c>
      <c r="E171">
        <v>0</v>
      </c>
      <c r="F171">
        <v>0</v>
      </c>
      <c r="H171">
        <v>0</v>
      </c>
      <c r="I171">
        <v>1</v>
      </c>
      <c r="J171">
        <v>1</v>
      </c>
      <c r="K171">
        <v>1</v>
      </c>
      <c r="L171">
        <v>1</v>
      </c>
      <c r="M171">
        <v>1</v>
      </c>
      <c r="N171">
        <v>1</v>
      </c>
      <c r="O171">
        <v>1</v>
      </c>
      <c r="P171">
        <v>1</v>
      </c>
      <c r="Q171">
        <v>0</v>
      </c>
      <c r="R171">
        <v>0</v>
      </c>
      <c r="S171">
        <v>0</v>
      </c>
      <c r="T171">
        <v>1</v>
      </c>
      <c r="U171">
        <v>2</v>
      </c>
      <c r="V171">
        <v>2</v>
      </c>
      <c r="W171">
        <v>2</v>
      </c>
      <c r="X171">
        <v>3</v>
      </c>
      <c r="Y171">
        <v>1</v>
      </c>
      <c r="Z171">
        <v>4</v>
      </c>
      <c r="AA171">
        <v>4</v>
      </c>
      <c r="AB171">
        <v>3</v>
      </c>
      <c r="AC171">
        <v>0</v>
      </c>
      <c r="AD171">
        <v>0</v>
      </c>
      <c r="AE171">
        <v>1</v>
      </c>
      <c r="AF171">
        <v>0</v>
      </c>
      <c r="AG171">
        <v>4</v>
      </c>
      <c r="AH171">
        <v>0</v>
      </c>
      <c r="AI171">
        <v>0</v>
      </c>
      <c r="AJ171">
        <v>0</v>
      </c>
      <c r="AK171" s="50" t="s">
        <v>128</v>
      </c>
      <c r="AO171" s="13" t="s">
        <v>92</v>
      </c>
    </row>
    <row r="172" spans="1:41" x14ac:dyDescent="0.3">
      <c r="A172" s="13" t="s">
        <v>675</v>
      </c>
      <c r="B172">
        <v>1</v>
      </c>
      <c r="C172">
        <v>11452</v>
      </c>
      <c r="D172" t="s">
        <v>215</v>
      </c>
      <c r="E172">
        <v>0</v>
      </c>
      <c r="F172">
        <v>0</v>
      </c>
      <c r="H172">
        <v>0</v>
      </c>
      <c r="I172">
        <v>2</v>
      </c>
      <c r="J172">
        <v>2</v>
      </c>
      <c r="K172">
        <v>2</v>
      </c>
      <c r="L172">
        <v>2</v>
      </c>
      <c r="M172">
        <v>2</v>
      </c>
      <c r="N172">
        <v>2</v>
      </c>
      <c r="O172">
        <v>2</v>
      </c>
      <c r="P172">
        <v>2</v>
      </c>
      <c r="Q172">
        <v>2</v>
      </c>
      <c r="R172">
        <v>2</v>
      </c>
      <c r="S172">
        <v>2</v>
      </c>
      <c r="T172">
        <v>1</v>
      </c>
      <c r="U172">
        <v>0</v>
      </c>
      <c r="V172">
        <v>0</v>
      </c>
      <c r="W172">
        <v>0</v>
      </c>
      <c r="X172">
        <v>0</v>
      </c>
      <c r="Y172">
        <v>1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2</v>
      </c>
      <c r="AF172">
        <v>3</v>
      </c>
      <c r="AG172">
        <v>1</v>
      </c>
      <c r="AH172">
        <v>0</v>
      </c>
      <c r="AI172">
        <v>0</v>
      </c>
      <c r="AJ172">
        <v>3</v>
      </c>
      <c r="AK172" s="50" t="s">
        <v>107</v>
      </c>
      <c r="AO172" s="13" t="s">
        <v>92</v>
      </c>
    </row>
    <row r="173" spans="1:41" x14ac:dyDescent="0.3">
      <c r="A173" s="13" t="s">
        <v>676</v>
      </c>
      <c r="B173">
        <v>1</v>
      </c>
      <c r="C173">
        <v>11470</v>
      </c>
      <c r="D173" t="s">
        <v>216</v>
      </c>
      <c r="E173">
        <v>116</v>
      </c>
      <c r="F173">
        <v>1</v>
      </c>
      <c r="H173">
        <v>122</v>
      </c>
      <c r="I173">
        <v>14</v>
      </c>
      <c r="J173">
        <v>13</v>
      </c>
      <c r="K173">
        <v>13</v>
      </c>
      <c r="L173">
        <v>13</v>
      </c>
      <c r="M173">
        <v>17</v>
      </c>
      <c r="N173">
        <v>14</v>
      </c>
      <c r="O173">
        <v>18</v>
      </c>
      <c r="P173">
        <v>11</v>
      </c>
      <c r="Q173">
        <v>9</v>
      </c>
      <c r="R173">
        <v>11</v>
      </c>
      <c r="S173">
        <v>11</v>
      </c>
      <c r="T173">
        <v>6</v>
      </c>
      <c r="U173">
        <v>1</v>
      </c>
      <c r="V173">
        <v>1</v>
      </c>
      <c r="W173">
        <v>2</v>
      </c>
      <c r="X173">
        <v>1</v>
      </c>
      <c r="Y173">
        <v>0</v>
      </c>
      <c r="Z173">
        <v>0</v>
      </c>
      <c r="AA173">
        <v>2</v>
      </c>
      <c r="AB173">
        <v>1</v>
      </c>
      <c r="AC173">
        <v>1</v>
      </c>
      <c r="AD173">
        <v>1</v>
      </c>
      <c r="AE173">
        <v>4</v>
      </c>
      <c r="AF173">
        <v>19</v>
      </c>
      <c r="AG173">
        <v>0</v>
      </c>
      <c r="AH173">
        <v>0</v>
      </c>
      <c r="AI173">
        <v>4</v>
      </c>
      <c r="AJ173">
        <v>18</v>
      </c>
      <c r="AK173" s="50" t="s">
        <v>33</v>
      </c>
      <c r="AO173" s="13" t="s">
        <v>33</v>
      </c>
    </row>
    <row r="174" spans="1:41" x14ac:dyDescent="0.3">
      <c r="A174" s="13" t="s">
        <v>677</v>
      </c>
      <c r="B174">
        <v>1</v>
      </c>
      <c r="C174">
        <v>11688</v>
      </c>
      <c r="D174" t="s">
        <v>214</v>
      </c>
      <c r="E174">
        <v>0</v>
      </c>
      <c r="F174">
        <v>0</v>
      </c>
      <c r="H174">
        <v>0</v>
      </c>
      <c r="I174">
        <v>1</v>
      </c>
      <c r="J174">
        <v>1</v>
      </c>
      <c r="K174">
        <v>1</v>
      </c>
      <c r="L174">
        <v>1</v>
      </c>
      <c r="M174">
        <v>0</v>
      </c>
      <c r="N174">
        <v>0</v>
      </c>
      <c r="O174">
        <v>1</v>
      </c>
      <c r="P174">
        <v>1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2</v>
      </c>
      <c r="AA174">
        <v>2</v>
      </c>
      <c r="AB174">
        <v>2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 s="50" t="s">
        <v>128</v>
      </c>
      <c r="AO174" s="13" t="s">
        <v>92</v>
      </c>
    </row>
    <row r="175" spans="1:41" x14ac:dyDescent="0.3">
      <c r="A175" s="13" t="s">
        <v>678</v>
      </c>
      <c r="B175">
        <v>1</v>
      </c>
      <c r="C175">
        <v>17605</v>
      </c>
      <c r="D175" t="s">
        <v>217</v>
      </c>
      <c r="E175">
        <v>0</v>
      </c>
      <c r="F175">
        <v>0</v>
      </c>
      <c r="H175">
        <v>0</v>
      </c>
      <c r="I175">
        <v>2</v>
      </c>
      <c r="J175">
        <v>2</v>
      </c>
      <c r="K175">
        <v>2</v>
      </c>
      <c r="L175">
        <v>2</v>
      </c>
      <c r="M175">
        <v>1</v>
      </c>
      <c r="N175">
        <v>1</v>
      </c>
      <c r="O175">
        <v>1</v>
      </c>
      <c r="P175">
        <v>1</v>
      </c>
      <c r="Q175">
        <v>5</v>
      </c>
      <c r="R175">
        <v>5</v>
      </c>
      <c r="S175">
        <v>4</v>
      </c>
      <c r="T175">
        <v>1</v>
      </c>
      <c r="U175">
        <v>2</v>
      </c>
      <c r="V175">
        <v>2</v>
      </c>
      <c r="W175">
        <v>2</v>
      </c>
      <c r="X175">
        <v>1</v>
      </c>
      <c r="Y175">
        <v>4</v>
      </c>
      <c r="Z175">
        <v>1</v>
      </c>
      <c r="AA175">
        <v>1</v>
      </c>
      <c r="AB175">
        <v>1</v>
      </c>
      <c r="AC175">
        <v>1</v>
      </c>
      <c r="AD175">
        <v>1</v>
      </c>
      <c r="AE175">
        <v>4</v>
      </c>
      <c r="AF175">
        <v>3</v>
      </c>
      <c r="AG175">
        <v>0</v>
      </c>
      <c r="AH175">
        <v>0</v>
      </c>
      <c r="AI175">
        <v>1</v>
      </c>
      <c r="AJ175">
        <v>2</v>
      </c>
      <c r="AK175" s="50" t="s">
        <v>128</v>
      </c>
      <c r="AO175" s="13" t="s">
        <v>92</v>
      </c>
    </row>
    <row r="176" spans="1:41" x14ac:dyDescent="0.3">
      <c r="A176" s="13" t="s">
        <v>679</v>
      </c>
      <c r="B176">
        <v>1</v>
      </c>
      <c r="C176">
        <v>17874</v>
      </c>
      <c r="D176" t="s">
        <v>218</v>
      </c>
      <c r="E176">
        <v>0</v>
      </c>
      <c r="F176">
        <v>0</v>
      </c>
      <c r="H176">
        <v>0</v>
      </c>
      <c r="I176">
        <v>5</v>
      </c>
      <c r="J176">
        <v>5</v>
      </c>
      <c r="K176">
        <v>5</v>
      </c>
      <c r="L176">
        <v>5</v>
      </c>
      <c r="M176">
        <v>3</v>
      </c>
      <c r="N176">
        <v>3</v>
      </c>
      <c r="O176">
        <v>3</v>
      </c>
      <c r="P176">
        <v>4</v>
      </c>
      <c r="Q176">
        <v>5</v>
      </c>
      <c r="R176">
        <v>5</v>
      </c>
      <c r="S176">
        <v>3</v>
      </c>
      <c r="T176">
        <v>3</v>
      </c>
      <c r="U176">
        <v>2</v>
      </c>
      <c r="V176">
        <v>2</v>
      </c>
      <c r="W176">
        <v>2</v>
      </c>
      <c r="X176">
        <v>2</v>
      </c>
      <c r="Y176">
        <v>3</v>
      </c>
      <c r="Z176">
        <v>4</v>
      </c>
      <c r="AA176">
        <v>3</v>
      </c>
      <c r="AB176">
        <v>4</v>
      </c>
      <c r="AC176">
        <v>1</v>
      </c>
      <c r="AD176">
        <v>0</v>
      </c>
      <c r="AE176">
        <v>3</v>
      </c>
      <c r="AF176">
        <v>0</v>
      </c>
      <c r="AG176">
        <v>0</v>
      </c>
      <c r="AH176">
        <v>0</v>
      </c>
      <c r="AI176">
        <v>1</v>
      </c>
      <c r="AJ176">
        <v>5</v>
      </c>
      <c r="AK176" s="50" t="s">
        <v>335</v>
      </c>
      <c r="AO176" s="13" t="s">
        <v>33</v>
      </c>
    </row>
    <row r="177" spans="1:41" x14ac:dyDescent="0.3">
      <c r="A177" s="13" t="s">
        <v>680</v>
      </c>
      <c r="B177">
        <v>1</v>
      </c>
      <c r="C177">
        <v>17875</v>
      </c>
      <c r="D177" t="s">
        <v>219</v>
      </c>
      <c r="E177">
        <v>0</v>
      </c>
      <c r="F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1</v>
      </c>
      <c r="R177">
        <v>1</v>
      </c>
      <c r="S177">
        <v>1</v>
      </c>
      <c r="T177">
        <v>0</v>
      </c>
      <c r="U177">
        <v>1</v>
      </c>
      <c r="V177">
        <v>1</v>
      </c>
      <c r="W177">
        <v>1</v>
      </c>
      <c r="X177">
        <v>1</v>
      </c>
      <c r="Y177">
        <v>0</v>
      </c>
      <c r="Z177">
        <v>1</v>
      </c>
      <c r="AA177">
        <v>1</v>
      </c>
      <c r="AB177">
        <v>1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1</v>
      </c>
      <c r="AK177" s="50" t="s">
        <v>85</v>
      </c>
      <c r="AO177" s="13" t="s">
        <v>33</v>
      </c>
    </row>
    <row r="178" spans="1:41" x14ac:dyDescent="0.3">
      <c r="A178" s="13" t="s">
        <v>681</v>
      </c>
      <c r="B178">
        <v>1</v>
      </c>
      <c r="C178">
        <v>18872</v>
      </c>
      <c r="D178" t="s">
        <v>221</v>
      </c>
      <c r="E178">
        <v>0</v>
      </c>
      <c r="F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1</v>
      </c>
      <c r="R178">
        <v>1</v>
      </c>
      <c r="S178">
        <v>0</v>
      </c>
      <c r="T178">
        <v>1</v>
      </c>
      <c r="U178">
        <v>1</v>
      </c>
      <c r="V178">
        <v>1</v>
      </c>
      <c r="W178">
        <v>1</v>
      </c>
      <c r="X178">
        <v>0</v>
      </c>
      <c r="Y178">
        <v>0</v>
      </c>
      <c r="Z178">
        <v>3</v>
      </c>
      <c r="AA178">
        <v>3</v>
      </c>
      <c r="AB178">
        <v>2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 s="50" t="s">
        <v>128</v>
      </c>
      <c r="AO178" s="13" t="s">
        <v>92</v>
      </c>
    </row>
    <row r="179" spans="1:41" x14ac:dyDescent="0.3">
      <c r="A179" s="13" t="s">
        <v>682</v>
      </c>
      <c r="B179">
        <v>1</v>
      </c>
      <c r="C179">
        <v>18916</v>
      </c>
      <c r="D179" t="s">
        <v>220</v>
      </c>
      <c r="E179">
        <v>0</v>
      </c>
      <c r="F179">
        <v>0</v>
      </c>
      <c r="H179">
        <v>0</v>
      </c>
      <c r="I179">
        <v>1</v>
      </c>
      <c r="J179">
        <v>1</v>
      </c>
      <c r="K179">
        <v>1</v>
      </c>
      <c r="L179">
        <v>1</v>
      </c>
      <c r="M179">
        <v>1</v>
      </c>
      <c r="N179">
        <v>1</v>
      </c>
      <c r="O179">
        <v>1</v>
      </c>
      <c r="P179">
        <v>1</v>
      </c>
      <c r="Q179">
        <v>2</v>
      </c>
      <c r="R179">
        <v>2</v>
      </c>
      <c r="S179">
        <v>2</v>
      </c>
      <c r="T179">
        <v>3</v>
      </c>
      <c r="U179">
        <v>7</v>
      </c>
      <c r="V179">
        <v>7</v>
      </c>
      <c r="W179">
        <v>7</v>
      </c>
      <c r="X179">
        <v>3</v>
      </c>
      <c r="Y179">
        <v>2</v>
      </c>
      <c r="Z179">
        <v>1</v>
      </c>
      <c r="AA179">
        <v>1</v>
      </c>
      <c r="AB179">
        <v>1</v>
      </c>
      <c r="AC179">
        <v>2</v>
      </c>
      <c r="AD179">
        <v>2</v>
      </c>
      <c r="AE179">
        <v>2</v>
      </c>
      <c r="AF179">
        <v>5</v>
      </c>
      <c r="AG179">
        <v>1</v>
      </c>
      <c r="AH179">
        <v>0</v>
      </c>
      <c r="AI179">
        <v>1</v>
      </c>
      <c r="AJ179">
        <v>3</v>
      </c>
      <c r="AK179" s="50" t="s">
        <v>128</v>
      </c>
      <c r="AO179" s="13" t="s">
        <v>92</v>
      </c>
    </row>
    <row r="180" spans="1:41" x14ac:dyDescent="0.3">
      <c r="A180" s="13" t="s">
        <v>683</v>
      </c>
      <c r="B180">
        <v>1</v>
      </c>
      <c r="C180">
        <v>26094</v>
      </c>
      <c r="D180" t="s">
        <v>222</v>
      </c>
      <c r="E180">
        <v>0</v>
      </c>
      <c r="F180">
        <v>0</v>
      </c>
      <c r="H180">
        <v>0</v>
      </c>
      <c r="I180">
        <v>3</v>
      </c>
      <c r="J180">
        <v>3</v>
      </c>
      <c r="K180">
        <v>3</v>
      </c>
      <c r="L180">
        <v>3</v>
      </c>
      <c r="M180">
        <v>8</v>
      </c>
      <c r="N180">
        <v>8</v>
      </c>
      <c r="O180">
        <v>8</v>
      </c>
      <c r="P180">
        <v>8</v>
      </c>
      <c r="Q180">
        <v>10</v>
      </c>
      <c r="R180">
        <v>10</v>
      </c>
      <c r="S180">
        <v>7</v>
      </c>
      <c r="T180">
        <v>9</v>
      </c>
      <c r="U180">
        <v>8</v>
      </c>
      <c r="V180">
        <v>8</v>
      </c>
      <c r="W180">
        <v>8</v>
      </c>
      <c r="X180">
        <v>6</v>
      </c>
      <c r="Y180">
        <v>5</v>
      </c>
      <c r="Z180">
        <v>12</v>
      </c>
      <c r="AA180">
        <v>12</v>
      </c>
      <c r="AB180">
        <v>12</v>
      </c>
      <c r="AC180">
        <v>8</v>
      </c>
      <c r="AD180">
        <v>8</v>
      </c>
      <c r="AE180">
        <v>0</v>
      </c>
      <c r="AF180">
        <v>0</v>
      </c>
      <c r="AG180">
        <v>2</v>
      </c>
      <c r="AH180">
        <v>0</v>
      </c>
      <c r="AI180">
        <v>0</v>
      </c>
      <c r="AJ180">
        <v>2</v>
      </c>
      <c r="AK180" s="50" t="s">
        <v>92</v>
      </c>
      <c r="AO180" s="13" t="s">
        <v>92</v>
      </c>
    </row>
    <row r="181" spans="1:41" x14ac:dyDescent="0.3">
      <c r="A181" s="13" t="s">
        <v>684</v>
      </c>
      <c r="B181">
        <v>1</v>
      </c>
      <c r="C181">
        <v>26269</v>
      </c>
      <c r="D181" t="s">
        <v>223</v>
      </c>
      <c r="E181">
        <v>0</v>
      </c>
      <c r="F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2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6</v>
      </c>
      <c r="AF181">
        <v>12</v>
      </c>
      <c r="AG181">
        <v>2</v>
      </c>
      <c r="AH181">
        <v>0</v>
      </c>
      <c r="AI181">
        <v>0</v>
      </c>
      <c r="AJ181">
        <v>0</v>
      </c>
      <c r="AK181" s="50" t="s">
        <v>42</v>
      </c>
      <c r="AO181" s="13" t="s">
        <v>33</v>
      </c>
    </row>
    <row r="182" spans="1:41" x14ac:dyDescent="0.3">
      <c r="A182" s="13" t="s">
        <v>685</v>
      </c>
      <c r="B182">
        <v>1</v>
      </c>
      <c r="C182">
        <v>8832</v>
      </c>
      <c r="D182" t="s">
        <v>417</v>
      </c>
      <c r="E182">
        <v>0</v>
      </c>
      <c r="F182">
        <v>0</v>
      </c>
      <c r="H182">
        <v>0</v>
      </c>
      <c r="I182">
        <v>4</v>
      </c>
      <c r="J182">
        <v>4</v>
      </c>
      <c r="K182">
        <v>4</v>
      </c>
      <c r="L182">
        <v>4</v>
      </c>
      <c r="M182">
        <v>2</v>
      </c>
      <c r="N182">
        <v>4</v>
      </c>
      <c r="O182">
        <v>4</v>
      </c>
      <c r="P182">
        <v>2</v>
      </c>
      <c r="Q182">
        <v>2</v>
      </c>
      <c r="R182">
        <v>2</v>
      </c>
      <c r="S182">
        <v>2</v>
      </c>
      <c r="T182">
        <v>7</v>
      </c>
      <c r="U182">
        <v>3</v>
      </c>
      <c r="V182">
        <v>3</v>
      </c>
      <c r="W182">
        <v>3</v>
      </c>
      <c r="X182">
        <v>0</v>
      </c>
      <c r="Y182">
        <v>2</v>
      </c>
      <c r="Z182">
        <v>0</v>
      </c>
      <c r="AA182">
        <v>1</v>
      </c>
      <c r="AB182">
        <v>0</v>
      </c>
      <c r="AC182">
        <v>2</v>
      </c>
      <c r="AD182">
        <v>2</v>
      </c>
      <c r="AE182">
        <v>0</v>
      </c>
      <c r="AF182">
        <v>8</v>
      </c>
      <c r="AG182">
        <v>0</v>
      </c>
      <c r="AH182">
        <v>0</v>
      </c>
      <c r="AI182">
        <v>1</v>
      </c>
      <c r="AJ182">
        <v>1</v>
      </c>
      <c r="AK182" s="50" t="s">
        <v>82</v>
      </c>
      <c r="AO182" s="13" t="s">
        <v>411</v>
      </c>
    </row>
    <row r="183" spans="1:41" x14ac:dyDescent="0.3">
      <c r="A183" s="13" t="s">
        <v>686</v>
      </c>
      <c r="B183">
        <v>1</v>
      </c>
      <c r="C183">
        <v>8835</v>
      </c>
      <c r="D183" t="s">
        <v>418</v>
      </c>
      <c r="E183">
        <v>0</v>
      </c>
      <c r="F183">
        <v>0</v>
      </c>
      <c r="H183">
        <v>0</v>
      </c>
      <c r="I183">
        <v>70</v>
      </c>
      <c r="J183">
        <v>66</v>
      </c>
      <c r="K183">
        <v>66</v>
      </c>
      <c r="L183">
        <v>68</v>
      </c>
      <c r="M183">
        <v>78</v>
      </c>
      <c r="N183">
        <v>82</v>
      </c>
      <c r="O183">
        <v>81</v>
      </c>
      <c r="P183">
        <v>76</v>
      </c>
      <c r="Q183">
        <v>73</v>
      </c>
      <c r="R183">
        <v>73</v>
      </c>
      <c r="S183">
        <v>53</v>
      </c>
      <c r="T183">
        <v>49</v>
      </c>
      <c r="U183">
        <v>70</v>
      </c>
      <c r="V183">
        <v>70</v>
      </c>
      <c r="W183">
        <v>71</v>
      </c>
      <c r="X183">
        <v>19</v>
      </c>
      <c r="Y183">
        <v>58</v>
      </c>
      <c r="Z183">
        <v>42</v>
      </c>
      <c r="AA183">
        <v>48</v>
      </c>
      <c r="AB183">
        <v>45</v>
      </c>
      <c r="AC183">
        <v>60</v>
      </c>
      <c r="AD183">
        <v>54</v>
      </c>
      <c r="AE183">
        <v>52</v>
      </c>
      <c r="AF183">
        <v>139</v>
      </c>
      <c r="AG183">
        <v>36</v>
      </c>
      <c r="AH183">
        <v>0</v>
      </c>
      <c r="AI183">
        <v>24</v>
      </c>
      <c r="AJ183">
        <v>44</v>
      </c>
      <c r="AK183" s="50" t="s">
        <v>33</v>
      </c>
      <c r="AO183" s="13" t="s">
        <v>411</v>
      </c>
    </row>
    <row r="184" spans="1:41" x14ac:dyDescent="0.3">
      <c r="A184" s="13" t="s">
        <v>687</v>
      </c>
      <c r="B184">
        <v>1</v>
      </c>
      <c r="C184">
        <v>8833</v>
      </c>
      <c r="D184" t="s">
        <v>419</v>
      </c>
      <c r="E184">
        <v>0</v>
      </c>
      <c r="F184">
        <v>0</v>
      </c>
      <c r="H184">
        <v>0</v>
      </c>
      <c r="I184">
        <v>37</v>
      </c>
      <c r="J184">
        <v>36</v>
      </c>
      <c r="K184">
        <v>37</v>
      </c>
      <c r="L184">
        <v>37</v>
      </c>
      <c r="M184">
        <v>35</v>
      </c>
      <c r="N184">
        <v>40</v>
      </c>
      <c r="O184">
        <v>41</v>
      </c>
      <c r="P184">
        <v>41</v>
      </c>
      <c r="Q184">
        <v>36</v>
      </c>
      <c r="R184">
        <v>34</v>
      </c>
      <c r="S184">
        <v>32</v>
      </c>
      <c r="T184">
        <v>32</v>
      </c>
      <c r="U184">
        <v>30</v>
      </c>
      <c r="V184">
        <v>34</v>
      </c>
      <c r="W184">
        <v>32</v>
      </c>
      <c r="X184">
        <v>11</v>
      </c>
      <c r="Y184">
        <v>31</v>
      </c>
      <c r="Z184">
        <v>25</v>
      </c>
      <c r="AA184">
        <v>29</v>
      </c>
      <c r="AB184">
        <v>36</v>
      </c>
      <c r="AC184">
        <v>30</v>
      </c>
      <c r="AD184">
        <v>32</v>
      </c>
      <c r="AE184">
        <v>12</v>
      </c>
      <c r="AF184">
        <v>57</v>
      </c>
      <c r="AG184">
        <v>43</v>
      </c>
      <c r="AH184">
        <v>0</v>
      </c>
      <c r="AI184">
        <v>14</v>
      </c>
      <c r="AJ184">
        <v>24</v>
      </c>
      <c r="AK184" s="50" t="s">
        <v>45</v>
      </c>
      <c r="AO184" s="13" t="s">
        <v>411</v>
      </c>
    </row>
    <row r="185" spans="1:41" x14ac:dyDescent="0.3">
      <c r="A185" s="13" t="s">
        <v>688</v>
      </c>
      <c r="B185">
        <v>1</v>
      </c>
      <c r="C185">
        <v>8839</v>
      </c>
      <c r="D185" t="s">
        <v>420</v>
      </c>
      <c r="E185">
        <v>0</v>
      </c>
      <c r="F185">
        <v>0</v>
      </c>
      <c r="H185">
        <v>0</v>
      </c>
      <c r="I185">
        <v>11</v>
      </c>
      <c r="J185">
        <v>10</v>
      </c>
      <c r="K185">
        <v>10</v>
      </c>
      <c r="L185">
        <v>11</v>
      </c>
      <c r="M185">
        <v>10</v>
      </c>
      <c r="N185">
        <v>10</v>
      </c>
      <c r="O185">
        <v>10</v>
      </c>
      <c r="P185">
        <v>10</v>
      </c>
      <c r="Q185">
        <v>5</v>
      </c>
      <c r="R185">
        <v>7</v>
      </c>
      <c r="S185">
        <v>8</v>
      </c>
      <c r="T185">
        <v>9</v>
      </c>
      <c r="U185">
        <v>3</v>
      </c>
      <c r="V185">
        <v>4</v>
      </c>
      <c r="W185">
        <v>5</v>
      </c>
      <c r="X185">
        <v>8</v>
      </c>
      <c r="Y185">
        <v>11</v>
      </c>
      <c r="Z185">
        <v>8</v>
      </c>
      <c r="AA185">
        <v>12</v>
      </c>
      <c r="AB185">
        <v>6</v>
      </c>
      <c r="AC185">
        <v>7</v>
      </c>
      <c r="AD185">
        <v>7</v>
      </c>
      <c r="AE185">
        <v>2</v>
      </c>
      <c r="AF185">
        <v>1</v>
      </c>
      <c r="AG185">
        <v>2</v>
      </c>
      <c r="AH185">
        <v>0</v>
      </c>
      <c r="AI185">
        <v>4</v>
      </c>
      <c r="AJ185">
        <v>12</v>
      </c>
      <c r="AK185" s="50" t="s">
        <v>116</v>
      </c>
      <c r="AO185" s="13" t="s">
        <v>411</v>
      </c>
    </row>
    <row r="186" spans="1:41" x14ac:dyDescent="0.3">
      <c r="A186" s="13" t="s">
        <v>689</v>
      </c>
      <c r="B186">
        <v>1</v>
      </c>
      <c r="C186">
        <v>8838</v>
      </c>
      <c r="D186" t="s">
        <v>421</v>
      </c>
      <c r="E186">
        <v>0</v>
      </c>
      <c r="F186">
        <v>0</v>
      </c>
      <c r="H186">
        <v>0</v>
      </c>
      <c r="I186">
        <v>13</v>
      </c>
      <c r="J186">
        <v>13</v>
      </c>
      <c r="K186">
        <v>13</v>
      </c>
      <c r="L186">
        <v>13</v>
      </c>
      <c r="M186">
        <v>14</v>
      </c>
      <c r="N186">
        <v>14</v>
      </c>
      <c r="O186">
        <v>14</v>
      </c>
      <c r="P186">
        <v>14</v>
      </c>
      <c r="Q186">
        <v>14</v>
      </c>
      <c r="R186">
        <v>14</v>
      </c>
      <c r="S186">
        <v>15</v>
      </c>
      <c r="T186">
        <v>16</v>
      </c>
      <c r="U186">
        <v>21</v>
      </c>
      <c r="V186">
        <v>21</v>
      </c>
      <c r="W186">
        <v>21</v>
      </c>
      <c r="X186">
        <v>1</v>
      </c>
      <c r="Y186">
        <v>8</v>
      </c>
      <c r="Z186">
        <v>11</v>
      </c>
      <c r="AA186">
        <v>12</v>
      </c>
      <c r="AB186">
        <v>11</v>
      </c>
      <c r="AC186">
        <v>11</v>
      </c>
      <c r="AD186">
        <v>9</v>
      </c>
      <c r="AE186">
        <v>2</v>
      </c>
      <c r="AF186">
        <v>9</v>
      </c>
      <c r="AG186">
        <v>9</v>
      </c>
      <c r="AH186">
        <v>0</v>
      </c>
      <c r="AI186">
        <v>3</v>
      </c>
      <c r="AJ186">
        <v>14</v>
      </c>
      <c r="AK186" s="50" t="s">
        <v>329</v>
      </c>
      <c r="AO186" s="13" t="s">
        <v>411</v>
      </c>
    </row>
    <row r="187" spans="1:41" x14ac:dyDescent="0.3">
      <c r="A187" s="13" t="s">
        <v>690</v>
      </c>
      <c r="B187">
        <v>1</v>
      </c>
      <c r="C187">
        <v>8892</v>
      </c>
      <c r="D187" t="s">
        <v>422</v>
      </c>
      <c r="E187">
        <v>0</v>
      </c>
      <c r="F187">
        <v>0</v>
      </c>
      <c r="H187">
        <v>0</v>
      </c>
      <c r="I187">
        <v>2</v>
      </c>
      <c r="J187">
        <v>2</v>
      </c>
      <c r="K187">
        <v>2</v>
      </c>
      <c r="L187">
        <v>2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5</v>
      </c>
      <c r="U187">
        <v>0</v>
      </c>
      <c r="V187">
        <v>0</v>
      </c>
      <c r="W187">
        <v>0</v>
      </c>
      <c r="X187">
        <v>0</v>
      </c>
      <c r="Y187">
        <v>2</v>
      </c>
      <c r="Z187">
        <v>1</v>
      </c>
      <c r="AA187">
        <v>0</v>
      </c>
      <c r="AB187">
        <v>1</v>
      </c>
      <c r="AC187">
        <v>1</v>
      </c>
      <c r="AD187">
        <v>2</v>
      </c>
      <c r="AE187">
        <v>2</v>
      </c>
      <c r="AF187">
        <v>16</v>
      </c>
      <c r="AG187">
        <v>2</v>
      </c>
      <c r="AH187">
        <v>0</v>
      </c>
      <c r="AI187">
        <v>0</v>
      </c>
      <c r="AJ187">
        <v>3</v>
      </c>
      <c r="AK187" s="50" t="s">
        <v>85</v>
      </c>
      <c r="AO187" s="13" t="s">
        <v>411</v>
      </c>
    </row>
    <row r="188" spans="1:41" x14ac:dyDescent="0.3">
      <c r="A188" s="13" t="s">
        <v>691</v>
      </c>
      <c r="B188">
        <v>1</v>
      </c>
      <c r="C188">
        <v>8891</v>
      </c>
      <c r="D188" t="s">
        <v>423</v>
      </c>
      <c r="E188">
        <v>0</v>
      </c>
      <c r="F188">
        <v>0</v>
      </c>
      <c r="H188">
        <v>0</v>
      </c>
      <c r="I188">
        <v>9</v>
      </c>
      <c r="J188">
        <v>9</v>
      </c>
      <c r="K188">
        <v>9</v>
      </c>
      <c r="L188">
        <v>9</v>
      </c>
      <c r="M188">
        <v>4</v>
      </c>
      <c r="N188">
        <v>4</v>
      </c>
      <c r="O188">
        <v>4</v>
      </c>
      <c r="P188">
        <v>4</v>
      </c>
      <c r="Q188">
        <v>10</v>
      </c>
      <c r="R188">
        <v>10</v>
      </c>
      <c r="S188">
        <v>6</v>
      </c>
      <c r="T188">
        <v>5</v>
      </c>
      <c r="U188">
        <v>15</v>
      </c>
      <c r="V188">
        <v>15</v>
      </c>
      <c r="W188">
        <v>15</v>
      </c>
      <c r="X188">
        <v>3</v>
      </c>
      <c r="Y188">
        <v>8</v>
      </c>
      <c r="Z188">
        <v>7</v>
      </c>
      <c r="AA188">
        <v>7</v>
      </c>
      <c r="AB188">
        <v>7</v>
      </c>
      <c r="AC188">
        <v>8</v>
      </c>
      <c r="AD188">
        <v>7</v>
      </c>
      <c r="AE188">
        <v>3</v>
      </c>
      <c r="AF188">
        <v>0</v>
      </c>
      <c r="AG188">
        <v>5</v>
      </c>
      <c r="AH188">
        <v>0</v>
      </c>
      <c r="AI188">
        <v>4</v>
      </c>
      <c r="AJ188">
        <v>5</v>
      </c>
      <c r="AK188" s="50" t="s">
        <v>91</v>
      </c>
      <c r="AO188" s="13" t="s">
        <v>411</v>
      </c>
    </row>
    <row r="189" spans="1:41" x14ac:dyDescent="0.3">
      <c r="A189" s="13" t="s">
        <v>692</v>
      </c>
      <c r="B189">
        <v>1</v>
      </c>
      <c r="C189">
        <v>8831</v>
      </c>
      <c r="D189" t="s">
        <v>424</v>
      </c>
      <c r="E189">
        <v>0</v>
      </c>
      <c r="F189">
        <v>0</v>
      </c>
      <c r="H189">
        <v>0</v>
      </c>
      <c r="I189">
        <v>36</v>
      </c>
      <c r="J189">
        <v>36</v>
      </c>
      <c r="K189">
        <v>36</v>
      </c>
      <c r="L189">
        <v>38</v>
      </c>
      <c r="M189">
        <v>46</v>
      </c>
      <c r="N189">
        <v>47</v>
      </c>
      <c r="O189">
        <v>48</v>
      </c>
      <c r="P189">
        <v>47</v>
      </c>
      <c r="Q189">
        <v>39</v>
      </c>
      <c r="R189">
        <v>39</v>
      </c>
      <c r="S189">
        <v>34</v>
      </c>
      <c r="T189">
        <v>30</v>
      </c>
      <c r="U189">
        <v>43</v>
      </c>
      <c r="V189">
        <v>45</v>
      </c>
      <c r="W189">
        <v>44</v>
      </c>
      <c r="X189">
        <v>3</v>
      </c>
      <c r="Y189">
        <v>53</v>
      </c>
      <c r="Z189">
        <v>36</v>
      </c>
      <c r="AA189">
        <v>34</v>
      </c>
      <c r="AB189">
        <v>36</v>
      </c>
      <c r="AC189">
        <v>44</v>
      </c>
      <c r="AD189">
        <v>36</v>
      </c>
      <c r="AE189">
        <v>12</v>
      </c>
      <c r="AF189">
        <v>25</v>
      </c>
      <c r="AG189">
        <v>23</v>
      </c>
      <c r="AH189">
        <v>0</v>
      </c>
      <c r="AI189">
        <v>13</v>
      </c>
      <c r="AJ189">
        <v>36</v>
      </c>
      <c r="AK189" s="50" t="s">
        <v>49</v>
      </c>
      <c r="AO189" s="13" t="s">
        <v>411</v>
      </c>
    </row>
    <row r="190" spans="1:41" x14ac:dyDescent="0.3">
      <c r="A190" s="13" t="s">
        <v>693</v>
      </c>
      <c r="B190">
        <v>1</v>
      </c>
      <c r="C190">
        <v>8349</v>
      </c>
      <c r="D190" t="s">
        <v>425</v>
      </c>
      <c r="E190">
        <v>0</v>
      </c>
      <c r="F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2</v>
      </c>
      <c r="N190">
        <v>2</v>
      </c>
      <c r="O190">
        <v>2</v>
      </c>
      <c r="P190">
        <v>2</v>
      </c>
      <c r="Q190">
        <v>3</v>
      </c>
      <c r="R190">
        <v>3</v>
      </c>
      <c r="S190">
        <v>3</v>
      </c>
      <c r="T190">
        <v>1</v>
      </c>
      <c r="U190">
        <v>0</v>
      </c>
      <c r="V190">
        <v>0</v>
      </c>
      <c r="W190">
        <v>0</v>
      </c>
      <c r="X190">
        <v>0</v>
      </c>
      <c r="Y190">
        <v>5</v>
      </c>
      <c r="Z190">
        <v>5</v>
      </c>
      <c r="AA190">
        <v>6</v>
      </c>
      <c r="AB190">
        <v>6</v>
      </c>
      <c r="AC190">
        <v>2</v>
      </c>
      <c r="AD190">
        <v>1</v>
      </c>
      <c r="AE190">
        <v>1</v>
      </c>
      <c r="AF190">
        <v>5</v>
      </c>
      <c r="AG190">
        <v>3</v>
      </c>
      <c r="AH190">
        <v>0</v>
      </c>
      <c r="AI190">
        <v>0</v>
      </c>
      <c r="AJ190">
        <v>1</v>
      </c>
      <c r="AK190" s="50" t="s">
        <v>42</v>
      </c>
      <c r="AO190" s="13" t="s">
        <v>411</v>
      </c>
    </row>
    <row r="191" spans="1:41" x14ac:dyDescent="0.3">
      <c r="A191" s="13" t="s">
        <v>694</v>
      </c>
      <c r="B191">
        <v>1</v>
      </c>
      <c r="C191">
        <v>8608</v>
      </c>
      <c r="D191" t="s">
        <v>426</v>
      </c>
      <c r="E191">
        <v>0</v>
      </c>
      <c r="F191">
        <v>0</v>
      </c>
      <c r="H191">
        <v>0</v>
      </c>
      <c r="I191">
        <v>3</v>
      </c>
      <c r="J191">
        <v>3</v>
      </c>
      <c r="K191">
        <v>3</v>
      </c>
      <c r="L191">
        <v>3</v>
      </c>
      <c r="M191">
        <v>9</v>
      </c>
      <c r="N191">
        <v>9</v>
      </c>
      <c r="O191">
        <v>9</v>
      </c>
      <c r="P191">
        <v>9</v>
      </c>
      <c r="Q191">
        <v>10</v>
      </c>
      <c r="R191">
        <v>10</v>
      </c>
      <c r="S191">
        <v>9</v>
      </c>
      <c r="T191">
        <v>4</v>
      </c>
      <c r="U191">
        <v>5</v>
      </c>
      <c r="V191">
        <v>6</v>
      </c>
      <c r="W191">
        <v>5</v>
      </c>
      <c r="X191">
        <v>1</v>
      </c>
      <c r="Y191">
        <v>4</v>
      </c>
      <c r="Z191">
        <v>3</v>
      </c>
      <c r="AA191">
        <v>4</v>
      </c>
      <c r="AB191">
        <v>4</v>
      </c>
      <c r="AC191">
        <v>12</v>
      </c>
      <c r="AD191">
        <v>11</v>
      </c>
      <c r="AE191">
        <v>7</v>
      </c>
      <c r="AF191">
        <v>13</v>
      </c>
      <c r="AG191">
        <v>6</v>
      </c>
      <c r="AH191">
        <v>0</v>
      </c>
      <c r="AI191">
        <v>1</v>
      </c>
      <c r="AJ191">
        <v>2</v>
      </c>
      <c r="AK191" s="50" t="s">
        <v>110</v>
      </c>
      <c r="AO191" s="13" t="s">
        <v>411</v>
      </c>
    </row>
    <row r="192" spans="1:41" x14ac:dyDescent="0.3">
      <c r="A192" s="13" t="s">
        <v>695</v>
      </c>
      <c r="B192">
        <v>1</v>
      </c>
      <c r="C192">
        <v>8836</v>
      </c>
      <c r="D192" t="s">
        <v>427</v>
      </c>
      <c r="E192">
        <v>0</v>
      </c>
      <c r="F192">
        <v>0</v>
      </c>
      <c r="H192">
        <v>0</v>
      </c>
      <c r="I192">
        <v>45</v>
      </c>
      <c r="J192">
        <v>45</v>
      </c>
      <c r="K192">
        <v>45</v>
      </c>
      <c r="L192">
        <v>45</v>
      </c>
      <c r="M192">
        <v>53</v>
      </c>
      <c r="N192">
        <v>54</v>
      </c>
      <c r="O192">
        <v>52</v>
      </c>
      <c r="P192">
        <v>53</v>
      </c>
      <c r="Q192">
        <v>55</v>
      </c>
      <c r="R192">
        <v>55</v>
      </c>
      <c r="S192">
        <v>49</v>
      </c>
      <c r="T192">
        <v>43</v>
      </c>
      <c r="U192">
        <v>53</v>
      </c>
      <c r="V192">
        <v>55</v>
      </c>
      <c r="W192">
        <v>43</v>
      </c>
      <c r="X192">
        <v>2</v>
      </c>
      <c r="Y192">
        <v>46</v>
      </c>
      <c r="Z192">
        <v>34</v>
      </c>
      <c r="AA192">
        <v>34</v>
      </c>
      <c r="AB192">
        <v>34</v>
      </c>
      <c r="AC192">
        <v>39</v>
      </c>
      <c r="AD192">
        <v>35</v>
      </c>
      <c r="AE192">
        <v>12</v>
      </c>
      <c r="AF192">
        <v>3</v>
      </c>
      <c r="AG192">
        <v>33</v>
      </c>
      <c r="AH192">
        <v>0</v>
      </c>
      <c r="AI192">
        <v>15</v>
      </c>
      <c r="AJ192">
        <v>22</v>
      </c>
      <c r="AK192" s="50" t="s">
        <v>33</v>
      </c>
      <c r="AO192" s="13" t="s">
        <v>411</v>
      </c>
    </row>
    <row r="193" spans="1:41" x14ac:dyDescent="0.3">
      <c r="A193" s="13" t="s">
        <v>696</v>
      </c>
      <c r="B193">
        <v>1</v>
      </c>
      <c r="C193">
        <v>12241</v>
      </c>
      <c r="D193" t="s">
        <v>428</v>
      </c>
      <c r="E193">
        <v>0</v>
      </c>
      <c r="F193">
        <v>0</v>
      </c>
      <c r="H193">
        <v>0</v>
      </c>
      <c r="I193">
        <v>24</v>
      </c>
      <c r="J193">
        <v>23</v>
      </c>
      <c r="K193">
        <v>24</v>
      </c>
      <c r="L193">
        <v>24</v>
      </c>
      <c r="M193">
        <v>31</v>
      </c>
      <c r="N193">
        <v>31</v>
      </c>
      <c r="O193">
        <v>31</v>
      </c>
      <c r="P193">
        <v>31</v>
      </c>
      <c r="Q193">
        <v>24</v>
      </c>
      <c r="R193">
        <v>23</v>
      </c>
      <c r="S193">
        <v>19</v>
      </c>
      <c r="T193">
        <v>15</v>
      </c>
      <c r="U193">
        <v>33</v>
      </c>
      <c r="V193">
        <v>32</v>
      </c>
      <c r="W193">
        <v>31</v>
      </c>
      <c r="X193">
        <v>6</v>
      </c>
      <c r="Y193">
        <v>15</v>
      </c>
      <c r="Z193">
        <v>22</v>
      </c>
      <c r="AA193">
        <v>19</v>
      </c>
      <c r="AB193">
        <v>24</v>
      </c>
      <c r="AC193">
        <v>29</v>
      </c>
      <c r="AD193">
        <v>24</v>
      </c>
      <c r="AE193">
        <v>2</v>
      </c>
      <c r="AF193">
        <v>22</v>
      </c>
      <c r="AG193">
        <v>17</v>
      </c>
      <c r="AH193">
        <v>0</v>
      </c>
      <c r="AI193">
        <v>10</v>
      </c>
      <c r="AJ193">
        <v>20</v>
      </c>
      <c r="AK193" s="50" t="s">
        <v>92</v>
      </c>
      <c r="AO193" s="13" t="s">
        <v>411</v>
      </c>
    </row>
    <row r="194" spans="1:41" x14ac:dyDescent="0.3">
      <c r="A194" s="13" t="s">
        <v>697</v>
      </c>
      <c r="B194">
        <v>1</v>
      </c>
      <c r="C194">
        <v>8901</v>
      </c>
      <c r="D194" t="s">
        <v>429</v>
      </c>
      <c r="E194">
        <v>0</v>
      </c>
      <c r="F194">
        <v>0</v>
      </c>
      <c r="H194">
        <v>0</v>
      </c>
      <c r="I194">
        <v>12</v>
      </c>
      <c r="J194">
        <v>12</v>
      </c>
      <c r="K194">
        <v>12</v>
      </c>
      <c r="L194">
        <v>12</v>
      </c>
      <c r="M194">
        <v>21</v>
      </c>
      <c r="N194">
        <v>20</v>
      </c>
      <c r="O194">
        <v>21</v>
      </c>
      <c r="P194">
        <v>21</v>
      </c>
      <c r="Q194">
        <v>27</v>
      </c>
      <c r="R194">
        <v>27</v>
      </c>
      <c r="S194">
        <v>26</v>
      </c>
      <c r="T194">
        <v>14</v>
      </c>
      <c r="U194">
        <v>10</v>
      </c>
      <c r="V194">
        <v>10</v>
      </c>
      <c r="W194">
        <v>9</v>
      </c>
      <c r="X194">
        <v>3</v>
      </c>
      <c r="Y194">
        <v>10</v>
      </c>
      <c r="Z194">
        <v>10</v>
      </c>
      <c r="AA194">
        <v>8</v>
      </c>
      <c r="AB194">
        <v>7</v>
      </c>
      <c r="AC194">
        <v>26</v>
      </c>
      <c r="AD194">
        <v>23</v>
      </c>
      <c r="AE194">
        <v>2</v>
      </c>
      <c r="AF194">
        <v>20</v>
      </c>
      <c r="AG194">
        <v>24</v>
      </c>
      <c r="AH194">
        <v>0</v>
      </c>
      <c r="AI194">
        <v>10</v>
      </c>
      <c r="AJ194">
        <v>8</v>
      </c>
      <c r="AK194" s="50" t="s">
        <v>164</v>
      </c>
      <c r="AO194" s="13" t="s">
        <v>411</v>
      </c>
    </row>
    <row r="195" spans="1:41" x14ac:dyDescent="0.3">
      <c r="A195" s="13" t="s">
        <v>698</v>
      </c>
      <c r="B195">
        <v>1</v>
      </c>
      <c r="C195">
        <v>8577</v>
      </c>
      <c r="D195" t="s">
        <v>274</v>
      </c>
      <c r="E195">
        <v>4</v>
      </c>
      <c r="F195">
        <v>0</v>
      </c>
      <c r="H195">
        <v>4</v>
      </c>
      <c r="I195">
        <v>11</v>
      </c>
      <c r="J195">
        <v>8</v>
      </c>
      <c r="K195">
        <v>5</v>
      </c>
      <c r="L195">
        <v>7</v>
      </c>
      <c r="M195">
        <v>1</v>
      </c>
      <c r="N195">
        <v>1</v>
      </c>
      <c r="O195">
        <v>1</v>
      </c>
      <c r="P195">
        <v>1</v>
      </c>
      <c r="Q195">
        <v>2</v>
      </c>
      <c r="R195">
        <v>3</v>
      </c>
      <c r="S195">
        <v>1</v>
      </c>
      <c r="T195">
        <v>0</v>
      </c>
      <c r="U195">
        <v>3</v>
      </c>
      <c r="V195">
        <v>5</v>
      </c>
      <c r="W195">
        <v>4</v>
      </c>
      <c r="X195">
        <v>0</v>
      </c>
      <c r="Y195">
        <v>2</v>
      </c>
      <c r="Z195">
        <v>0</v>
      </c>
      <c r="AA195">
        <v>0</v>
      </c>
      <c r="AB195">
        <v>0</v>
      </c>
      <c r="AC195">
        <v>6</v>
      </c>
      <c r="AD195">
        <v>6</v>
      </c>
      <c r="AE195">
        <v>10</v>
      </c>
      <c r="AF195">
        <v>40</v>
      </c>
      <c r="AG195">
        <v>2</v>
      </c>
      <c r="AH195">
        <v>0</v>
      </c>
      <c r="AI195">
        <v>7</v>
      </c>
      <c r="AJ195">
        <v>1</v>
      </c>
      <c r="AK195" s="50" t="s">
        <v>33</v>
      </c>
      <c r="AO195" s="13" t="s">
        <v>411</v>
      </c>
    </row>
    <row r="196" spans="1:41" x14ac:dyDescent="0.3">
      <c r="A196" s="13" t="s">
        <v>699</v>
      </c>
      <c r="B196">
        <v>1</v>
      </c>
      <c r="C196">
        <v>8830</v>
      </c>
      <c r="D196" t="s">
        <v>430</v>
      </c>
      <c r="E196">
        <v>0</v>
      </c>
      <c r="F196">
        <v>0</v>
      </c>
      <c r="H196">
        <v>0</v>
      </c>
      <c r="I196">
        <v>9</v>
      </c>
      <c r="J196">
        <v>8</v>
      </c>
      <c r="K196">
        <v>10</v>
      </c>
      <c r="L196">
        <v>8</v>
      </c>
      <c r="M196">
        <v>6</v>
      </c>
      <c r="N196">
        <v>6</v>
      </c>
      <c r="O196">
        <v>6</v>
      </c>
      <c r="P196">
        <v>6</v>
      </c>
      <c r="Q196">
        <v>6</v>
      </c>
      <c r="R196">
        <v>5</v>
      </c>
      <c r="S196">
        <v>3</v>
      </c>
      <c r="T196">
        <v>4</v>
      </c>
      <c r="U196">
        <v>2</v>
      </c>
      <c r="V196">
        <v>2</v>
      </c>
      <c r="W196">
        <v>2</v>
      </c>
      <c r="X196">
        <v>4</v>
      </c>
      <c r="Y196">
        <v>9</v>
      </c>
      <c r="Z196">
        <v>0</v>
      </c>
      <c r="AA196">
        <v>2</v>
      </c>
      <c r="AB196">
        <v>2</v>
      </c>
      <c r="AC196">
        <v>7</v>
      </c>
      <c r="AD196">
        <v>7</v>
      </c>
      <c r="AE196">
        <v>14</v>
      </c>
      <c r="AF196">
        <v>19</v>
      </c>
      <c r="AG196">
        <v>1</v>
      </c>
      <c r="AH196">
        <v>0</v>
      </c>
      <c r="AI196">
        <v>0</v>
      </c>
      <c r="AJ196">
        <v>18</v>
      </c>
      <c r="AK196" s="50" t="s">
        <v>128</v>
      </c>
      <c r="AO196" s="13" t="s">
        <v>411</v>
      </c>
    </row>
    <row r="197" spans="1:41" x14ac:dyDescent="0.3">
      <c r="A197" s="13" t="s">
        <v>700</v>
      </c>
      <c r="B197">
        <v>1</v>
      </c>
      <c r="C197">
        <v>11020</v>
      </c>
      <c r="D197" t="s">
        <v>275</v>
      </c>
      <c r="E197">
        <v>5</v>
      </c>
      <c r="F197">
        <v>0</v>
      </c>
      <c r="H197">
        <v>3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7</v>
      </c>
      <c r="AF197">
        <v>45</v>
      </c>
      <c r="AG197">
        <v>1</v>
      </c>
      <c r="AH197">
        <v>0</v>
      </c>
      <c r="AI197">
        <v>0</v>
      </c>
      <c r="AJ197">
        <v>2</v>
      </c>
      <c r="AK197" s="50" t="s">
        <v>56</v>
      </c>
      <c r="AO197" s="13" t="s">
        <v>411</v>
      </c>
    </row>
    <row r="198" spans="1:41" x14ac:dyDescent="0.3">
      <c r="A198" s="13" t="s">
        <v>701</v>
      </c>
      <c r="B198">
        <v>1</v>
      </c>
      <c r="C198">
        <v>11841</v>
      </c>
      <c r="D198" t="s">
        <v>431</v>
      </c>
      <c r="E198">
        <v>0</v>
      </c>
      <c r="F198">
        <v>0</v>
      </c>
      <c r="H198">
        <v>0</v>
      </c>
      <c r="I198">
        <v>6</v>
      </c>
      <c r="J198">
        <v>6</v>
      </c>
      <c r="K198">
        <v>6</v>
      </c>
      <c r="L198">
        <v>6</v>
      </c>
      <c r="M198">
        <v>7</v>
      </c>
      <c r="N198">
        <v>7</v>
      </c>
      <c r="O198">
        <v>7</v>
      </c>
      <c r="P198">
        <v>7</v>
      </c>
      <c r="Q198">
        <v>8</v>
      </c>
      <c r="R198">
        <v>8</v>
      </c>
      <c r="S198">
        <v>3</v>
      </c>
      <c r="T198">
        <v>5</v>
      </c>
      <c r="U198">
        <v>3</v>
      </c>
      <c r="V198">
        <v>3</v>
      </c>
      <c r="W198">
        <v>3</v>
      </c>
      <c r="X198">
        <v>1</v>
      </c>
      <c r="Y198">
        <v>6</v>
      </c>
      <c r="Z198">
        <v>6</v>
      </c>
      <c r="AA198">
        <v>9</v>
      </c>
      <c r="AB198">
        <v>8</v>
      </c>
      <c r="AC198">
        <v>8</v>
      </c>
      <c r="AD198">
        <v>6</v>
      </c>
      <c r="AE198">
        <v>1</v>
      </c>
      <c r="AF198">
        <v>7</v>
      </c>
      <c r="AG198">
        <v>1</v>
      </c>
      <c r="AH198">
        <v>0</v>
      </c>
      <c r="AI198">
        <v>1</v>
      </c>
      <c r="AJ198">
        <v>4</v>
      </c>
      <c r="AK198" s="50" t="s">
        <v>193</v>
      </c>
      <c r="AO198" s="13" t="s">
        <v>411</v>
      </c>
    </row>
    <row r="199" spans="1:41" x14ac:dyDescent="0.3">
      <c r="A199" s="13" t="s">
        <v>702</v>
      </c>
      <c r="B199">
        <v>1</v>
      </c>
      <c r="C199">
        <v>16699</v>
      </c>
      <c r="D199" t="s">
        <v>432</v>
      </c>
      <c r="E199">
        <v>0</v>
      </c>
      <c r="F199">
        <v>0</v>
      </c>
      <c r="H199">
        <v>0</v>
      </c>
      <c r="I199">
        <v>8</v>
      </c>
      <c r="J199">
        <v>8</v>
      </c>
      <c r="K199">
        <v>8</v>
      </c>
      <c r="L199">
        <v>8</v>
      </c>
      <c r="M199">
        <v>8</v>
      </c>
      <c r="N199">
        <v>6</v>
      </c>
      <c r="O199">
        <v>6</v>
      </c>
      <c r="P199">
        <v>6</v>
      </c>
      <c r="Q199">
        <v>3</v>
      </c>
      <c r="R199">
        <v>3</v>
      </c>
      <c r="S199">
        <v>1</v>
      </c>
      <c r="T199">
        <v>5</v>
      </c>
      <c r="U199">
        <v>8</v>
      </c>
      <c r="V199">
        <v>8</v>
      </c>
      <c r="W199">
        <v>8</v>
      </c>
      <c r="X199">
        <v>0</v>
      </c>
      <c r="Y199">
        <v>9</v>
      </c>
      <c r="Z199">
        <v>7</v>
      </c>
      <c r="AA199">
        <v>7</v>
      </c>
      <c r="AB199">
        <v>7</v>
      </c>
      <c r="AC199">
        <v>5</v>
      </c>
      <c r="AD199">
        <v>5</v>
      </c>
      <c r="AE199">
        <v>0</v>
      </c>
      <c r="AF199">
        <v>7</v>
      </c>
      <c r="AG199">
        <v>7</v>
      </c>
      <c r="AH199">
        <v>0</v>
      </c>
      <c r="AI199">
        <v>1</v>
      </c>
      <c r="AJ199">
        <v>4</v>
      </c>
      <c r="AK199" s="50" t="s">
        <v>333</v>
      </c>
      <c r="AO199" s="13" t="s">
        <v>411</v>
      </c>
    </row>
    <row r="200" spans="1:41" x14ac:dyDescent="0.3">
      <c r="A200" s="13" t="s">
        <v>703</v>
      </c>
      <c r="B200">
        <v>1</v>
      </c>
      <c r="C200">
        <v>31449</v>
      </c>
      <c r="D200" t="s">
        <v>194</v>
      </c>
      <c r="E200">
        <v>0</v>
      </c>
      <c r="F200">
        <v>0</v>
      </c>
      <c r="H200">
        <v>0</v>
      </c>
      <c r="I200">
        <v>13</v>
      </c>
      <c r="J200">
        <v>13</v>
      </c>
      <c r="K200">
        <v>13</v>
      </c>
      <c r="L200">
        <v>13</v>
      </c>
      <c r="M200">
        <v>19</v>
      </c>
      <c r="N200">
        <v>18</v>
      </c>
      <c r="O200">
        <v>19</v>
      </c>
      <c r="P200">
        <v>20</v>
      </c>
      <c r="Q200">
        <v>23</v>
      </c>
      <c r="R200">
        <v>23</v>
      </c>
      <c r="S200">
        <v>14</v>
      </c>
      <c r="T200">
        <v>7</v>
      </c>
      <c r="U200">
        <v>9</v>
      </c>
      <c r="V200">
        <v>10</v>
      </c>
      <c r="W200">
        <v>10</v>
      </c>
      <c r="X200">
        <v>9</v>
      </c>
      <c r="Y200">
        <v>17</v>
      </c>
      <c r="Z200">
        <v>14</v>
      </c>
      <c r="AA200">
        <v>11</v>
      </c>
      <c r="AB200">
        <v>13</v>
      </c>
      <c r="AC200">
        <v>9</v>
      </c>
      <c r="AD200">
        <v>5</v>
      </c>
      <c r="AE200">
        <v>23</v>
      </c>
      <c r="AF200">
        <v>47</v>
      </c>
      <c r="AG200">
        <v>5</v>
      </c>
      <c r="AH200">
        <v>0</v>
      </c>
      <c r="AI200">
        <v>2</v>
      </c>
      <c r="AJ200">
        <v>8</v>
      </c>
      <c r="AK200" s="50" t="s">
        <v>194</v>
      </c>
      <c r="AO200" s="13" t="s">
        <v>33</v>
      </c>
    </row>
    <row r="201" spans="1:41" x14ac:dyDescent="0.3">
      <c r="A201" s="13" t="s">
        <v>704</v>
      </c>
      <c r="B201">
        <v>1</v>
      </c>
      <c r="C201">
        <v>11833</v>
      </c>
      <c r="D201" t="s">
        <v>416</v>
      </c>
      <c r="E201">
        <v>0</v>
      </c>
      <c r="F201">
        <v>0</v>
      </c>
      <c r="H201">
        <v>0</v>
      </c>
      <c r="I201">
        <v>1</v>
      </c>
      <c r="J201">
        <v>1</v>
      </c>
      <c r="K201">
        <v>1</v>
      </c>
      <c r="L201">
        <v>3</v>
      </c>
      <c r="M201">
        <v>4</v>
      </c>
      <c r="N201">
        <v>4</v>
      </c>
      <c r="O201">
        <v>4</v>
      </c>
      <c r="P201">
        <v>4</v>
      </c>
      <c r="Q201">
        <v>7</v>
      </c>
      <c r="R201">
        <v>7</v>
      </c>
      <c r="S201">
        <v>4</v>
      </c>
      <c r="T201">
        <v>6</v>
      </c>
      <c r="U201">
        <v>5</v>
      </c>
      <c r="V201">
        <v>3</v>
      </c>
      <c r="W201">
        <v>7</v>
      </c>
      <c r="X201">
        <v>0</v>
      </c>
      <c r="Y201">
        <v>7</v>
      </c>
      <c r="Z201">
        <v>2</v>
      </c>
      <c r="AA201">
        <v>2</v>
      </c>
      <c r="AB201">
        <v>3</v>
      </c>
      <c r="AC201">
        <v>3</v>
      </c>
      <c r="AD201">
        <v>4</v>
      </c>
      <c r="AE201">
        <v>1</v>
      </c>
      <c r="AF201">
        <v>1</v>
      </c>
      <c r="AG201">
        <v>5</v>
      </c>
      <c r="AH201">
        <v>0</v>
      </c>
      <c r="AI201">
        <v>0</v>
      </c>
      <c r="AJ201">
        <v>10</v>
      </c>
      <c r="AK201" s="50" t="s">
        <v>33</v>
      </c>
      <c r="AO201" s="13" t="s">
        <v>355</v>
      </c>
    </row>
    <row r="202" spans="1:41" x14ac:dyDescent="0.3">
      <c r="A202" s="13" t="s">
        <v>705</v>
      </c>
      <c r="B202">
        <v>1</v>
      </c>
      <c r="C202">
        <v>32743</v>
      </c>
      <c r="D202" t="s">
        <v>54</v>
      </c>
      <c r="E202">
        <v>19</v>
      </c>
      <c r="F202">
        <v>0</v>
      </c>
      <c r="H202">
        <v>10</v>
      </c>
      <c r="I202">
        <v>12</v>
      </c>
      <c r="J202">
        <v>12</v>
      </c>
      <c r="K202">
        <v>12</v>
      </c>
      <c r="L202">
        <v>12</v>
      </c>
      <c r="M202">
        <v>15</v>
      </c>
      <c r="N202">
        <v>16</v>
      </c>
      <c r="O202">
        <v>16</v>
      </c>
      <c r="P202">
        <v>15</v>
      </c>
      <c r="Q202">
        <v>9</v>
      </c>
      <c r="R202">
        <v>9</v>
      </c>
      <c r="S202">
        <v>3</v>
      </c>
      <c r="T202">
        <v>13</v>
      </c>
      <c r="U202">
        <v>14</v>
      </c>
      <c r="V202">
        <v>13</v>
      </c>
      <c r="W202">
        <v>14</v>
      </c>
      <c r="X202">
        <v>4</v>
      </c>
      <c r="Y202">
        <v>13</v>
      </c>
      <c r="Z202">
        <v>13</v>
      </c>
      <c r="AA202">
        <v>10</v>
      </c>
      <c r="AB202">
        <v>14</v>
      </c>
      <c r="AC202">
        <v>10</v>
      </c>
      <c r="AD202">
        <v>9</v>
      </c>
      <c r="AE202">
        <v>4</v>
      </c>
      <c r="AF202">
        <v>0</v>
      </c>
      <c r="AG202">
        <v>6</v>
      </c>
      <c r="AH202">
        <v>0</v>
      </c>
      <c r="AI202">
        <v>5</v>
      </c>
      <c r="AJ202">
        <v>14</v>
      </c>
      <c r="AK202" s="50" t="s">
        <v>333</v>
      </c>
      <c r="AO202" s="13" t="s">
        <v>33</v>
      </c>
    </row>
    <row r="203" spans="1:41" x14ac:dyDescent="0.3">
      <c r="A203" s="13" t="s">
        <v>706</v>
      </c>
      <c r="B203">
        <v>1</v>
      </c>
      <c r="C203">
        <v>31139</v>
      </c>
      <c r="D203" t="s">
        <v>376</v>
      </c>
      <c r="E203">
        <v>0</v>
      </c>
      <c r="F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1</v>
      </c>
      <c r="R203">
        <v>1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2</v>
      </c>
      <c r="Z203">
        <v>2</v>
      </c>
      <c r="AA203">
        <v>2</v>
      </c>
      <c r="AB203">
        <v>2</v>
      </c>
      <c r="AC203">
        <v>1</v>
      </c>
      <c r="AD203">
        <v>0</v>
      </c>
      <c r="AE203">
        <v>0</v>
      </c>
      <c r="AF203">
        <v>4</v>
      </c>
      <c r="AG203">
        <v>1</v>
      </c>
      <c r="AH203">
        <v>0</v>
      </c>
      <c r="AI203">
        <v>0</v>
      </c>
      <c r="AJ203">
        <v>0</v>
      </c>
      <c r="AK203" s="50" t="s">
        <v>331</v>
      </c>
      <c r="AO203" s="13" t="s">
        <v>164</v>
      </c>
    </row>
    <row r="204" spans="1:41" x14ac:dyDescent="0.3">
      <c r="A204" s="13" t="s">
        <v>707</v>
      </c>
      <c r="B204">
        <v>1</v>
      </c>
      <c r="C204">
        <v>34132</v>
      </c>
      <c r="D204" t="s">
        <v>475</v>
      </c>
      <c r="E204">
        <v>1</v>
      </c>
      <c r="F204">
        <v>0</v>
      </c>
      <c r="H204">
        <v>1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2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 s="50" t="s">
        <v>328</v>
      </c>
      <c r="AO204" s="13" t="s">
        <v>92</v>
      </c>
    </row>
    <row r="205" spans="1:41" x14ac:dyDescent="0.3">
      <c r="A205" s="13" t="s">
        <v>708</v>
      </c>
      <c r="B205">
        <v>1</v>
      </c>
      <c r="C205">
        <v>8083</v>
      </c>
      <c r="D205" t="s">
        <v>476</v>
      </c>
      <c r="E205">
        <v>0</v>
      </c>
      <c r="F205">
        <v>0</v>
      </c>
      <c r="H205">
        <v>0</v>
      </c>
      <c r="I205">
        <v>1</v>
      </c>
      <c r="J205">
        <v>1</v>
      </c>
      <c r="K205">
        <v>1</v>
      </c>
      <c r="L205">
        <v>1</v>
      </c>
      <c r="M205">
        <v>1</v>
      </c>
      <c r="N205">
        <v>1</v>
      </c>
      <c r="O205">
        <v>0</v>
      </c>
      <c r="P205">
        <v>1</v>
      </c>
      <c r="Q205">
        <v>1</v>
      </c>
      <c r="R205">
        <v>1</v>
      </c>
      <c r="S205">
        <v>2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1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 s="50" t="s">
        <v>33</v>
      </c>
      <c r="AO205" s="13" t="s">
        <v>355</v>
      </c>
    </row>
    <row r="206" spans="1:41" x14ac:dyDescent="0.3">
      <c r="A206" s="13" t="s">
        <v>709</v>
      </c>
      <c r="B206">
        <v>1</v>
      </c>
      <c r="C206">
        <v>30057</v>
      </c>
      <c r="D206" t="s">
        <v>503</v>
      </c>
      <c r="E206">
        <v>42</v>
      </c>
      <c r="F206">
        <v>0</v>
      </c>
      <c r="H206">
        <v>43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 s="50" t="s">
        <v>33</v>
      </c>
      <c r="AO206" s="13" t="s">
        <v>355</v>
      </c>
    </row>
    <row r="207" spans="1:41" x14ac:dyDescent="0.3">
      <c r="A207" s="13" t="s">
        <v>710</v>
      </c>
      <c r="B207">
        <v>1</v>
      </c>
      <c r="C207">
        <v>26706</v>
      </c>
      <c r="D207" t="s">
        <v>504</v>
      </c>
      <c r="E207">
        <v>82</v>
      </c>
      <c r="F207">
        <v>0</v>
      </c>
      <c r="H207">
        <v>75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1</v>
      </c>
      <c r="T207">
        <v>0</v>
      </c>
      <c r="U207">
        <v>0</v>
      </c>
      <c r="V207">
        <v>0</v>
      </c>
      <c r="W207">
        <v>1</v>
      </c>
      <c r="X207">
        <v>1</v>
      </c>
      <c r="Y207">
        <v>1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 s="50" t="e">
        <v>#N/A</v>
      </c>
      <c r="AO207" s="13" t="e">
        <v>#N/A</v>
      </c>
    </row>
    <row r="208" spans="1:41" x14ac:dyDescent="0.3">
      <c r="A208" s="13" t="s">
        <v>711</v>
      </c>
      <c r="B208">
        <v>2</v>
      </c>
      <c r="C208">
        <v>4317</v>
      </c>
      <c r="D208" t="s">
        <v>32</v>
      </c>
      <c r="E208">
        <v>240</v>
      </c>
      <c r="F208">
        <v>2</v>
      </c>
      <c r="H208">
        <v>249</v>
      </c>
      <c r="I208">
        <v>10</v>
      </c>
      <c r="J208">
        <v>12</v>
      </c>
      <c r="K208">
        <v>12</v>
      </c>
      <c r="L208">
        <v>11</v>
      </c>
      <c r="M208">
        <v>12</v>
      </c>
      <c r="N208">
        <v>12</v>
      </c>
      <c r="O208">
        <v>13</v>
      </c>
      <c r="P208">
        <v>14</v>
      </c>
      <c r="Q208">
        <v>3</v>
      </c>
      <c r="R208">
        <v>5</v>
      </c>
      <c r="S208">
        <v>0</v>
      </c>
      <c r="T208">
        <v>0</v>
      </c>
      <c r="U208">
        <v>5</v>
      </c>
      <c r="V208">
        <v>4</v>
      </c>
      <c r="W208">
        <v>4</v>
      </c>
      <c r="X208">
        <v>0</v>
      </c>
      <c r="Y208">
        <v>6</v>
      </c>
      <c r="Z208">
        <v>7</v>
      </c>
      <c r="AA208">
        <v>6</v>
      </c>
      <c r="AB208">
        <v>5</v>
      </c>
      <c r="AC208">
        <v>4</v>
      </c>
      <c r="AD208">
        <v>3</v>
      </c>
      <c r="AE208">
        <v>2</v>
      </c>
      <c r="AF208">
        <v>0</v>
      </c>
      <c r="AG208">
        <v>0</v>
      </c>
      <c r="AH208">
        <v>0</v>
      </c>
      <c r="AI208">
        <v>3</v>
      </c>
      <c r="AJ208">
        <v>19</v>
      </c>
      <c r="AK208" s="50" t="s">
        <v>33</v>
      </c>
      <c r="AO208" s="13" t="s">
        <v>33</v>
      </c>
    </row>
    <row r="209" spans="1:41" x14ac:dyDescent="0.3">
      <c r="A209" s="13" t="s">
        <v>712</v>
      </c>
      <c r="B209">
        <v>2</v>
      </c>
      <c r="C209">
        <v>4318</v>
      </c>
      <c r="D209" t="s">
        <v>35</v>
      </c>
      <c r="E209">
        <v>44</v>
      </c>
      <c r="F209">
        <v>0</v>
      </c>
      <c r="H209">
        <v>52</v>
      </c>
      <c r="I209">
        <v>25</v>
      </c>
      <c r="J209">
        <v>24</v>
      </c>
      <c r="K209">
        <v>25</v>
      </c>
      <c r="L209">
        <v>25</v>
      </c>
      <c r="M209">
        <v>14</v>
      </c>
      <c r="N209">
        <v>14</v>
      </c>
      <c r="O209">
        <v>14</v>
      </c>
      <c r="P209">
        <v>15</v>
      </c>
      <c r="Q209">
        <v>22</v>
      </c>
      <c r="R209">
        <v>21</v>
      </c>
      <c r="S209">
        <v>0</v>
      </c>
      <c r="T209">
        <v>0</v>
      </c>
      <c r="U209">
        <v>19</v>
      </c>
      <c r="V209">
        <v>19</v>
      </c>
      <c r="W209">
        <v>19</v>
      </c>
      <c r="X209">
        <v>0</v>
      </c>
      <c r="Y209">
        <v>19</v>
      </c>
      <c r="Z209">
        <v>18</v>
      </c>
      <c r="AA209">
        <v>14</v>
      </c>
      <c r="AB209">
        <v>19</v>
      </c>
      <c r="AC209">
        <v>28</v>
      </c>
      <c r="AD209">
        <v>16</v>
      </c>
      <c r="AE209">
        <v>9</v>
      </c>
      <c r="AF209">
        <v>0</v>
      </c>
      <c r="AG209">
        <v>21</v>
      </c>
      <c r="AH209">
        <v>0</v>
      </c>
      <c r="AI209">
        <v>4</v>
      </c>
      <c r="AJ209">
        <v>29</v>
      </c>
      <c r="AK209" s="50" t="s">
        <v>33</v>
      </c>
      <c r="AO209" s="13" t="s">
        <v>33</v>
      </c>
    </row>
    <row r="210" spans="1:41" x14ac:dyDescent="0.3">
      <c r="A210" s="13" t="s">
        <v>713</v>
      </c>
      <c r="B210">
        <v>2</v>
      </c>
      <c r="C210">
        <v>4319</v>
      </c>
      <c r="D210" t="s">
        <v>36</v>
      </c>
      <c r="E210">
        <v>0</v>
      </c>
      <c r="F210">
        <v>0</v>
      </c>
      <c r="H210">
        <v>1</v>
      </c>
      <c r="I210">
        <v>11</v>
      </c>
      <c r="J210">
        <v>11</v>
      </c>
      <c r="K210">
        <v>11</v>
      </c>
      <c r="L210">
        <v>11</v>
      </c>
      <c r="M210">
        <v>19</v>
      </c>
      <c r="N210">
        <v>18</v>
      </c>
      <c r="O210">
        <v>19</v>
      </c>
      <c r="P210">
        <v>19</v>
      </c>
      <c r="Q210">
        <v>15</v>
      </c>
      <c r="R210">
        <v>14</v>
      </c>
      <c r="S210">
        <v>0</v>
      </c>
      <c r="T210">
        <v>0</v>
      </c>
      <c r="U210">
        <v>14</v>
      </c>
      <c r="V210">
        <v>15</v>
      </c>
      <c r="W210">
        <v>15</v>
      </c>
      <c r="X210">
        <v>0</v>
      </c>
      <c r="Y210">
        <v>18</v>
      </c>
      <c r="Z210">
        <v>9</v>
      </c>
      <c r="AA210">
        <v>7</v>
      </c>
      <c r="AB210">
        <v>10</v>
      </c>
      <c r="AC210">
        <v>14</v>
      </c>
      <c r="AD210">
        <v>10</v>
      </c>
      <c r="AE210">
        <v>8</v>
      </c>
      <c r="AF210">
        <v>0</v>
      </c>
      <c r="AG210">
        <v>8</v>
      </c>
      <c r="AH210">
        <v>0</v>
      </c>
      <c r="AI210">
        <v>3</v>
      </c>
      <c r="AJ210">
        <v>9</v>
      </c>
      <c r="AK210" s="50" t="s">
        <v>33</v>
      </c>
      <c r="AO210" s="13" t="s">
        <v>33</v>
      </c>
    </row>
    <row r="211" spans="1:41" x14ac:dyDescent="0.3">
      <c r="A211" s="13" t="s">
        <v>714</v>
      </c>
      <c r="B211">
        <v>2</v>
      </c>
      <c r="C211">
        <v>4320</v>
      </c>
      <c r="D211" t="s">
        <v>37</v>
      </c>
      <c r="E211">
        <v>1</v>
      </c>
      <c r="F211">
        <v>0</v>
      </c>
      <c r="H211">
        <v>0</v>
      </c>
      <c r="I211">
        <v>7</v>
      </c>
      <c r="J211">
        <v>7</v>
      </c>
      <c r="K211">
        <v>7</v>
      </c>
      <c r="L211">
        <v>7</v>
      </c>
      <c r="M211">
        <v>15</v>
      </c>
      <c r="N211">
        <v>15</v>
      </c>
      <c r="O211">
        <v>15</v>
      </c>
      <c r="P211">
        <v>15</v>
      </c>
      <c r="Q211">
        <v>15</v>
      </c>
      <c r="R211">
        <v>14</v>
      </c>
      <c r="S211">
        <v>0</v>
      </c>
      <c r="T211">
        <v>0</v>
      </c>
      <c r="U211">
        <v>16</v>
      </c>
      <c r="V211">
        <v>16</v>
      </c>
      <c r="W211">
        <v>16</v>
      </c>
      <c r="X211">
        <v>0</v>
      </c>
      <c r="Y211">
        <v>14</v>
      </c>
      <c r="Z211">
        <v>14</v>
      </c>
      <c r="AA211">
        <v>13</v>
      </c>
      <c r="AB211">
        <v>14</v>
      </c>
      <c r="AC211">
        <v>14</v>
      </c>
      <c r="AD211">
        <v>8</v>
      </c>
      <c r="AE211">
        <v>6</v>
      </c>
      <c r="AF211">
        <v>0</v>
      </c>
      <c r="AG211">
        <v>66</v>
      </c>
      <c r="AH211">
        <v>0</v>
      </c>
      <c r="AI211">
        <v>4</v>
      </c>
      <c r="AJ211">
        <v>16</v>
      </c>
      <c r="AK211" s="50" t="s">
        <v>33</v>
      </c>
      <c r="AO211" s="13" t="s">
        <v>33</v>
      </c>
    </row>
    <row r="212" spans="1:41" x14ac:dyDescent="0.3">
      <c r="A212" s="13" t="s">
        <v>715</v>
      </c>
      <c r="B212">
        <v>2</v>
      </c>
      <c r="C212">
        <v>4321</v>
      </c>
      <c r="D212" t="s">
        <v>437</v>
      </c>
      <c r="E212">
        <v>0</v>
      </c>
      <c r="F212">
        <v>0</v>
      </c>
      <c r="H212">
        <v>0</v>
      </c>
      <c r="I212">
        <v>19</v>
      </c>
      <c r="J212">
        <v>19</v>
      </c>
      <c r="K212">
        <v>19</v>
      </c>
      <c r="L212">
        <v>19</v>
      </c>
      <c r="M212">
        <v>14</v>
      </c>
      <c r="N212">
        <v>13</v>
      </c>
      <c r="O212">
        <v>13</v>
      </c>
      <c r="P212">
        <v>13</v>
      </c>
      <c r="Q212">
        <v>15</v>
      </c>
      <c r="R212">
        <v>15</v>
      </c>
      <c r="S212">
        <v>0</v>
      </c>
      <c r="T212">
        <v>0</v>
      </c>
      <c r="U212">
        <v>20</v>
      </c>
      <c r="V212">
        <v>21</v>
      </c>
      <c r="W212">
        <v>21</v>
      </c>
      <c r="X212">
        <v>0</v>
      </c>
      <c r="Y212">
        <v>20</v>
      </c>
      <c r="Z212">
        <v>6</v>
      </c>
      <c r="AA212">
        <v>2</v>
      </c>
      <c r="AB212">
        <v>8</v>
      </c>
      <c r="AC212">
        <v>8</v>
      </c>
      <c r="AD212">
        <v>3</v>
      </c>
      <c r="AE212">
        <v>7</v>
      </c>
      <c r="AF212">
        <v>0</v>
      </c>
      <c r="AG212">
        <v>13</v>
      </c>
      <c r="AH212">
        <v>0</v>
      </c>
      <c r="AI212">
        <v>14</v>
      </c>
      <c r="AJ212">
        <v>15</v>
      </c>
      <c r="AK212" s="50" t="s">
        <v>33</v>
      </c>
      <c r="AO212" s="13" t="s">
        <v>33</v>
      </c>
    </row>
    <row r="213" spans="1:41" x14ac:dyDescent="0.3">
      <c r="A213" s="13" t="s">
        <v>716</v>
      </c>
      <c r="B213">
        <v>2</v>
      </c>
      <c r="C213">
        <v>4322</v>
      </c>
      <c r="D213" t="s">
        <v>38</v>
      </c>
      <c r="E213">
        <v>0</v>
      </c>
      <c r="F213">
        <v>0</v>
      </c>
      <c r="H213">
        <v>0</v>
      </c>
      <c r="I213">
        <v>14</v>
      </c>
      <c r="J213">
        <v>14</v>
      </c>
      <c r="K213">
        <v>14</v>
      </c>
      <c r="L213">
        <v>13</v>
      </c>
      <c r="M213">
        <v>6</v>
      </c>
      <c r="N213">
        <v>6</v>
      </c>
      <c r="O213">
        <v>7</v>
      </c>
      <c r="P213">
        <v>7</v>
      </c>
      <c r="Q213">
        <v>12</v>
      </c>
      <c r="R213">
        <v>12</v>
      </c>
      <c r="S213">
        <v>0</v>
      </c>
      <c r="T213">
        <v>0</v>
      </c>
      <c r="U213">
        <v>15</v>
      </c>
      <c r="V213">
        <v>15</v>
      </c>
      <c r="W213">
        <v>14</v>
      </c>
      <c r="X213">
        <v>0</v>
      </c>
      <c r="Y213">
        <v>15</v>
      </c>
      <c r="Z213">
        <v>13</v>
      </c>
      <c r="AA213">
        <v>12</v>
      </c>
      <c r="AB213">
        <v>13</v>
      </c>
      <c r="AC213">
        <v>10</v>
      </c>
      <c r="AD213">
        <v>8</v>
      </c>
      <c r="AE213">
        <v>1</v>
      </c>
      <c r="AF213">
        <v>0</v>
      </c>
      <c r="AG213">
        <v>13</v>
      </c>
      <c r="AH213">
        <v>0</v>
      </c>
      <c r="AI213">
        <v>0</v>
      </c>
      <c r="AJ213">
        <v>3</v>
      </c>
      <c r="AK213" s="50" t="s">
        <v>33</v>
      </c>
      <c r="AO213" s="13" t="s">
        <v>33</v>
      </c>
    </row>
    <row r="214" spans="1:41" x14ac:dyDescent="0.3">
      <c r="A214" s="13" t="s">
        <v>717</v>
      </c>
      <c r="B214">
        <v>2</v>
      </c>
      <c r="C214">
        <v>4323</v>
      </c>
      <c r="D214" t="s">
        <v>39</v>
      </c>
      <c r="E214">
        <v>0</v>
      </c>
      <c r="F214">
        <v>0</v>
      </c>
      <c r="H214">
        <v>0</v>
      </c>
      <c r="I214">
        <v>11</v>
      </c>
      <c r="J214">
        <v>11</v>
      </c>
      <c r="K214">
        <v>10</v>
      </c>
      <c r="L214">
        <v>10</v>
      </c>
      <c r="M214">
        <v>11</v>
      </c>
      <c r="N214">
        <v>11</v>
      </c>
      <c r="O214">
        <v>11</v>
      </c>
      <c r="P214">
        <v>11</v>
      </c>
      <c r="Q214">
        <v>15</v>
      </c>
      <c r="R214">
        <v>15</v>
      </c>
      <c r="S214">
        <v>0</v>
      </c>
      <c r="T214">
        <v>0</v>
      </c>
      <c r="U214">
        <v>11</v>
      </c>
      <c r="V214">
        <v>12</v>
      </c>
      <c r="W214">
        <v>12</v>
      </c>
      <c r="X214">
        <v>0</v>
      </c>
      <c r="Y214">
        <v>9</v>
      </c>
      <c r="Z214">
        <v>7</v>
      </c>
      <c r="AA214">
        <v>5</v>
      </c>
      <c r="AB214">
        <v>6</v>
      </c>
      <c r="AC214">
        <v>10</v>
      </c>
      <c r="AD214">
        <v>8</v>
      </c>
      <c r="AE214">
        <v>7</v>
      </c>
      <c r="AF214">
        <v>0</v>
      </c>
      <c r="AG214">
        <v>17</v>
      </c>
      <c r="AH214">
        <v>0</v>
      </c>
      <c r="AI214">
        <v>0</v>
      </c>
      <c r="AJ214">
        <v>11</v>
      </c>
      <c r="AK214" s="50" t="s">
        <v>33</v>
      </c>
      <c r="AO214" s="13" t="s">
        <v>33</v>
      </c>
    </row>
    <row r="215" spans="1:41" x14ac:dyDescent="0.3">
      <c r="A215" s="13" t="s">
        <v>718</v>
      </c>
      <c r="B215">
        <v>2</v>
      </c>
      <c r="C215">
        <v>4324</v>
      </c>
      <c r="D215" t="s">
        <v>40</v>
      </c>
      <c r="E215">
        <v>7</v>
      </c>
      <c r="F215">
        <v>0</v>
      </c>
      <c r="H215">
        <v>9</v>
      </c>
      <c r="I215">
        <v>15</v>
      </c>
      <c r="J215">
        <v>14</v>
      </c>
      <c r="K215">
        <v>12</v>
      </c>
      <c r="L215">
        <v>15</v>
      </c>
      <c r="M215">
        <v>26</v>
      </c>
      <c r="N215">
        <v>26</v>
      </c>
      <c r="O215">
        <v>24</v>
      </c>
      <c r="P215">
        <v>26</v>
      </c>
      <c r="Q215">
        <v>23</v>
      </c>
      <c r="R215">
        <v>23</v>
      </c>
      <c r="S215">
        <v>0</v>
      </c>
      <c r="T215">
        <v>0</v>
      </c>
      <c r="U215">
        <v>26</v>
      </c>
      <c r="V215">
        <v>26</v>
      </c>
      <c r="W215">
        <v>26</v>
      </c>
      <c r="X215">
        <v>0</v>
      </c>
      <c r="Y215">
        <v>21</v>
      </c>
      <c r="Z215">
        <v>19</v>
      </c>
      <c r="AA215">
        <v>17</v>
      </c>
      <c r="AB215">
        <v>17</v>
      </c>
      <c r="AC215">
        <v>15</v>
      </c>
      <c r="AD215">
        <v>9</v>
      </c>
      <c r="AE215">
        <v>0</v>
      </c>
      <c r="AF215">
        <v>0</v>
      </c>
      <c r="AG215">
        <v>11</v>
      </c>
      <c r="AH215">
        <v>0</v>
      </c>
      <c r="AI215">
        <v>3</v>
      </c>
      <c r="AJ215">
        <v>8</v>
      </c>
      <c r="AK215" s="50" t="s">
        <v>33</v>
      </c>
      <c r="AO215" s="13" t="s">
        <v>33</v>
      </c>
    </row>
    <row r="216" spans="1:41" x14ac:dyDescent="0.3">
      <c r="A216" s="13" t="s">
        <v>719</v>
      </c>
      <c r="B216">
        <v>2</v>
      </c>
      <c r="C216">
        <v>4325</v>
      </c>
      <c r="D216" t="s">
        <v>41</v>
      </c>
      <c r="E216">
        <v>2</v>
      </c>
      <c r="F216">
        <v>0</v>
      </c>
      <c r="H216">
        <v>2</v>
      </c>
      <c r="I216">
        <v>9</v>
      </c>
      <c r="J216">
        <v>9</v>
      </c>
      <c r="K216">
        <v>9</v>
      </c>
      <c r="L216">
        <v>9</v>
      </c>
      <c r="M216">
        <v>7</v>
      </c>
      <c r="N216">
        <v>7</v>
      </c>
      <c r="O216">
        <v>7</v>
      </c>
      <c r="P216">
        <v>8</v>
      </c>
      <c r="Q216">
        <v>11</v>
      </c>
      <c r="R216">
        <v>10</v>
      </c>
      <c r="S216">
        <v>0</v>
      </c>
      <c r="T216">
        <v>0</v>
      </c>
      <c r="U216">
        <v>3</v>
      </c>
      <c r="V216">
        <v>4</v>
      </c>
      <c r="W216">
        <v>3</v>
      </c>
      <c r="X216">
        <v>0</v>
      </c>
      <c r="Y216">
        <v>9</v>
      </c>
      <c r="Z216">
        <v>9</v>
      </c>
      <c r="AA216">
        <v>8</v>
      </c>
      <c r="AB216">
        <v>9</v>
      </c>
      <c r="AC216">
        <v>6</v>
      </c>
      <c r="AD216">
        <v>4</v>
      </c>
      <c r="AE216">
        <v>8</v>
      </c>
      <c r="AF216">
        <v>0</v>
      </c>
      <c r="AG216">
        <v>8</v>
      </c>
      <c r="AH216">
        <v>0</v>
      </c>
      <c r="AI216">
        <v>3</v>
      </c>
      <c r="AJ216">
        <v>7</v>
      </c>
      <c r="AK216" s="50" t="s">
        <v>42</v>
      </c>
      <c r="AO216" s="13" t="s">
        <v>33</v>
      </c>
    </row>
    <row r="217" spans="1:41" x14ac:dyDescent="0.3">
      <c r="A217" s="13" t="s">
        <v>720</v>
      </c>
      <c r="B217">
        <v>2</v>
      </c>
      <c r="C217">
        <v>4326</v>
      </c>
      <c r="D217" t="s">
        <v>43</v>
      </c>
      <c r="E217">
        <v>0</v>
      </c>
      <c r="F217">
        <v>0</v>
      </c>
      <c r="H217">
        <v>0</v>
      </c>
      <c r="I217">
        <v>2</v>
      </c>
      <c r="J217">
        <v>2</v>
      </c>
      <c r="K217">
        <v>2</v>
      </c>
      <c r="L217">
        <v>1</v>
      </c>
      <c r="M217">
        <v>3</v>
      </c>
      <c r="N217">
        <v>3</v>
      </c>
      <c r="O217">
        <v>2</v>
      </c>
      <c r="P217">
        <v>4</v>
      </c>
      <c r="Q217">
        <v>2</v>
      </c>
      <c r="R217">
        <v>2</v>
      </c>
      <c r="S217">
        <v>0</v>
      </c>
      <c r="T217">
        <v>0</v>
      </c>
      <c r="U217">
        <v>2</v>
      </c>
      <c r="V217">
        <v>4</v>
      </c>
      <c r="W217">
        <v>1</v>
      </c>
      <c r="X217">
        <v>0</v>
      </c>
      <c r="Y217">
        <v>2</v>
      </c>
      <c r="Z217">
        <v>3</v>
      </c>
      <c r="AA217">
        <v>4</v>
      </c>
      <c r="AB217">
        <v>5</v>
      </c>
      <c r="AC217">
        <v>4</v>
      </c>
      <c r="AD217">
        <v>2</v>
      </c>
      <c r="AE217">
        <v>15</v>
      </c>
      <c r="AF217">
        <v>0</v>
      </c>
      <c r="AG217">
        <v>13</v>
      </c>
      <c r="AH217">
        <v>0</v>
      </c>
      <c r="AI217">
        <v>0</v>
      </c>
      <c r="AJ217">
        <v>4</v>
      </c>
      <c r="AK217" s="50" t="s">
        <v>42</v>
      </c>
      <c r="AO217" s="13" t="s">
        <v>33</v>
      </c>
    </row>
    <row r="218" spans="1:41" x14ac:dyDescent="0.3">
      <c r="A218" s="13" t="s">
        <v>721</v>
      </c>
      <c r="B218">
        <v>2</v>
      </c>
      <c r="C218">
        <v>4327</v>
      </c>
      <c r="D218" t="s">
        <v>44</v>
      </c>
      <c r="E218">
        <v>1</v>
      </c>
      <c r="F218">
        <v>0</v>
      </c>
      <c r="H218">
        <v>1</v>
      </c>
      <c r="I218">
        <v>18</v>
      </c>
      <c r="J218">
        <v>17</v>
      </c>
      <c r="K218">
        <v>18</v>
      </c>
      <c r="L218">
        <v>18</v>
      </c>
      <c r="M218">
        <v>17</v>
      </c>
      <c r="N218">
        <v>17</v>
      </c>
      <c r="O218">
        <v>17</v>
      </c>
      <c r="P218">
        <v>17</v>
      </c>
      <c r="Q218">
        <v>11</v>
      </c>
      <c r="R218">
        <v>11</v>
      </c>
      <c r="S218">
        <v>0</v>
      </c>
      <c r="T218">
        <v>0</v>
      </c>
      <c r="U218">
        <v>13</v>
      </c>
      <c r="V218">
        <v>12</v>
      </c>
      <c r="W218">
        <v>11</v>
      </c>
      <c r="X218">
        <v>0</v>
      </c>
      <c r="Y218">
        <v>8</v>
      </c>
      <c r="Z218">
        <v>14</v>
      </c>
      <c r="AA218">
        <v>9</v>
      </c>
      <c r="AB218">
        <v>15</v>
      </c>
      <c r="AC218">
        <v>28</v>
      </c>
      <c r="AD218">
        <v>24</v>
      </c>
      <c r="AE218">
        <v>15</v>
      </c>
      <c r="AF218">
        <v>0</v>
      </c>
      <c r="AG218">
        <v>20</v>
      </c>
      <c r="AH218">
        <v>0</v>
      </c>
      <c r="AI218">
        <v>4</v>
      </c>
      <c r="AJ218">
        <v>11</v>
      </c>
      <c r="AK218" s="50" t="s">
        <v>45</v>
      </c>
      <c r="AO218" s="13" t="s">
        <v>33</v>
      </c>
    </row>
    <row r="219" spans="1:41" x14ac:dyDescent="0.3">
      <c r="A219" s="13" t="s">
        <v>722</v>
      </c>
      <c r="B219">
        <v>2</v>
      </c>
      <c r="C219">
        <v>4328</v>
      </c>
      <c r="D219" t="s">
        <v>46</v>
      </c>
      <c r="E219">
        <v>0</v>
      </c>
      <c r="F219">
        <v>0</v>
      </c>
      <c r="H219">
        <v>0</v>
      </c>
      <c r="I219">
        <v>6</v>
      </c>
      <c r="J219">
        <v>6</v>
      </c>
      <c r="K219">
        <v>6</v>
      </c>
      <c r="L219">
        <v>6</v>
      </c>
      <c r="M219">
        <v>7</v>
      </c>
      <c r="N219">
        <v>6</v>
      </c>
      <c r="O219">
        <v>7</v>
      </c>
      <c r="P219">
        <v>7</v>
      </c>
      <c r="Q219">
        <v>9</v>
      </c>
      <c r="R219">
        <v>9</v>
      </c>
      <c r="S219">
        <v>0</v>
      </c>
      <c r="T219">
        <v>0</v>
      </c>
      <c r="U219">
        <v>12</v>
      </c>
      <c r="V219">
        <v>13</v>
      </c>
      <c r="W219">
        <v>12</v>
      </c>
      <c r="X219">
        <v>0</v>
      </c>
      <c r="Y219">
        <v>8</v>
      </c>
      <c r="Z219">
        <v>3</v>
      </c>
      <c r="AA219">
        <v>3</v>
      </c>
      <c r="AB219">
        <v>3</v>
      </c>
      <c r="AC219">
        <v>7</v>
      </c>
      <c r="AD219">
        <v>2</v>
      </c>
      <c r="AE219">
        <v>22</v>
      </c>
      <c r="AF219">
        <v>0</v>
      </c>
      <c r="AG219">
        <v>11</v>
      </c>
      <c r="AH219">
        <v>0</v>
      </c>
      <c r="AI219">
        <v>0</v>
      </c>
      <c r="AJ219">
        <v>3</v>
      </c>
      <c r="AK219" s="50" t="s">
        <v>45</v>
      </c>
      <c r="AO219" s="13" t="s">
        <v>33</v>
      </c>
    </row>
    <row r="220" spans="1:41" x14ac:dyDescent="0.3">
      <c r="A220" s="13" t="s">
        <v>723</v>
      </c>
      <c r="B220">
        <v>2</v>
      </c>
      <c r="C220">
        <v>4329</v>
      </c>
      <c r="D220" t="s">
        <v>47</v>
      </c>
      <c r="E220">
        <v>13</v>
      </c>
      <c r="F220">
        <v>0</v>
      </c>
      <c r="H220">
        <v>15</v>
      </c>
      <c r="I220">
        <v>21</v>
      </c>
      <c r="J220">
        <v>22</v>
      </c>
      <c r="K220">
        <v>23</v>
      </c>
      <c r="L220">
        <v>23</v>
      </c>
      <c r="M220">
        <v>23</v>
      </c>
      <c r="N220">
        <v>23</v>
      </c>
      <c r="O220">
        <v>24</v>
      </c>
      <c r="P220">
        <v>23</v>
      </c>
      <c r="Q220">
        <v>16</v>
      </c>
      <c r="R220">
        <v>16</v>
      </c>
      <c r="S220">
        <v>0</v>
      </c>
      <c r="T220">
        <v>0</v>
      </c>
      <c r="U220">
        <v>23</v>
      </c>
      <c r="V220">
        <v>23</v>
      </c>
      <c r="W220">
        <v>23</v>
      </c>
      <c r="X220">
        <v>0</v>
      </c>
      <c r="Y220">
        <v>13</v>
      </c>
      <c r="Z220">
        <v>14</v>
      </c>
      <c r="AA220">
        <v>13</v>
      </c>
      <c r="AB220">
        <v>13</v>
      </c>
      <c r="AC220">
        <v>19</v>
      </c>
      <c r="AD220">
        <v>17</v>
      </c>
      <c r="AE220">
        <v>6</v>
      </c>
      <c r="AF220">
        <v>0</v>
      </c>
      <c r="AG220">
        <v>10</v>
      </c>
      <c r="AH220">
        <v>0</v>
      </c>
      <c r="AI220">
        <v>13</v>
      </c>
      <c r="AJ220">
        <v>26</v>
      </c>
      <c r="AK220" s="50" t="s">
        <v>45</v>
      </c>
      <c r="AO220" s="13" t="s">
        <v>33</v>
      </c>
    </row>
    <row r="221" spans="1:41" x14ac:dyDescent="0.3">
      <c r="A221" s="13" t="s">
        <v>724</v>
      </c>
      <c r="B221">
        <v>2</v>
      </c>
      <c r="C221">
        <v>4330</v>
      </c>
      <c r="D221" t="s">
        <v>48</v>
      </c>
      <c r="E221">
        <v>0</v>
      </c>
      <c r="F221">
        <v>0</v>
      </c>
      <c r="H221">
        <v>0</v>
      </c>
      <c r="I221">
        <v>3</v>
      </c>
      <c r="J221">
        <v>3</v>
      </c>
      <c r="K221">
        <v>2</v>
      </c>
      <c r="L221">
        <v>3</v>
      </c>
      <c r="M221">
        <v>4</v>
      </c>
      <c r="N221">
        <v>4</v>
      </c>
      <c r="O221">
        <v>4</v>
      </c>
      <c r="P221">
        <v>4</v>
      </c>
      <c r="Q221">
        <v>3</v>
      </c>
      <c r="R221">
        <v>3</v>
      </c>
      <c r="S221">
        <v>0</v>
      </c>
      <c r="T221">
        <v>0</v>
      </c>
      <c r="U221">
        <v>4</v>
      </c>
      <c r="V221">
        <v>3</v>
      </c>
      <c r="W221">
        <v>3</v>
      </c>
      <c r="X221">
        <v>0</v>
      </c>
      <c r="Y221">
        <v>4</v>
      </c>
      <c r="Z221">
        <v>3</v>
      </c>
      <c r="AA221">
        <v>1</v>
      </c>
      <c r="AB221">
        <v>1</v>
      </c>
      <c r="AC221">
        <v>3</v>
      </c>
      <c r="AD221">
        <v>3</v>
      </c>
      <c r="AE221">
        <v>1</v>
      </c>
      <c r="AF221">
        <v>0</v>
      </c>
      <c r="AG221">
        <v>1</v>
      </c>
      <c r="AH221">
        <v>0</v>
      </c>
      <c r="AI221">
        <v>0</v>
      </c>
      <c r="AJ221">
        <v>1</v>
      </c>
      <c r="AK221" s="50" t="s">
        <v>45</v>
      </c>
      <c r="AO221" s="13" t="s">
        <v>33</v>
      </c>
    </row>
    <row r="222" spans="1:41" x14ac:dyDescent="0.3">
      <c r="A222" s="13" t="s">
        <v>725</v>
      </c>
      <c r="B222">
        <v>2</v>
      </c>
      <c r="C222">
        <v>4331</v>
      </c>
      <c r="D222" t="s">
        <v>49</v>
      </c>
      <c r="E222">
        <v>18</v>
      </c>
      <c r="F222">
        <v>0</v>
      </c>
      <c r="H222">
        <v>22</v>
      </c>
      <c r="I222">
        <v>19</v>
      </c>
      <c r="J222">
        <v>19</v>
      </c>
      <c r="K222">
        <v>19</v>
      </c>
      <c r="L222">
        <v>19</v>
      </c>
      <c r="M222">
        <v>26</v>
      </c>
      <c r="N222">
        <v>26</v>
      </c>
      <c r="O222">
        <v>25</v>
      </c>
      <c r="P222">
        <v>26</v>
      </c>
      <c r="Q222">
        <v>24</v>
      </c>
      <c r="R222">
        <v>24</v>
      </c>
      <c r="S222">
        <v>0</v>
      </c>
      <c r="T222">
        <v>0</v>
      </c>
      <c r="U222">
        <v>29</v>
      </c>
      <c r="V222">
        <v>28</v>
      </c>
      <c r="W222">
        <v>28</v>
      </c>
      <c r="X222">
        <v>0</v>
      </c>
      <c r="Y222">
        <v>21</v>
      </c>
      <c r="Z222">
        <v>19</v>
      </c>
      <c r="AA222">
        <v>19</v>
      </c>
      <c r="AB222">
        <v>16</v>
      </c>
      <c r="AC222">
        <v>23</v>
      </c>
      <c r="AD222">
        <v>21</v>
      </c>
      <c r="AE222">
        <v>7</v>
      </c>
      <c r="AF222">
        <v>0</v>
      </c>
      <c r="AG222">
        <v>10</v>
      </c>
      <c r="AH222">
        <v>0</v>
      </c>
      <c r="AI222">
        <v>5</v>
      </c>
      <c r="AJ222">
        <v>28</v>
      </c>
      <c r="AK222" s="50" t="s">
        <v>49</v>
      </c>
      <c r="AO222" s="13" t="s">
        <v>33</v>
      </c>
    </row>
    <row r="223" spans="1:41" x14ac:dyDescent="0.3">
      <c r="A223" s="13" t="s">
        <v>726</v>
      </c>
      <c r="B223">
        <v>2</v>
      </c>
      <c r="C223">
        <v>4332</v>
      </c>
      <c r="D223" t="s">
        <v>50</v>
      </c>
      <c r="E223">
        <v>14</v>
      </c>
      <c r="F223">
        <v>2</v>
      </c>
      <c r="H223">
        <v>17</v>
      </c>
      <c r="I223">
        <v>29</v>
      </c>
      <c r="J223">
        <v>27</v>
      </c>
      <c r="K223">
        <v>28</v>
      </c>
      <c r="L223">
        <v>28</v>
      </c>
      <c r="M223">
        <v>29</v>
      </c>
      <c r="N223">
        <v>28</v>
      </c>
      <c r="O223">
        <v>28</v>
      </c>
      <c r="P223">
        <v>29</v>
      </c>
      <c r="Q223">
        <v>30</v>
      </c>
      <c r="R223">
        <v>30</v>
      </c>
      <c r="S223">
        <v>0</v>
      </c>
      <c r="T223">
        <v>0</v>
      </c>
      <c r="U223">
        <v>29</v>
      </c>
      <c r="V223">
        <v>30</v>
      </c>
      <c r="W223">
        <v>29</v>
      </c>
      <c r="X223">
        <v>0</v>
      </c>
      <c r="Y223">
        <v>26</v>
      </c>
      <c r="Z223">
        <v>23</v>
      </c>
      <c r="AA223">
        <v>25</v>
      </c>
      <c r="AB223">
        <v>23</v>
      </c>
      <c r="AC223">
        <v>17</v>
      </c>
      <c r="AD223">
        <v>16</v>
      </c>
      <c r="AE223">
        <v>5</v>
      </c>
      <c r="AF223">
        <v>0</v>
      </c>
      <c r="AG223">
        <v>17</v>
      </c>
      <c r="AH223">
        <v>0</v>
      </c>
      <c r="AI223">
        <v>0</v>
      </c>
      <c r="AJ223">
        <v>13</v>
      </c>
      <c r="AK223" s="50" t="s">
        <v>49</v>
      </c>
      <c r="AO223" s="13" t="s">
        <v>33</v>
      </c>
    </row>
    <row r="224" spans="1:41" x14ac:dyDescent="0.3">
      <c r="A224" s="13" t="s">
        <v>727</v>
      </c>
      <c r="B224">
        <v>2</v>
      </c>
      <c r="C224">
        <v>4333</v>
      </c>
      <c r="D224" t="s">
        <v>51</v>
      </c>
      <c r="E224">
        <v>10</v>
      </c>
      <c r="F224">
        <v>0</v>
      </c>
      <c r="H224">
        <v>10</v>
      </c>
      <c r="I224">
        <v>20</v>
      </c>
      <c r="J224">
        <v>21</v>
      </c>
      <c r="K224">
        <v>21</v>
      </c>
      <c r="L224">
        <v>20</v>
      </c>
      <c r="M224">
        <v>16</v>
      </c>
      <c r="N224">
        <v>15</v>
      </c>
      <c r="O224">
        <v>16</v>
      </c>
      <c r="P224">
        <v>17</v>
      </c>
      <c r="Q224">
        <v>17</v>
      </c>
      <c r="R224">
        <v>18</v>
      </c>
      <c r="S224">
        <v>0</v>
      </c>
      <c r="T224">
        <v>0</v>
      </c>
      <c r="U224">
        <v>21</v>
      </c>
      <c r="V224">
        <v>22</v>
      </c>
      <c r="W224">
        <v>22</v>
      </c>
      <c r="X224">
        <v>0</v>
      </c>
      <c r="Y224">
        <v>22</v>
      </c>
      <c r="Z224">
        <v>21</v>
      </c>
      <c r="AA224">
        <v>23</v>
      </c>
      <c r="AB224">
        <v>23</v>
      </c>
      <c r="AC224">
        <v>13</v>
      </c>
      <c r="AD224">
        <v>12</v>
      </c>
      <c r="AE224">
        <v>0</v>
      </c>
      <c r="AF224">
        <v>0</v>
      </c>
      <c r="AG224">
        <v>38</v>
      </c>
      <c r="AH224">
        <v>0</v>
      </c>
      <c r="AI224">
        <v>3</v>
      </c>
      <c r="AJ224">
        <v>14</v>
      </c>
      <c r="AK224" s="50" t="s">
        <v>49</v>
      </c>
      <c r="AO224" s="13" t="s">
        <v>33</v>
      </c>
    </row>
    <row r="225" spans="1:41" x14ac:dyDescent="0.3">
      <c r="A225" s="13" t="s">
        <v>728</v>
      </c>
      <c r="B225">
        <v>2</v>
      </c>
      <c r="C225">
        <v>4334</v>
      </c>
      <c r="D225" t="s">
        <v>52</v>
      </c>
      <c r="E225">
        <v>0</v>
      </c>
      <c r="F225">
        <v>0</v>
      </c>
      <c r="H225">
        <v>0</v>
      </c>
      <c r="I225">
        <v>3</v>
      </c>
      <c r="J225">
        <v>3</v>
      </c>
      <c r="K225">
        <v>3</v>
      </c>
      <c r="L225">
        <v>3</v>
      </c>
      <c r="M225">
        <v>6</v>
      </c>
      <c r="N225">
        <v>6</v>
      </c>
      <c r="O225">
        <v>6</v>
      </c>
      <c r="P225">
        <v>6</v>
      </c>
      <c r="Q225">
        <v>7</v>
      </c>
      <c r="R225">
        <v>7</v>
      </c>
      <c r="S225">
        <v>0</v>
      </c>
      <c r="T225">
        <v>0</v>
      </c>
      <c r="U225">
        <v>12</v>
      </c>
      <c r="V225">
        <v>13</v>
      </c>
      <c r="W225">
        <v>11</v>
      </c>
      <c r="X225">
        <v>0</v>
      </c>
      <c r="Y225">
        <v>7</v>
      </c>
      <c r="Z225">
        <v>6</v>
      </c>
      <c r="AA225">
        <v>6</v>
      </c>
      <c r="AB225">
        <v>3</v>
      </c>
      <c r="AC225">
        <v>8</v>
      </c>
      <c r="AD225">
        <v>5</v>
      </c>
      <c r="AE225">
        <v>1</v>
      </c>
      <c r="AF225">
        <v>0</v>
      </c>
      <c r="AG225">
        <v>9</v>
      </c>
      <c r="AH225">
        <v>0</v>
      </c>
      <c r="AI225">
        <v>0</v>
      </c>
      <c r="AJ225">
        <v>1</v>
      </c>
      <c r="AK225" s="50" t="s">
        <v>49</v>
      </c>
      <c r="AO225" s="13" t="s">
        <v>33</v>
      </c>
    </row>
    <row r="226" spans="1:41" x14ac:dyDescent="0.3">
      <c r="A226" s="13" t="s">
        <v>729</v>
      </c>
      <c r="B226">
        <v>2</v>
      </c>
      <c r="C226">
        <v>4335</v>
      </c>
      <c r="D226" t="s">
        <v>53</v>
      </c>
      <c r="E226">
        <v>0</v>
      </c>
      <c r="F226">
        <v>0</v>
      </c>
      <c r="H226">
        <v>0</v>
      </c>
      <c r="I226">
        <v>15</v>
      </c>
      <c r="J226">
        <v>15</v>
      </c>
      <c r="K226">
        <v>15</v>
      </c>
      <c r="L226">
        <v>15</v>
      </c>
      <c r="M226">
        <v>6</v>
      </c>
      <c r="N226">
        <v>5</v>
      </c>
      <c r="O226">
        <v>6</v>
      </c>
      <c r="P226">
        <v>6</v>
      </c>
      <c r="Q226">
        <v>9</v>
      </c>
      <c r="R226">
        <v>10</v>
      </c>
      <c r="S226">
        <v>0</v>
      </c>
      <c r="T226">
        <v>0</v>
      </c>
      <c r="U226">
        <v>8</v>
      </c>
      <c r="V226">
        <v>8</v>
      </c>
      <c r="W226">
        <v>8</v>
      </c>
      <c r="X226">
        <v>0</v>
      </c>
      <c r="Y226">
        <v>7</v>
      </c>
      <c r="Z226">
        <v>10</v>
      </c>
      <c r="AA226">
        <v>7</v>
      </c>
      <c r="AB226">
        <v>9</v>
      </c>
      <c r="AC226">
        <v>7</v>
      </c>
      <c r="AD226">
        <v>2</v>
      </c>
      <c r="AE226">
        <v>0</v>
      </c>
      <c r="AF226">
        <v>0</v>
      </c>
      <c r="AG226">
        <v>0</v>
      </c>
      <c r="AH226">
        <v>0</v>
      </c>
      <c r="AI226">
        <v>1</v>
      </c>
      <c r="AJ226">
        <v>15</v>
      </c>
      <c r="AK226" s="50" t="s">
        <v>49</v>
      </c>
      <c r="AO226" s="13" t="s">
        <v>33</v>
      </c>
    </row>
    <row r="227" spans="1:41" x14ac:dyDescent="0.3">
      <c r="A227" s="13" t="s">
        <v>730</v>
      </c>
      <c r="B227">
        <v>2</v>
      </c>
      <c r="C227">
        <v>4337</v>
      </c>
      <c r="D227" t="s">
        <v>55</v>
      </c>
      <c r="E227">
        <v>0</v>
      </c>
      <c r="F227">
        <v>0</v>
      </c>
      <c r="H227">
        <v>0</v>
      </c>
      <c r="I227">
        <v>2</v>
      </c>
      <c r="J227">
        <v>2</v>
      </c>
      <c r="K227">
        <v>2</v>
      </c>
      <c r="L227">
        <v>2</v>
      </c>
      <c r="M227">
        <v>3</v>
      </c>
      <c r="N227">
        <v>3</v>
      </c>
      <c r="O227">
        <v>3</v>
      </c>
      <c r="P227">
        <v>3</v>
      </c>
      <c r="Q227">
        <v>3</v>
      </c>
      <c r="R227">
        <v>3</v>
      </c>
      <c r="S227">
        <v>0</v>
      </c>
      <c r="T227">
        <v>0</v>
      </c>
      <c r="U227">
        <v>3</v>
      </c>
      <c r="V227">
        <v>3</v>
      </c>
      <c r="W227">
        <v>3</v>
      </c>
      <c r="X227">
        <v>0</v>
      </c>
      <c r="Y227">
        <v>0</v>
      </c>
      <c r="Z227">
        <v>4</v>
      </c>
      <c r="AA227">
        <v>4</v>
      </c>
      <c r="AB227">
        <v>4</v>
      </c>
      <c r="AC227">
        <v>1</v>
      </c>
      <c r="AD227">
        <v>0</v>
      </c>
      <c r="AE227">
        <v>0</v>
      </c>
      <c r="AF227">
        <v>0</v>
      </c>
      <c r="AG227">
        <v>2</v>
      </c>
      <c r="AH227">
        <v>0</v>
      </c>
      <c r="AI227">
        <v>0</v>
      </c>
      <c r="AJ227">
        <v>9</v>
      </c>
      <c r="AK227" s="50" t="s">
        <v>333</v>
      </c>
      <c r="AO227" s="13" t="s">
        <v>33</v>
      </c>
    </row>
    <row r="228" spans="1:41" x14ac:dyDescent="0.3">
      <c r="A228" s="13" t="s">
        <v>731</v>
      </c>
      <c r="B228">
        <v>2</v>
      </c>
      <c r="C228">
        <v>4338</v>
      </c>
      <c r="D228" t="s">
        <v>56</v>
      </c>
      <c r="E228">
        <v>7</v>
      </c>
      <c r="F228">
        <v>0</v>
      </c>
      <c r="H228">
        <v>8</v>
      </c>
      <c r="I228">
        <v>18</v>
      </c>
      <c r="J228">
        <v>18</v>
      </c>
      <c r="K228">
        <v>18</v>
      </c>
      <c r="L228">
        <v>18</v>
      </c>
      <c r="M228">
        <v>18</v>
      </c>
      <c r="N228">
        <v>18</v>
      </c>
      <c r="O228">
        <v>17</v>
      </c>
      <c r="P228">
        <v>18</v>
      </c>
      <c r="Q228">
        <v>22</v>
      </c>
      <c r="R228">
        <v>23</v>
      </c>
      <c r="S228">
        <v>0</v>
      </c>
      <c r="T228">
        <v>0</v>
      </c>
      <c r="U228">
        <v>16</v>
      </c>
      <c r="V228">
        <v>17</v>
      </c>
      <c r="W228">
        <v>16</v>
      </c>
      <c r="X228">
        <v>0</v>
      </c>
      <c r="Y228">
        <v>18</v>
      </c>
      <c r="Z228">
        <v>13</v>
      </c>
      <c r="AA228">
        <v>13</v>
      </c>
      <c r="AB228">
        <v>14</v>
      </c>
      <c r="AC228">
        <v>16</v>
      </c>
      <c r="AD228">
        <v>10</v>
      </c>
      <c r="AE228">
        <v>21</v>
      </c>
      <c r="AF228">
        <v>0</v>
      </c>
      <c r="AG228">
        <v>34</v>
      </c>
      <c r="AH228">
        <v>0</v>
      </c>
      <c r="AI228">
        <v>2</v>
      </c>
      <c r="AJ228">
        <v>20</v>
      </c>
      <c r="AK228" s="50" t="s">
        <v>56</v>
      </c>
      <c r="AO228" s="13" t="s">
        <v>33</v>
      </c>
    </row>
    <row r="229" spans="1:41" x14ac:dyDescent="0.3">
      <c r="A229" s="13" t="s">
        <v>732</v>
      </c>
      <c r="B229">
        <v>2</v>
      </c>
      <c r="C229">
        <v>4339</v>
      </c>
      <c r="D229" t="s">
        <v>57</v>
      </c>
      <c r="E229">
        <v>0</v>
      </c>
      <c r="F229">
        <v>0</v>
      </c>
      <c r="H229">
        <v>0</v>
      </c>
      <c r="I229">
        <v>1</v>
      </c>
      <c r="J229">
        <v>1</v>
      </c>
      <c r="K229">
        <v>1</v>
      </c>
      <c r="L229">
        <v>1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1</v>
      </c>
      <c r="V229">
        <v>1</v>
      </c>
      <c r="W229">
        <v>1</v>
      </c>
      <c r="X229">
        <v>0</v>
      </c>
      <c r="Y229">
        <v>1</v>
      </c>
      <c r="Z229">
        <v>2</v>
      </c>
      <c r="AA229">
        <v>1</v>
      </c>
      <c r="AB229">
        <v>1</v>
      </c>
      <c r="AC229">
        <v>1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 s="50" t="s">
        <v>58</v>
      </c>
      <c r="AO229" s="13" t="s">
        <v>33</v>
      </c>
    </row>
    <row r="230" spans="1:41" x14ac:dyDescent="0.3">
      <c r="A230" s="13" t="s">
        <v>733</v>
      </c>
      <c r="B230">
        <v>2</v>
      </c>
      <c r="C230">
        <v>4340</v>
      </c>
      <c r="D230" t="s">
        <v>59</v>
      </c>
      <c r="E230">
        <v>0</v>
      </c>
      <c r="F230">
        <v>0</v>
      </c>
      <c r="H230">
        <v>0</v>
      </c>
      <c r="I230">
        <v>4</v>
      </c>
      <c r="J230">
        <v>4</v>
      </c>
      <c r="K230">
        <v>4</v>
      </c>
      <c r="L230">
        <v>4</v>
      </c>
      <c r="M230">
        <v>3</v>
      </c>
      <c r="N230">
        <v>3</v>
      </c>
      <c r="O230">
        <v>3</v>
      </c>
      <c r="P230">
        <v>3</v>
      </c>
      <c r="Q230">
        <v>5</v>
      </c>
      <c r="R230">
        <v>5</v>
      </c>
      <c r="S230">
        <v>0</v>
      </c>
      <c r="T230">
        <v>0</v>
      </c>
      <c r="U230">
        <v>2</v>
      </c>
      <c r="V230">
        <v>2</v>
      </c>
      <c r="W230">
        <v>3</v>
      </c>
      <c r="X230">
        <v>0</v>
      </c>
      <c r="Y230">
        <v>0</v>
      </c>
      <c r="Z230">
        <v>1</v>
      </c>
      <c r="AA230">
        <v>1</v>
      </c>
      <c r="AB230">
        <v>1</v>
      </c>
      <c r="AC230">
        <v>1</v>
      </c>
      <c r="AD230">
        <v>0</v>
      </c>
      <c r="AE230">
        <v>1</v>
      </c>
      <c r="AF230">
        <v>0</v>
      </c>
      <c r="AG230">
        <v>0</v>
      </c>
      <c r="AH230">
        <v>0</v>
      </c>
      <c r="AI230">
        <v>0</v>
      </c>
      <c r="AJ230">
        <v>0</v>
      </c>
      <c r="AK230" s="50" t="s">
        <v>58</v>
      </c>
      <c r="AO230" s="13" t="s">
        <v>33</v>
      </c>
    </row>
    <row r="231" spans="1:41" x14ac:dyDescent="0.3">
      <c r="A231" s="13" t="s">
        <v>734</v>
      </c>
      <c r="B231">
        <v>2</v>
      </c>
      <c r="C231">
        <v>4341</v>
      </c>
      <c r="D231" t="s">
        <v>60</v>
      </c>
      <c r="E231">
        <v>0</v>
      </c>
      <c r="F231">
        <v>0</v>
      </c>
      <c r="H231">
        <v>0</v>
      </c>
      <c r="I231">
        <v>2</v>
      </c>
      <c r="J231">
        <v>1</v>
      </c>
      <c r="K231">
        <v>2</v>
      </c>
      <c r="L231">
        <v>2</v>
      </c>
      <c r="M231">
        <v>3</v>
      </c>
      <c r="N231">
        <v>1</v>
      </c>
      <c r="O231">
        <v>3</v>
      </c>
      <c r="P231">
        <v>3</v>
      </c>
      <c r="Q231">
        <v>1</v>
      </c>
      <c r="R231">
        <v>1</v>
      </c>
      <c r="S231">
        <v>0</v>
      </c>
      <c r="T231">
        <v>0</v>
      </c>
      <c r="U231">
        <v>2</v>
      </c>
      <c r="V231">
        <v>1</v>
      </c>
      <c r="W231">
        <v>1</v>
      </c>
      <c r="X231">
        <v>0</v>
      </c>
      <c r="Y231">
        <v>2</v>
      </c>
      <c r="Z231">
        <v>1</v>
      </c>
      <c r="AA231">
        <v>1</v>
      </c>
      <c r="AB231">
        <v>1</v>
      </c>
      <c r="AC231">
        <v>2</v>
      </c>
      <c r="AD231">
        <v>2</v>
      </c>
      <c r="AE231">
        <v>0</v>
      </c>
      <c r="AF231">
        <v>0</v>
      </c>
      <c r="AG231">
        <v>2</v>
      </c>
      <c r="AH231">
        <v>0</v>
      </c>
      <c r="AI231">
        <v>0</v>
      </c>
      <c r="AJ231">
        <v>1</v>
      </c>
      <c r="AK231" s="50" t="s">
        <v>335</v>
      </c>
      <c r="AO231" s="13" t="s">
        <v>33</v>
      </c>
    </row>
    <row r="232" spans="1:41" x14ac:dyDescent="0.3">
      <c r="A232" s="13" t="s">
        <v>735</v>
      </c>
      <c r="B232">
        <v>2</v>
      </c>
      <c r="C232">
        <v>4342</v>
      </c>
      <c r="D232" t="s">
        <v>62</v>
      </c>
      <c r="E232">
        <v>7</v>
      </c>
      <c r="F232">
        <v>0</v>
      </c>
      <c r="H232">
        <v>8</v>
      </c>
      <c r="I232">
        <v>7</v>
      </c>
      <c r="J232">
        <v>7</v>
      </c>
      <c r="K232">
        <v>7</v>
      </c>
      <c r="L232">
        <v>7</v>
      </c>
      <c r="M232">
        <v>9</v>
      </c>
      <c r="N232">
        <v>9</v>
      </c>
      <c r="O232">
        <v>9</v>
      </c>
      <c r="P232">
        <v>10</v>
      </c>
      <c r="Q232">
        <v>8</v>
      </c>
      <c r="R232">
        <v>8</v>
      </c>
      <c r="S232">
        <v>0</v>
      </c>
      <c r="T232">
        <v>0</v>
      </c>
      <c r="U232">
        <v>9</v>
      </c>
      <c r="V232">
        <v>9</v>
      </c>
      <c r="W232">
        <v>9</v>
      </c>
      <c r="X232">
        <v>0</v>
      </c>
      <c r="Y232">
        <v>10</v>
      </c>
      <c r="Z232">
        <v>9</v>
      </c>
      <c r="AA232">
        <v>10</v>
      </c>
      <c r="AB232">
        <v>10</v>
      </c>
      <c r="AC232">
        <v>15</v>
      </c>
      <c r="AD232">
        <v>12</v>
      </c>
      <c r="AE232">
        <v>2</v>
      </c>
      <c r="AF232">
        <v>0</v>
      </c>
      <c r="AG232">
        <v>7</v>
      </c>
      <c r="AH232">
        <v>0</v>
      </c>
      <c r="AI232">
        <v>0</v>
      </c>
      <c r="AJ232">
        <v>6</v>
      </c>
      <c r="AK232" s="50" t="s">
        <v>62</v>
      </c>
      <c r="AO232" s="13" t="s">
        <v>33</v>
      </c>
    </row>
    <row r="233" spans="1:41" x14ac:dyDescent="0.3">
      <c r="A233" s="13" t="s">
        <v>736</v>
      </c>
      <c r="B233">
        <v>2</v>
      </c>
      <c r="C233">
        <v>4343</v>
      </c>
      <c r="D233" t="s">
        <v>64</v>
      </c>
      <c r="E233">
        <v>0</v>
      </c>
      <c r="F233">
        <v>0</v>
      </c>
      <c r="H233">
        <v>0</v>
      </c>
      <c r="I233">
        <v>1</v>
      </c>
      <c r="J233">
        <v>1</v>
      </c>
      <c r="K233">
        <v>1</v>
      </c>
      <c r="L233">
        <v>1</v>
      </c>
      <c r="M233">
        <v>0</v>
      </c>
      <c r="N233">
        <v>0</v>
      </c>
      <c r="O233">
        <v>0</v>
      </c>
      <c r="P233">
        <v>0</v>
      </c>
      <c r="Q233">
        <v>1</v>
      </c>
      <c r="R233">
        <v>1</v>
      </c>
      <c r="S233">
        <v>0</v>
      </c>
      <c r="T233">
        <v>0</v>
      </c>
      <c r="U233">
        <v>2</v>
      </c>
      <c r="V233">
        <v>2</v>
      </c>
      <c r="W233">
        <v>2</v>
      </c>
      <c r="X233">
        <v>0</v>
      </c>
      <c r="Y233">
        <v>0</v>
      </c>
      <c r="Z233">
        <v>2</v>
      </c>
      <c r="AA233">
        <v>2</v>
      </c>
      <c r="AB233">
        <v>2</v>
      </c>
      <c r="AC233">
        <v>0</v>
      </c>
      <c r="AD233">
        <v>0</v>
      </c>
      <c r="AE233">
        <v>1</v>
      </c>
      <c r="AF233">
        <v>0</v>
      </c>
      <c r="AG233">
        <v>0</v>
      </c>
      <c r="AH233">
        <v>0</v>
      </c>
      <c r="AI233">
        <v>0</v>
      </c>
      <c r="AJ233">
        <v>2</v>
      </c>
      <c r="AK233" s="50" t="s">
        <v>62</v>
      </c>
      <c r="AO233" s="13" t="s">
        <v>33</v>
      </c>
    </row>
    <row r="234" spans="1:41" x14ac:dyDescent="0.3">
      <c r="A234" s="13" t="s">
        <v>737</v>
      </c>
      <c r="B234">
        <v>2</v>
      </c>
      <c r="C234">
        <v>4344</v>
      </c>
      <c r="D234" t="s">
        <v>65</v>
      </c>
      <c r="E234">
        <v>0</v>
      </c>
      <c r="F234">
        <v>0</v>
      </c>
      <c r="H234">
        <v>0</v>
      </c>
      <c r="I234">
        <v>1</v>
      </c>
      <c r="J234">
        <v>1</v>
      </c>
      <c r="K234">
        <v>1</v>
      </c>
      <c r="L234">
        <v>1</v>
      </c>
      <c r="M234">
        <v>0</v>
      </c>
      <c r="N234">
        <v>0</v>
      </c>
      <c r="O234">
        <v>0</v>
      </c>
      <c r="P234">
        <v>0</v>
      </c>
      <c r="Q234">
        <v>2</v>
      </c>
      <c r="R234">
        <v>2</v>
      </c>
      <c r="S234">
        <v>0</v>
      </c>
      <c r="T234">
        <v>0</v>
      </c>
      <c r="U234">
        <v>1</v>
      </c>
      <c r="V234">
        <v>1</v>
      </c>
      <c r="W234">
        <v>1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2</v>
      </c>
      <c r="AD234">
        <v>2</v>
      </c>
      <c r="AE234">
        <v>1</v>
      </c>
      <c r="AF234">
        <v>0</v>
      </c>
      <c r="AG234">
        <v>2</v>
      </c>
      <c r="AH234">
        <v>0</v>
      </c>
      <c r="AI234">
        <v>0</v>
      </c>
      <c r="AJ234">
        <v>3</v>
      </c>
      <c r="AK234" s="50" t="s">
        <v>62</v>
      </c>
      <c r="AO234" s="13" t="s">
        <v>33</v>
      </c>
    </row>
    <row r="235" spans="1:41" x14ac:dyDescent="0.3">
      <c r="A235" s="13" t="s">
        <v>738</v>
      </c>
      <c r="B235">
        <v>2</v>
      </c>
      <c r="C235">
        <v>4345</v>
      </c>
      <c r="D235" t="s">
        <v>66</v>
      </c>
      <c r="E235">
        <v>0</v>
      </c>
      <c r="F235">
        <v>0</v>
      </c>
      <c r="H235">
        <v>1</v>
      </c>
      <c r="I235">
        <v>12</v>
      </c>
      <c r="J235">
        <v>12</v>
      </c>
      <c r="K235">
        <v>10</v>
      </c>
      <c r="L235">
        <v>12</v>
      </c>
      <c r="M235">
        <v>19</v>
      </c>
      <c r="N235">
        <v>18</v>
      </c>
      <c r="O235">
        <v>17</v>
      </c>
      <c r="P235">
        <v>19</v>
      </c>
      <c r="Q235">
        <v>12</v>
      </c>
      <c r="R235">
        <v>16</v>
      </c>
      <c r="S235">
        <v>0</v>
      </c>
      <c r="T235">
        <v>0</v>
      </c>
      <c r="U235">
        <v>11</v>
      </c>
      <c r="V235">
        <v>12</v>
      </c>
      <c r="W235">
        <v>11</v>
      </c>
      <c r="X235">
        <v>0</v>
      </c>
      <c r="Y235">
        <v>10</v>
      </c>
      <c r="Z235">
        <v>6</v>
      </c>
      <c r="AA235">
        <v>8</v>
      </c>
      <c r="AB235">
        <v>6</v>
      </c>
      <c r="AC235">
        <v>9</v>
      </c>
      <c r="AD235">
        <v>7</v>
      </c>
      <c r="AE235">
        <v>8</v>
      </c>
      <c r="AF235">
        <v>0</v>
      </c>
      <c r="AG235">
        <v>6</v>
      </c>
      <c r="AH235">
        <v>0</v>
      </c>
      <c r="AI235">
        <v>0</v>
      </c>
      <c r="AJ235">
        <v>12</v>
      </c>
      <c r="AK235" s="50" t="s">
        <v>66</v>
      </c>
      <c r="AO235" s="13" t="s">
        <v>33</v>
      </c>
    </row>
    <row r="236" spans="1:41" x14ac:dyDescent="0.3">
      <c r="A236" s="13" t="s">
        <v>739</v>
      </c>
      <c r="B236">
        <v>2</v>
      </c>
      <c r="C236">
        <v>4346</v>
      </c>
      <c r="D236" t="s">
        <v>67</v>
      </c>
      <c r="E236">
        <v>1</v>
      </c>
      <c r="F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5</v>
      </c>
      <c r="R236">
        <v>5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 s="50" t="s">
        <v>66</v>
      </c>
      <c r="AO236" s="13" t="s">
        <v>33</v>
      </c>
    </row>
    <row r="237" spans="1:41" x14ac:dyDescent="0.3">
      <c r="A237" s="13" t="s">
        <v>740</v>
      </c>
      <c r="B237">
        <v>2</v>
      </c>
      <c r="C237">
        <v>4347</v>
      </c>
      <c r="D237" t="s">
        <v>68</v>
      </c>
      <c r="E237">
        <v>1</v>
      </c>
      <c r="F237">
        <v>0</v>
      </c>
      <c r="H237">
        <v>0</v>
      </c>
      <c r="I237">
        <v>3</v>
      </c>
      <c r="J237">
        <v>3</v>
      </c>
      <c r="K237">
        <v>0</v>
      </c>
      <c r="L237">
        <v>3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1</v>
      </c>
      <c r="V237">
        <v>1</v>
      </c>
      <c r="W237">
        <v>1</v>
      </c>
      <c r="X237">
        <v>0</v>
      </c>
      <c r="Y237">
        <v>2</v>
      </c>
      <c r="Z237">
        <v>1</v>
      </c>
      <c r="AA237">
        <v>1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 s="50" t="s">
        <v>66</v>
      </c>
      <c r="AO237" s="13" t="s">
        <v>33</v>
      </c>
    </row>
    <row r="238" spans="1:41" x14ac:dyDescent="0.3">
      <c r="A238" s="13" t="s">
        <v>741</v>
      </c>
      <c r="B238">
        <v>2</v>
      </c>
      <c r="C238">
        <v>4348</v>
      </c>
      <c r="D238" t="s">
        <v>69</v>
      </c>
      <c r="E238">
        <v>0</v>
      </c>
      <c r="F238">
        <v>0</v>
      </c>
      <c r="H238">
        <v>0</v>
      </c>
      <c r="I238">
        <v>4</v>
      </c>
      <c r="J238">
        <v>4</v>
      </c>
      <c r="K238">
        <v>4</v>
      </c>
      <c r="L238">
        <v>4</v>
      </c>
      <c r="M238">
        <v>3</v>
      </c>
      <c r="N238">
        <v>3</v>
      </c>
      <c r="O238">
        <v>2</v>
      </c>
      <c r="P238">
        <v>3</v>
      </c>
      <c r="Q238">
        <v>3</v>
      </c>
      <c r="R238">
        <v>1</v>
      </c>
      <c r="S238">
        <v>0</v>
      </c>
      <c r="T238">
        <v>0</v>
      </c>
      <c r="U238">
        <v>4</v>
      </c>
      <c r="V238">
        <v>2</v>
      </c>
      <c r="W238">
        <v>5</v>
      </c>
      <c r="X238">
        <v>0</v>
      </c>
      <c r="Y238">
        <v>5</v>
      </c>
      <c r="Z238">
        <v>0</v>
      </c>
      <c r="AA238">
        <v>4</v>
      </c>
      <c r="AB238">
        <v>2</v>
      </c>
      <c r="AC238">
        <v>1</v>
      </c>
      <c r="AD238">
        <v>1</v>
      </c>
      <c r="AE238">
        <v>0</v>
      </c>
      <c r="AF238">
        <v>0</v>
      </c>
      <c r="AG238">
        <v>6</v>
      </c>
      <c r="AH238">
        <v>0</v>
      </c>
      <c r="AI238">
        <v>0</v>
      </c>
      <c r="AJ238">
        <v>5</v>
      </c>
      <c r="AK238" s="50" t="s">
        <v>66</v>
      </c>
      <c r="AO238" s="13" t="s">
        <v>33</v>
      </c>
    </row>
    <row r="239" spans="1:41" x14ac:dyDescent="0.3">
      <c r="A239" s="13" t="s">
        <v>742</v>
      </c>
      <c r="B239">
        <v>2</v>
      </c>
      <c r="C239">
        <v>4349</v>
      </c>
      <c r="D239" t="s">
        <v>70</v>
      </c>
      <c r="E239">
        <v>15</v>
      </c>
      <c r="F239">
        <v>2</v>
      </c>
      <c r="H239">
        <v>23</v>
      </c>
      <c r="I239">
        <v>24</v>
      </c>
      <c r="J239">
        <v>24</v>
      </c>
      <c r="K239">
        <v>24</v>
      </c>
      <c r="L239">
        <v>24</v>
      </c>
      <c r="M239">
        <v>25</v>
      </c>
      <c r="N239">
        <v>24</v>
      </c>
      <c r="O239">
        <v>25</v>
      </c>
      <c r="P239">
        <v>25</v>
      </c>
      <c r="Q239">
        <v>29</v>
      </c>
      <c r="R239">
        <v>30</v>
      </c>
      <c r="S239">
        <v>0</v>
      </c>
      <c r="T239">
        <v>0</v>
      </c>
      <c r="U239">
        <v>25</v>
      </c>
      <c r="V239">
        <v>26</v>
      </c>
      <c r="W239">
        <v>26</v>
      </c>
      <c r="X239">
        <v>0</v>
      </c>
      <c r="Y239">
        <v>35</v>
      </c>
      <c r="Z239">
        <v>20</v>
      </c>
      <c r="AA239">
        <v>18</v>
      </c>
      <c r="AB239">
        <v>20</v>
      </c>
      <c r="AC239">
        <v>12</v>
      </c>
      <c r="AD239">
        <v>8</v>
      </c>
      <c r="AE239">
        <v>5</v>
      </c>
      <c r="AF239">
        <v>0</v>
      </c>
      <c r="AG239">
        <v>12</v>
      </c>
      <c r="AH239">
        <v>0</v>
      </c>
      <c r="AI239">
        <v>0</v>
      </c>
      <c r="AJ239">
        <v>15</v>
      </c>
      <c r="AK239" s="50" t="s">
        <v>70</v>
      </c>
      <c r="AO239" s="13" t="s">
        <v>33</v>
      </c>
    </row>
    <row r="240" spans="1:41" x14ac:dyDescent="0.3">
      <c r="A240" s="13" t="s">
        <v>743</v>
      </c>
      <c r="B240">
        <v>2</v>
      </c>
      <c r="C240">
        <v>4350</v>
      </c>
      <c r="D240" t="s">
        <v>72</v>
      </c>
      <c r="E240">
        <v>0</v>
      </c>
      <c r="F240">
        <v>0</v>
      </c>
      <c r="H240">
        <v>0</v>
      </c>
      <c r="I240">
        <v>4</v>
      </c>
      <c r="J240">
        <v>4</v>
      </c>
      <c r="K240">
        <v>4</v>
      </c>
      <c r="L240">
        <v>4</v>
      </c>
      <c r="M240">
        <v>5</v>
      </c>
      <c r="N240">
        <v>5</v>
      </c>
      <c r="O240">
        <v>5</v>
      </c>
      <c r="P240">
        <v>5</v>
      </c>
      <c r="Q240">
        <v>2</v>
      </c>
      <c r="R240">
        <v>1</v>
      </c>
      <c r="S240">
        <v>0</v>
      </c>
      <c r="T240">
        <v>0</v>
      </c>
      <c r="U240">
        <v>5</v>
      </c>
      <c r="V240">
        <v>5</v>
      </c>
      <c r="W240">
        <v>5</v>
      </c>
      <c r="X240">
        <v>0</v>
      </c>
      <c r="Y240">
        <v>3</v>
      </c>
      <c r="Z240">
        <v>6</v>
      </c>
      <c r="AA240">
        <v>6</v>
      </c>
      <c r="AB240">
        <v>6</v>
      </c>
      <c r="AC240">
        <v>5</v>
      </c>
      <c r="AD240">
        <v>5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4</v>
      </c>
      <c r="AK240" s="50" t="s">
        <v>70</v>
      </c>
      <c r="AO240" s="13" t="s">
        <v>33</v>
      </c>
    </row>
    <row r="241" spans="1:41" x14ac:dyDescent="0.3">
      <c r="A241" s="13" t="s">
        <v>744</v>
      </c>
      <c r="B241">
        <v>2</v>
      </c>
      <c r="C241">
        <v>4351</v>
      </c>
      <c r="D241" t="s">
        <v>73</v>
      </c>
      <c r="E241">
        <v>0</v>
      </c>
      <c r="F241">
        <v>0</v>
      </c>
      <c r="H241">
        <v>0</v>
      </c>
      <c r="I241">
        <v>1</v>
      </c>
      <c r="J241">
        <v>1</v>
      </c>
      <c r="K241">
        <v>1</v>
      </c>
      <c r="L241">
        <v>1</v>
      </c>
      <c r="M241">
        <v>2</v>
      </c>
      <c r="N241">
        <v>2</v>
      </c>
      <c r="O241">
        <v>2</v>
      </c>
      <c r="P241">
        <v>2</v>
      </c>
      <c r="Q241">
        <v>2</v>
      </c>
      <c r="R241">
        <v>2</v>
      </c>
      <c r="S241">
        <v>0</v>
      </c>
      <c r="T241">
        <v>0</v>
      </c>
      <c r="U241">
        <v>3</v>
      </c>
      <c r="V241">
        <v>3</v>
      </c>
      <c r="W241">
        <v>3</v>
      </c>
      <c r="X241">
        <v>0</v>
      </c>
      <c r="Y241">
        <v>4</v>
      </c>
      <c r="Z241">
        <v>0</v>
      </c>
      <c r="AA241">
        <v>0</v>
      </c>
      <c r="AB241">
        <v>1</v>
      </c>
      <c r="AC241">
        <v>1</v>
      </c>
      <c r="AD241">
        <v>2</v>
      </c>
      <c r="AE241">
        <v>0</v>
      </c>
      <c r="AF241">
        <v>0</v>
      </c>
      <c r="AG241">
        <v>2</v>
      </c>
      <c r="AH241">
        <v>0</v>
      </c>
      <c r="AI241">
        <v>0</v>
      </c>
      <c r="AJ241">
        <v>2</v>
      </c>
      <c r="AK241" s="50" t="s">
        <v>70</v>
      </c>
      <c r="AO241" s="13" t="s">
        <v>33</v>
      </c>
    </row>
    <row r="242" spans="1:41" x14ac:dyDescent="0.3">
      <c r="A242" s="13" t="s">
        <v>745</v>
      </c>
      <c r="B242">
        <v>2</v>
      </c>
      <c r="C242">
        <v>4352</v>
      </c>
      <c r="D242" t="s">
        <v>74</v>
      </c>
      <c r="E242">
        <v>0</v>
      </c>
      <c r="F242">
        <v>0</v>
      </c>
      <c r="H242">
        <v>0</v>
      </c>
      <c r="I242">
        <v>3</v>
      </c>
      <c r="J242">
        <v>3</v>
      </c>
      <c r="K242">
        <v>3</v>
      </c>
      <c r="L242">
        <v>3</v>
      </c>
      <c r="M242">
        <v>1</v>
      </c>
      <c r="N242">
        <v>1</v>
      </c>
      <c r="O242">
        <v>1</v>
      </c>
      <c r="P242">
        <v>1</v>
      </c>
      <c r="Q242">
        <v>0</v>
      </c>
      <c r="R242">
        <v>0</v>
      </c>
      <c r="S242">
        <v>0</v>
      </c>
      <c r="T242">
        <v>0</v>
      </c>
      <c r="U242">
        <v>1</v>
      </c>
      <c r="V242">
        <v>1</v>
      </c>
      <c r="W242">
        <v>1</v>
      </c>
      <c r="X242">
        <v>0</v>
      </c>
      <c r="Y242">
        <v>0</v>
      </c>
      <c r="Z242">
        <v>1</v>
      </c>
      <c r="AA242">
        <v>1</v>
      </c>
      <c r="AB242">
        <v>1</v>
      </c>
      <c r="AC242">
        <v>2</v>
      </c>
      <c r="AD242">
        <v>1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 s="50" t="s">
        <v>70</v>
      </c>
      <c r="AO242" s="13" t="s">
        <v>33</v>
      </c>
    </row>
    <row r="243" spans="1:41" x14ac:dyDescent="0.3">
      <c r="A243" s="13" t="s">
        <v>746</v>
      </c>
      <c r="B243">
        <v>2</v>
      </c>
      <c r="C243">
        <v>4353</v>
      </c>
      <c r="D243" t="s">
        <v>75</v>
      </c>
      <c r="E243">
        <v>0</v>
      </c>
      <c r="F243">
        <v>0</v>
      </c>
      <c r="H243">
        <v>0</v>
      </c>
      <c r="I243">
        <v>12</v>
      </c>
      <c r="J243">
        <v>12</v>
      </c>
      <c r="K243">
        <v>12</v>
      </c>
      <c r="L243">
        <v>12</v>
      </c>
      <c r="M243">
        <v>12</v>
      </c>
      <c r="N243">
        <v>11</v>
      </c>
      <c r="O243">
        <v>11</v>
      </c>
      <c r="P243">
        <v>12</v>
      </c>
      <c r="Q243">
        <v>14</v>
      </c>
      <c r="R243">
        <v>14</v>
      </c>
      <c r="S243">
        <v>0</v>
      </c>
      <c r="T243">
        <v>0</v>
      </c>
      <c r="U243">
        <v>11</v>
      </c>
      <c r="V243">
        <v>11</v>
      </c>
      <c r="W243">
        <v>11</v>
      </c>
      <c r="X243">
        <v>0</v>
      </c>
      <c r="Y243">
        <v>5</v>
      </c>
      <c r="Z243">
        <v>12</v>
      </c>
      <c r="AA243">
        <v>12</v>
      </c>
      <c r="AB243">
        <v>13</v>
      </c>
      <c r="AC243">
        <v>12</v>
      </c>
      <c r="AD243">
        <v>9</v>
      </c>
      <c r="AE243">
        <v>7</v>
      </c>
      <c r="AF243">
        <v>0</v>
      </c>
      <c r="AG243">
        <v>4</v>
      </c>
      <c r="AH243">
        <v>0</v>
      </c>
      <c r="AI243">
        <v>0</v>
      </c>
      <c r="AJ243">
        <v>5</v>
      </c>
      <c r="AK243" s="50" t="s">
        <v>329</v>
      </c>
      <c r="AO243" s="13" t="s">
        <v>33</v>
      </c>
    </row>
    <row r="244" spans="1:41" x14ac:dyDescent="0.3">
      <c r="A244" s="13" t="s">
        <v>747</v>
      </c>
      <c r="B244">
        <v>2</v>
      </c>
      <c r="C244">
        <v>4354</v>
      </c>
      <c r="D244" t="s">
        <v>76</v>
      </c>
      <c r="E244">
        <v>0</v>
      </c>
      <c r="F244">
        <v>0</v>
      </c>
      <c r="H244">
        <v>0</v>
      </c>
      <c r="I244">
        <v>1</v>
      </c>
      <c r="J244">
        <v>1</v>
      </c>
      <c r="K244">
        <v>1</v>
      </c>
      <c r="L244">
        <v>1</v>
      </c>
      <c r="M244">
        <v>0</v>
      </c>
      <c r="N244">
        <v>0</v>
      </c>
      <c r="O244">
        <v>0</v>
      </c>
      <c r="P244">
        <v>0</v>
      </c>
      <c r="Q244">
        <v>1</v>
      </c>
      <c r="R244">
        <v>1</v>
      </c>
      <c r="S244">
        <v>0</v>
      </c>
      <c r="T244">
        <v>0</v>
      </c>
      <c r="U244">
        <v>0</v>
      </c>
      <c r="V244">
        <v>0</v>
      </c>
      <c r="W244">
        <v>1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3</v>
      </c>
      <c r="AD244">
        <v>2</v>
      </c>
      <c r="AE244">
        <v>1</v>
      </c>
      <c r="AF244">
        <v>0</v>
      </c>
      <c r="AG244">
        <v>3</v>
      </c>
      <c r="AH244">
        <v>0</v>
      </c>
      <c r="AI244">
        <v>2</v>
      </c>
      <c r="AJ244">
        <v>2</v>
      </c>
      <c r="AK244" s="50" t="s">
        <v>330</v>
      </c>
      <c r="AO244" s="13" t="s">
        <v>33</v>
      </c>
    </row>
    <row r="245" spans="1:41" x14ac:dyDescent="0.3">
      <c r="A245" s="13" t="s">
        <v>748</v>
      </c>
      <c r="B245">
        <v>2</v>
      </c>
      <c r="C245">
        <v>4355</v>
      </c>
      <c r="D245" t="s">
        <v>77</v>
      </c>
      <c r="E245">
        <v>2</v>
      </c>
      <c r="F245">
        <v>0</v>
      </c>
      <c r="H245">
        <v>0</v>
      </c>
      <c r="I245">
        <v>14</v>
      </c>
      <c r="J245">
        <v>14</v>
      </c>
      <c r="K245">
        <v>14</v>
      </c>
      <c r="L245">
        <v>14</v>
      </c>
      <c r="M245">
        <v>5</v>
      </c>
      <c r="N245">
        <v>5</v>
      </c>
      <c r="O245">
        <v>5</v>
      </c>
      <c r="P245">
        <v>5</v>
      </c>
      <c r="Q245">
        <v>6</v>
      </c>
      <c r="R245">
        <v>6</v>
      </c>
      <c r="S245">
        <v>0</v>
      </c>
      <c r="T245">
        <v>0</v>
      </c>
      <c r="U245">
        <v>8</v>
      </c>
      <c r="V245">
        <v>9</v>
      </c>
      <c r="W245">
        <v>8</v>
      </c>
      <c r="X245">
        <v>0</v>
      </c>
      <c r="Y245">
        <v>18</v>
      </c>
      <c r="Z245">
        <v>7</v>
      </c>
      <c r="AA245">
        <v>6</v>
      </c>
      <c r="AB245">
        <v>5</v>
      </c>
      <c r="AC245">
        <v>9</v>
      </c>
      <c r="AD245">
        <v>7</v>
      </c>
      <c r="AE245">
        <v>13</v>
      </c>
      <c r="AF245">
        <v>0</v>
      </c>
      <c r="AG245">
        <v>13</v>
      </c>
      <c r="AH245">
        <v>0</v>
      </c>
      <c r="AI245">
        <v>2</v>
      </c>
      <c r="AJ245">
        <v>10</v>
      </c>
      <c r="AK245" s="50" t="s">
        <v>77</v>
      </c>
      <c r="AO245" s="13" t="s">
        <v>33</v>
      </c>
    </row>
    <row r="246" spans="1:41" x14ac:dyDescent="0.3">
      <c r="A246" s="13" t="s">
        <v>749</v>
      </c>
      <c r="B246">
        <v>2</v>
      </c>
      <c r="C246">
        <v>4356</v>
      </c>
      <c r="D246" t="s">
        <v>78</v>
      </c>
      <c r="E246">
        <v>0</v>
      </c>
      <c r="F246">
        <v>0</v>
      </c>
      <c r="H246">
        <v>0</v>
      </c>
      <c r="I246">
        <v>4</v>
      </c>
      <c r="J246">
        <v>4</v>
      </c>
      <c r="K246">
        <v>4</v>
      </c>
      <c r="L246">
        <v>4</v>
      </c>
      <c r="M246">
        <v>3</v>
      </c>
      <c r="N246">
        <v>3</v>
      </c>
      <c r="O246">
        <v>3</v>
      </c>
      <c r="P246">
        <v>3</v>
      </c>
      <c r="Q246">
        <v>6</v>
      </c>
      <c r="R246">
        <v>6</v>
      </c>
      <c r="S246">
        <v>0</v>
      </c>
      <c r="T246">
        <v>0</v>
      </c>
      <c r="U246">
        <v>5</v>
      </c>
      <c r="V246">
        <v>5</v>
      </c>
      <c r="W246">
        <v>5</v>
      </c>
      <c r="X246">
        <v>0</v>
      </c>
      <c r="Y246">
        <v>1</v>
      </c>
      <c r="Z246">
        <v>1</v>
      </c>
      <c r="AA246">
        <v>1</v>
      </c>
      <c r="AB246">
        <v>1</v>
      </c>
      <c r="AC246">
        <v>4</v>
      </c>
      <c r="AD246">
        <v>4</v>
      </c>
      <c r="AE246">
        <v>1</v>
      </c>
      <c r="AF246">
        <v>0</v>
      </c>
      <c r="AG246">
        <v>2</v>
      </c>
      <c r="AH246">
        <v>0</v>
      </c>
      <c r="AI246">
        <v>3</v>
      </c>
      <c r="AJ246">
        <v>2</v>
      </c>
      <c r="AK246" s="50" t="s">
        <v>335</v>
      </c>
      <c r="AO246" s="13" t="s">
        <v>33</v>
      </c>
    </row>
    <row r="247" spans="1:41" x14ac:dyDescent="0.3">
      <c r="A247" s="13" t="s">
        <v>750</v>
      </c>
      <c r="B247">
        <v>2</v>
      </c>
      <c r="C247">
        <v>4357</v>
      </c>
      <c r="D247" t="s">
        <v>79</v>
      </c>
      <c r="E247">
        <v>0</v>
      </c>
      <c r="F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1</v>
      </c>
      <c r="AA247">
        <v>0</v>
      </c>
      <c r="AB247">
        <v>2</v>
      </c>
      <c r="AC247">
        <v>0</v>
      </c>
      <c r="AD247">
        <v>0</v>
      </c>
      <c r="AE247">
        <v>0</v>
      </c>
      <c r="AF247">
        <v>0</v>
      </c>
      <c r="AG247">
        <v>2</v>
      </c>
      <c r="AH247">
        <v>0</v>
      </c>
      <c r="AI247">
        <v>0</v>
      </c>
      <c r="AJ247">
        <v>0</v>
      </c>
      <c r="AK247" s="50" t="s">
        <v>335</v>
      </c>
      <c r="AO247" s="13" t="s">
        <v>33</v>
      </c>
    </row>
    <row r="248" spans="1:41" x14ac:dyDescent="0.3">
      <c r="A248" s="13" t="s">
        <v>751</v>
      </c>
      <c r="B248">
        <v>2</v>
      </c>
      <c r="C248">
        <v>4358</v>
      </c>
      <c r="D248" t="s">
        <v>224</v>
      </c>
      <c r="E248">
        <v>0</v>
      </c>
      <c r="F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1</v>
      </c>
      <c r="Z248">
        <v>0</v>
      </c>
      <c r="AA248">
        <v>1</v>
      </c>
      <c r="AB248">
        <v>0</v>
      </c>
      <c r="AC248">
        <v>1</v>
      </c>
      <c r="AD248">
        <v>1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 s="50" t="s">
        <v>193</v>
      </c>
      <c r="AO248" s="13" t="s">
        <v>33</v>
      </c>
    </row>
    <row r="249" spans="1:41" x14ac:dyDescent="0.3">
      <c r="A249" s="13" t="s">
        <v>752</v>
      </c>
      <c r="B249">
        <v>2</v>
      </c>
      <c r="C249">
        <v>4359</v>
      </c>
      <c r="D249" t="s">
        <v>80</v>
      </c>
      <c r="E249">
        <v>0</v>
      </c>
      <c r="F249">
        <v>0</v>
      </c>
      <c r="H249">
        <v>0</v>
      </c>
      <c r="I249">
        <v>5</v>
      </c>
      <c r="J249">
        <v>5</v>
      </c>
      <c r="K249">
        <v>5</v>
      </c>
      <c r="L249">
        <v>4</v>
      </c>
      <c r="M249">
        <v>5</v>
      </c>
      <c r="N249">
        <v>5</v>
      </c>
      <c r="O249">
        <v>5</v>
      </c>
      <c r="P249">
        <v>5</v>
      </c>
      <c r="Q249">
        <v>7</v>
      </c>
      <c r="R249">
        <v>7</v>
      </c>
      <c r="S249">
        <v>0</v>
      </c>
      <c r="T249">
        <v>0</v>
      </c>
      <c r="U249">
        <v>2</v>
      </c>
      <c r="V249">
        <v>3</v>
      </c>
      <c r="W249">
        <v>3</v>
      </c>
      <c r="X249">
        <v>0</v>
      </c>
      <c r="Y249">
        <v>7</v>
      </c>
      <c r="Z249">
        <v>7</v>
      </c>
      <c r="AA249">
        <v>7</v>
      </c>
      <c r="AB249">
        <v>7</v>
      </c>
      <c r="AC249">
        <v>5</v>
      </c>
      <c r="AD249">
        <v>2</v>
      </c>
      <c r="AE249">
        <v>0</v>
      </c>
      <c r="AF249">
        <v>0</v>
      </c>
      <c r="AG249">
        <v>2</v>
      </c>
      <c r="AH249">
        <v>0</v>
      </c>
      <c r="AI249">
        <v>3</v>
      </c>
      <c r="AJ249">
        <v>4</v>
      </c>
      <c r="AK249" s="50" t="s">
        <v>82</v>
      </c>
      <c r="AO249" s="13" t="s">
        <v>33</v>
      </c>
    </row>
    <row r="250" spans="1:41" x14ac:dyDescent="0.3">
      <c r="A250" s="13" t="s">
        <v>753</v>
      </c>
      <c r="B250">
        <v>2</v>
      </c>
      <c r="C250">
        <v>4360</v>
      </c>
      <c r="D250" t="s">
        <v>81</v>
      </c>
      <c r="E250">
        <v>0</v>
      </c>
      <c r="F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6</v>
      </c>
      <c r="R250">
        <v>6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3</v>
      </c>
      <c r="Z250">
        <v>2</v>
      </c>
      <c r="AA250">
        <v>0</v>
      </c>
      <c r="AB250">
        <v>2</v>
      </c>
      <c r="AC250">
        <v>1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2</v>
      </c>
      <c r="AJ250">
        <v>0</v>
      </c>
      <c r="AK250" s="50" t="s">
        <v>82</v>
      </c>
      <c r="AO250" s="13" t="s">
        <v>33</v>
      </c>
    </row>
    <row r="251" spans="1:41" x14ac:dyDescent="0.3">
      <c r="A251" s="13" t="s">
        <v>754</v>
      </c>
      <c r="B251">
        <v>2</v>
      </c>
      <c r="C251">
        <v>4361</v>
      </c>
      <c r="D251" t="s">
        <v>82</v>
      </c>
      <c r="E251">
        <v>0</v>
      </c>
      <c r="F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1</v>
      </c>
      <c r="R251">
        <v>1</v>
      </c>
      <c r="S251">
        <v>0</v>
      </c>
      <c r="T251">
        <v>0</v>
      </c>
      <c r="U251">
        <v>1</v>
      </c>
      <c r="V251">
        <v>1</v>
      </c>
      <c r="W251">
        <v>1</v>
      </c>
      <c r="X251">
        <v>0</v>
      </c>
      <c r="Y251">
        <v>1</v>
      </c>
      <c r="Z251">
        <v>2</v>
      </c>
      <c r="AA251">
        <v>2</v>
      </c>
      <c r="AB251">
        <v>2</v>
      </c>
      <c r="AC251">
        <v>0</v>
      </c>
      <c r="AD251">
        <v>0</v>
      </c>
      <c r="AE251">
        <v>0</v>
      </c>
      <c r="AF251">
        <v>0</v>
      </c>
      <c r="AG251">
        <v>7</v>
      </c>
      <c r="AH251">
        <v>0</v>
      </c>
      <c r="AI251">
        <v>0</v>
      </c>
      <c r="AJ251">
        <v>0</v>
      </c>
      <c r="AK251" s="50" t="s">
        <v>82</v>
      </c>
      <c r="AO251" s="13" t="s">
        <v>33</v>
      </c>
    </row>
    <row r="252" spans="1:41" x14ac:dyDescent="0.3">
      <c r="A252" s="13" t="s">
        <v>715</v>
      </c>
      <c r="B252">
        <v>2</v>
      </c>
      <c r="C252">
        <v>4362</v>
      </c>
      <c r="D252" t="s">
        <v>437</v>
      </c>
      <c r="E252">
        <v>0</v>
      </c>
      <c r="F252">
        <v>0</v>
      </c>
      <c r="H252">
        <v>0</v>
      </c>
      <c r="I252">
        <v>2</v>
      </c>
      <c r="J252">
        <v>2</v>
      </c>
      <c r="K252">
        <v>2</v>
      </c>
      <c r="L252">
        <v>2</v>
      </c>
      <c r="M252">
        <v>1</v>
      </c>
      <c r="N252">
        <v>1</v>
      </c>
      <c r="O252">
        <v>1</v>
      </c>
      <c r="P252">
        <v>1</v>
      </c>
      <c r="Q252">
        <v>1</v>
      </c>
      <c r="R252">
        <v>1</v>
      </c>
      <c r="S252">
        <v>0</v>
      </c>
      <c r="T252">
        <v>0</v>
      </c>
      <c r="U252">
        <v>1</v>
      </c>
      <c r="V252">
        <v>2</v>
      </c>
      <c r="W252">
        <v>2</v>
      </c>
      <c r="X252">
        <v>0</v>
      </c>
      <c r="Y252">
        <v>0</v>
      </c>
      <c r="Z252">
        <v>2</v>
      </c>
      <c r="AA252">
        <v>2</v>
      </c>
      <c r="AB252">
        <v>2</v>
      </c>
      <c r="AC252">
        <v>0</v>
      </c>
      <c r="AD252">
        <v>0</v>
      </c>
      <c r="AE252">
        <v>0</v>
      </c>
      <c r="AF252">
        <v>0</v>
      </c>
      <c r="AG252">
        <v>5</v>
      </c>
      <c r="AH252">
        <v>0</v>
      </c>
      <c r="AI252">
        <v>0</v>
      </c>
      <c r="AJ252">
        <v>1</v>
      </c>
      <c r="AK252" s="50" t="s">
        <v>82</v>
      </c>
      <c r="AO252" s="13" t="s">
        <v>33</v>
      </c>
    </row>
    <row r="253" spans="1:41" x14ac:dyDescent="0.3">
      <c r="A253" s="13" t="s">
        <v>755</v>
      </c>
      <c r="B253">
        <v>2</v>
      </c>
      <c r="C253">
        <v>4363</v>
      </c>
      <c r="D253" t="s">
        <v>83</v>
      </c>
      <c r="E253">
        <v>0</v>
      </c>
      <c r="F253">
        <v>0</v>
      </c>
      <c r="H253">
        <v>0</v>
      </c>
      <c r="I253">
        <v>1</v>
      </c>
      <c r="J253">
        <v>1</v>
      </c>
      <c r="K253">
        <v>1</v>
      </c>
      <c r="L253">
        <v>1</v>
      </c>
      <c r="M253">
        <v>2</v>
      </c>
      <c r="N253">
        <v>2</v>
      </c>
      <c r="O253">
        <v>2</v>
      </c>
      <c r="P253">
        <v>2</v>
      </c>
      <c r="Q253">
        <v>1</v>
      </c>
      <c r="R253">
        <v>1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 s="50" t="s">
        <v>82</v>
      </c>
      <c r="AO253" s="13" t="s">
        <v>33</v>
      </c>
    </row>
    <row r="254" spans="1:41" x14ac:dyDescent="0.3">
      <c r="A254" s="13" t="s">
        <v>756</v>
      </c>
      <c r="B254">
        <v>2</v>
      </c>
      <c r="C254">
        <v>4364</v>
      </c>
      <c r="D254" t="s">
        <v>84</v>
      </c>
      <c r="E254">
        <v>0</v>
      </c>
      <c r="F254">
        <v>0</v>
      </c>
      <c r="H254">
        <v>0</v>
      </c>
      <c r="I254">
        <v>2</v>
      </c>
      <c r="J254">
        <v>2</v>
      </c>
      <c r="K254">
        <v>2</v>
      </c>
      <c r="L254">
        <v>2</v>
      </c>
      <c r="M254">
        <v>1</v>
      </c>
      <c r="N254">
        <v>1</v>
      </c>
      <c r="O254">
        <v>1</v>
      </c>
      <c r="P254">
        <v>1</v>
      </c>
      <c r="Q254">
        <v>1</v>
      </c>
      <c r="R254">
        <v>1</v>
      </c>
      <c r="S254">
        <v>0</v>
      </c>
      <c r="T254">
        <v>0</v>
      </c>
      <c r="U254">
        <v>3</v>
      </c>
      <c r="V254">
        <v>3</v>
      </c>
      <c r="W254">
        <v>3</v>
      </c>
      <c r="X254">
        <v>0</v>
      </c>
      <c r="Y254">
        <v>2</v>
      </c>
      <c r="Z254">
        <v>2</v>
      </c>
      <c r="AA254">
        <v>2</v>
      </c>
      <c r="AB254">
        <v>2</v>
      </c>
      <c r="AC254">
        <v>1</v>
      </c>
      <c r="AD254">
        <v>1</v>
      </c>
      <c r="AE254">
        <v>1</v>
      </c>
      <c r="AF254">
        <v>0</v>
      </c>
      <c r="AG254">
        <v>1</v>
      </c>
      <c r="AH254">
        <v>0</v>
      </c>
      <c r="AI254">
        <v>0</v>
      </c>
      <c r="AJ254">
        <v>2</v>
      </c>
      <c r="AK254" s="50" t="s">
        <v>84</v>
      </c>
      <c r="AO254" s="13" t="s">
        <v>33</v>
      </c>
    </row>
    <row r="255" spans="1:41" x14ac:dyDescent="0.3">
      <c r="A255" s="13" t="s">
        <v>757</v>
      </c>
      <c r="B255">
        <v>2</v>
      </c>
      <c r="C255">
        <v>4365</v>
      </c>
      <c r="D255" t="s">
        <v>225</v>
      </c>
      <c r="E255">
        <v>0</v>
      </c>
      <c r="F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4</v>
      </c>
      <c r="AD255">
        <v>2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 s="50" t="s">
        <v>84</v>
      </c>
      <c r="AO255" s="13" t="s">
        <v>33</v>
      </c>
    </row>
    <row r="256" spans="1:41" x14ac:dyDescent="0.3">
      <c r="A256" s="13" t="s">
        <v>758</v>
      </c>
      <c r="B256">
        <v>2</v>
      </c>
      <c r="C256">
        <v>4366</v>
      </c>
      <c r="D256" t="s">
        <v>85</v>
      </c>
      <c r="E256">
        <v>0</v>
      </c>
      <c r="F256">
        <v>0</v>
      </c>
      <c r="H256">
        <v>0</v>
      </c>
      <c r="I256">
        <v>4</v>
      </c>
      <c r="J256">
        <v>5</v>
      </c>
      <c r="K256">
        <v>4</v>
      </c>
      <c r="L256">
        <v>4</v>
      </c>
      <c r="M256">
        <v>5</v>
      </c>
      <c r="N256">
        <v>6</v>
      </c>
      <c r="O256">
        <v>3</v>
      </c>
      <c r="P256">
        <v>6</v>
      </c>
      <c r="Q256">
        <v>4</v>
      </c>
      <c r="R256">
        <v>4</v>
      </c>
      <c r="S256">
        <v>0</v>
      </c>
      <c r="T256">
        <v>0</v>
      </c>
      <c r="U256">
        <v>6</v>
      </c>
      <c r="V256">
        <v>6</v>
      </c>
      <c r="W256">
        <v>6</v>
      </c>
      <c r="X256">
        <v>0</v>
      </c>
      <c r="Y256">
        <v>5</v>
      </c>
      <c r="Z256">
        <v>3</v>
      </c>
      <c r="AA256">
        <v>2</v>
      </c>
      <c r="AB256">
        <v>3</v>
      </c>
      <c r="AC256">
        <v>3</v>
      </c>
      <c r="AD256">
        <v>2</v>
      </c>
      <c r="AE256">
        <v>9</v>
      </c>
      <c r="AF256">
        <v>0</v>
      </c>
      <c r="AG256">
        <v>9</v>
      </c>
      <c r="AH256">
        <v>0</v>
      </c>
      <c r="AI256">
        <v>0</v>
      </c>
      <c r="AJ256">
        <v>4</v>
      </c>
      <c r="AK256" s="50" t="s">
        <v>85</v>
      </c>
      <c r="AO256" s="13" t="s">
        <v>33</v>
      </c>
    </row>
    <row r="257" spans="1:41" x14ac:dyDescent="0.3">
      <c r="A257" s="13" t="s">
        <v>759</v>
      </c>
      <c r="B257">
        <v>2</v>
      </c>
      <c r="C257">
        <v>4367</v>
      </c>
      <c r="D257" t="s">
        <v>86</v>
      </c>
      <c r="E257">
        <v>0</v>
      </c>
      <c r="F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1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4</v>
      </c>
      <c r="AF257">
        <v>0</v>
      </c>
      <c r="AG257">
        <v>0</v>
      </c>
      <c r="AH257">
        <v>0</v>
      </c>
      <c r="AI257">
        <v>0</v>
      </c>
      <c r="AJ257">
        <v>1</v>
      </c>
      <c r="AK257" s="50" t="s">
        <v>85</v>
      </c>
      <c r="AO257" s="13" t="s">
        <v>33</v>
      </c>
    </row>
    <row r="258" spans="1:41" x14ac:dyDescent="0.3">
      <c r="A258" s="13" t="s">
        <v>760</v>
      </c>
      <c r="B258">
        <v>2</v>
      </c>
      <c r="C258">
        <v>4368</v>
      </c>
      <c r="D258" t="s">
        <v>87</v>
      </c>
      <c r="E258">
        <v>0</v>
      </c>
      <c r="F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1</v>
      </c>
      <c r="V258">
        <v>1</v>
      </c>
      <c r="W258">
        <v>1</v>
      </c>
      <c r="X258">
        <v>0</v>
      </c>
      <c r="Y258">
        <v>2</v>
      </c>
      <c r="Z258">
        <v>0</v>
      </c>
      <c r="AA258">
        <v>0</v>
      </c>
      <c r="AB258">
        <v>0</v>
      </c>
      <c r="AC258">
        <v>2</v>
      </c>
      <c r="AD258">
        <v>0</v>
      </c>
      <c r="AE258">
        <v>0</v>
      </c>
      <c r="AF258">
        <v>0</v>
      </c>
      <c r="AG258">
        <v>2</v>
      </c>
      <c r="AH258">
        <v>0</v>
      </c>
      <c r="AI258">
        <v>0</v>
      </c>
      <c r="AJ258">
        <v>0</v>
      </c>
      <c r="AK258" s="50" t="s">
        <v>85</v>
      </c>
      <c r="AO258" s="13" t="s">
        <v>33</v>
      </c>
    </row>
    <row r="259" spans="1:41" x14ac:dyDescent="0.3">
      <c r="A259" s="13" t="s">
        <v>761</v>
      </c>
      <c r="B259">
        <v>2</v>
      </c>
      <c r="C259">
        <v>4369</v>
      </c>
      <c r="D259" t="s">
        <v>88</v>
      </c>
      <c r="E259">
        <v>1</v>
      </c>
      <c r="F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2</v>
      </c>
      <c r="N259">
        <v>2</v>
      </c>
      <c r="O259">
        <v>2</v>
      </c>
      <c r="P259">
        <v>2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2</v>
      </c>
      <c r="Z259">
        <v>1</v>
      </c>
      <c r="AA259">
        <v>1</v>
      </c>
      <c r="AB259">
        <v>0</v>
      </c>
      <c r="AC259">
        <v>2</v>
      </c>
      <c r="AD259">
        <v>1</v>
      </c>
      <c r="AE259">
        <v>1</v>
      </c>
      <c r="AF259">
        <v>0</v>
      </c>
      <c r="AG259">
        <v>4</v>
      </c>
      <c r="AH259">
        <v>0</v>
      </c>
      <c r="AI259">
        <v>0</v>
      </c>
      <c r="AJ259">
        <v>0</v>
      </c>
      <c r="AK259" s="50" t="s">
        <v>335</v>
      </c>
      <c r="AO259" s="13" t="s">
        <v>33</v>
      </c>
    </row>
    <row r="260" spans="1:41" x14ac:dyDescent="0.3">
      <c r="A260" s="13" t="s">
        <v>762</v>
      </c>
      <c r="B260">
        <v>2</v>
      </c>
      <c r="C260">
        <v>4370</v>
      </c>
      <c r="D260" t="s">
        <v>89</v>
      </c>
      <c r="E260">
        <v>245</v>
      </c>
      <c r="F260">
        <v>0</v>
      </c>
      <c r="H260">
        <v>255</v>
      </c>
      <c r="I260">
        <v>3</v>
      </c>
      <c r="J260">
        <v>3</v>
      </c>
      <c r="K260">
        <v>3</v>
      </c>
      <c r="L260">
        <v>3</v>
      </c>
      <c r="M260">
        <v>2</v>
      </c>
      <c r="N260">
        <v>2</v>
      </c>
      <c r="O260">
        <v>2</v>
      </c>
      <c r="P260">
        <v>2</v>
      </c>
      <c r="Q260">
        <v>3</v>
      </c>
      <c r="R260">
        <v>3</v>
      </c>
      <c r="S260">
        <v>0</v>
      </c>
      <c r="T260">
        <v>0</v>
      </c>
      <c r="U260">
        <v>0</v>
      </c>
      <c r="V260">
        <v>0</v>
      </c>
      <c r="W260">
        <v>1</v>
      </c>
      <c r="X260">
        <v>0</v>
      </c>
      <c r="Y260">
        <v>0</v>
      </c>
      <c r="Z260">
        <v>1</v>
      </c>
      <c r="AA260">
        <v>0</v>
      </c>
      <c r="AB260">
        <v>0</v>
      </c>
      <c r="AC260">
        <v>1</v>
      </c>
      <c r="AD260">
        <v>1</v>
      </c>
      <c r="AE260">
        <v>1</v>
      </c>
      <c r="AF260">
        <v>0</v>
      </c>
      <c r="AG260">
        <v>1</v>
      </c>
      <c r="AH260">
        <v>0</v>
      </c>
      <c r="AI260">
        <v>4</v>
      </c>
      <c r="AJ260">
        <v>1</v>
      </c>
      <c r="AK260" s="50" t="s">
        <v>92</v>
      </c>
      <c r="AO260" s="13" t="s">
        <v>92</v>
      </c>
    </row>
    <row r="261" spans="1:41" x14ac:dyDescent="0.3">
      <c r="A261" s="13" t="s">
        <v>763</v>
      </c>
      <c r="B261">
        <v>2</v>
      </c>
      <c r="C261">
        <v>4371</v>
      </c>
      <c r="D261" t="s">
        <v>91</v>
      </c>
      <c r="E261">
        <v>9</v>
      </c>
      <c r="F261">
        <v>0</v>
      </c>
      <c r="H261">
        <v>9</v>
      </c>
      <c r="I261">
        <v>24</v>
      </c>
      <c r="J261">
        <v>24</v>
      </c>
      <c r="K261">
        <v>23</v>
      </c>
      <c r="L261">
        <v>23</v>
      </c>
      <c r="M261">
        <v>18</v>
      </c>
      <c r="N261">
        <v>18</v>
      </c>
      <c r="O261">
        <v>17</v>
      </c>
      <c r="P261">
        <v>18</v>
      </c>
      <c r="Q261">
        <v>19</v>
      </c>
      <c r="R261">
        <v>19</v>
      </c>
      <c r="S261">
        <v>0</v>
      </c>
      <c r="T261">
        <v>0</v>
      </c>
      <c r="U261">
        <v>21</v>
      </c>
      <c r="V261">
        <v>21</v>
      </c>
      <c r="W261">
        <v>21</v>
      </c>
      <c r="X261">
        <v>0</v>
      </c>
      <c r="Y261">
        <v>11</v>
      </c>
      <c r="Z261">
        <v>10</v>
      </c>
      <c r="AA261">
        <v>13</v>
      </c>
      <c r="AB261">
        <v>12</v>
      </c>
      <c r="AC261">
        <v>6</v>
      </c>
      <c r="AD261">
        <v>6</v>
      </c>
      <c r="AE261">
        <v>20</v>
      </c>
      <c r="AF261">
        <v>0</v>
      </c>
      <c r="AG261">
        <v>11</v>
      </c>
      <c r="AH261">
        <v>0</v>
      </c>
      <c r="AI261">
        <v>1</v>
      </c>
      <c r="AJ261">
        <v>5</v>
      </c>
      <c r="AK261" s="50" t="s">
        <v>91</v>
      </c>
      <c r="AO261" s="13" t="s">
        <v>92</v>
      </c>
    </row>
    <row r="262" spans="1:41" x14ac:dyDescent="0.3">
      <c r="A262" s="13" t="s">
        <v>764</v>
      </c>
      <c r="B262">
        <v>2</v>
      </c>
      <c r="C262">
        <v>4372</v>
      </c>
      <c r="D262" t="s">
        <v>93</v>
      </c>
      <c r="E262">
        <v>1</v>
      </c>
      <c r="F262">
        <v>2</v>
      </c>
      <c r="H262">
        <v>2</v>
      </c>
      <c r="I262">
        <v>23</v>
      </c>
      <c r="J262">
        <v>23</v>
      </c>
      <c r="K262">
        <v>24</v>
      </c>
      <c r="L262">
        <v>24</v>
      </c>
      <c r="M262">
        <v>28</v>
      </c>
      <c r="N262">
        <v>27</v>
      </c>
      <c r="O262">
        <v>28</v>
      </c>
      <c r="P262">
        <v>28</v>
      </c>
      <c r="Q262">
        <v>24</v>
      </c>
      <c r="R262">
        <v>24</v>
      </c>
      <c r="S262">
        <v>0</v>
      </c>
      <c r="T262">
        <v>0</v>
      </c>
      <c r="U262">
        <v>26</v>
      </c>
      <c r="V262">
        <v>26</v>
      </c>
      <c r="W262">
        <v>27</v>
      </c>
      <c r="X262">
        <v>1</v>
      </c>
      <c r="Y262">
        <v>25</v>
      </c>
      <c r="Z262">
        <v>16</v>
      </c>
      <c r="AA262">
        <v>17</v>
      </c>
      <c r="AB262">
        <v>18</v>
      </c>
      <c r="AC262">
        <v>21</v>
      </c>
      <c r="AD262">
        <v>21</v>
      </c>
      <c r="AE262">
        <v>10</v>
      </c>
      <c r="AF262">
        <v>0</v>
      </c>
      <c r="AG262">
        <v>4</v>
      </c>
      <c r="AH262">
        <v>0</v>
      </c>
      <c r="AI262">
        <v>3</v>
      </c>
      <c r="AJ262">
        <v>14</v>
      </c>
      <c r="AK262" s="50" t="s">
        <v>92</v>
      </c>
      <c r="AO262" s="13" t="s">
        <v>92</v>
      </c>
    </row>
    <row r="263" spans="1:41" x14ac:dyDescent="0.3">
      <c r="A263" s="13" t="s">
        <v>765</v>
      </c>
      <c r="B263">
        <v>2</v>
      </c>
      <c r="C263">
        <v>4373</v>
      </c>
      <c r="D263" t="s">
        <v>94</v>
      </c>
      <c r="E263">
        <v>14</v>
      </c>
      <c r="F263">
        <v>0</v>
      </c>
      <c r="H263">
        <v>18</v>
      </c>
      <c r="I263">
        <v>22</v>
      </c>
      <c r="J263">
        <v>22</v>
      </c>
      <c r="K263">
        <v>22</v>
      </c>
      <c r="L263">
        <v>22</v>
      </c>
      <c r="M263">
        <v>26</v>
      </c>
      <c r="N263">
        <v>27</v>
      </c>
      <c r="O263">
        <v>26</v>
      </c>
      <c r="P263">
        <v>26</v>
      </c>
      <c r="Q263">
        <v>31</v>
      </c>
      <c r="R263">
        <v>31</v>
      </c>
      <c r="S263">
        <v>0</v>
      </c>
      <c r="T263">
        <v>0</v>
      </c>
      <c r="U263">
        <v>33</v>
      </c>
      <c r="V263">
        <v>32</v>
      </c>
      <c r="W263">
        <v>32</v>
      </c>
      <c r="X263">
        <v>0</v>
      </c>
      <c r="Y263">
        <v>25</v>
      </c>
      <c r="Z263">
        <v>26</v>
      </c>
      <c r="AA263">
        <v>23</v>
      </c>
      <c r="AB263">
        <v>26</v>
      </c>
      <c r="AC263">
        <v>23</v>
      </c>
      <c r="AD263">
        <v>21</v>
      </c>
      <c r="AE263">
        <v>36</v>
      </c>
      <c r="AF263">
        <v>0</v>
      </c>
      <c r="AG263">
        <v>28</v>
      </c>
      <c r="AH263">
        <v>0</v>
      </c>
      <c r="AI263">
        <v>7</v>
      </c>
      <c r="AJ263">
        <v>18</v>
      </c>
      <c r="AK263" s="50" t="s">
        <v>92</v>
      </c>
      <c r="AO263" s="13" t="s">
        <v>92</v>
      </c>
    </row>
    <row r="264" spans="1:41" x14ac:dyDescent="0.3">
      <c r="A264" s="13" t="s">
        <v>766</v>
      </c>
      <c r="B264">
        <v>2</v>
      </c>
      <c r="C264">
        <v>4374</v>
      </c>
      <c r="D264" t="s">
        <v>95</v>
      </c>
      <c r="E264">
        <v>0</v>
      </c>
      <c r="F264">
        <v>0</v>
      </c>
      <c r="H264">
        <v>0</v>
      </c>
      <c r="I264">
        <v>2</v>
      </c>
      <c r="J264">
        <v>2</v>
      </c>
      <c r="K264">
        <v>2</v>
      </c>
      <c r="L264">
        <v>2</v>
      </c>
      <c r="M264">
        <v>2</v>
      </c>
      <c r="N264">
        <v>2</v>
      </c>
      <c r="O264">
        <v>2</v>
      </c>
      <c r="P264">
        <v>2</v>
      </c>
      <c r="Q264">
        <v>0</v>
      </c>
      <c r="R264">
        <v>0</v>
      </c>
      <c r="S264">
        <v>0</v>
      </c>
      <c r="T264">
        <v>0</v>
      </c>
      <c r="U264">
        <v>1</v>
      </c>
      <c r="V264">
        <v>1</v>
      </c>
      <c r="W264">
        <v>2</v>
      </c>
      <c r="X264">
        <v>0</v>
      </c>
      <c r="Y264">
        <v>2</v>
      </c>
      <c r="Z264">
        <v>1</v>
      </c>
      <c r="AA264">
        <v>2</v>
      </c>
      <c r="AB264">
        <v>2</v>
      </c>
      <c r="AC264">
        <v>3</v>
      </c>
      <c r="AD264">
        <v>3</v>
      </c>
      <c r="AE264">
        <v>0</v>
      </c>
      <c r="AF264">
        <v>0</v>
      </c>
      <c r="AG264">
        <v>2</v>
      </c>
      <c r="AH264">
        <v>0</v>
      </c>
      <c r="AI264">
        <v>0</v>
      </c>
      <c r="AJ264">
        <v>3</v>
      </c>
      <c r="AK264" s="50" t="s">
        <v>92</v>
      </c>
      <c r="AO264" s="13" t="s">
        <v>92</v>
      </c>
    </row>
    <row r="265" spans="1:41" x14ac:dyDescent="0.3">
      <c r="A265" s="13" t="s">
        <v>767</v>
      </c>
      <c r="B265">
        <v>2</v>
      </c>
      <c r="C265">
        <v>4375</v>
      </c>
      <c r="D265" t="s">
        <v>96</v>
      </c>
      <c r="E265">
        <v>0</v>
      </c>
      <c r="F265">
        <v>0</v>
      </c>
      <c r="H265">
        <v>0</v>
      </c>
      <c r="I265">
        <v>1</v>
      </c>
      <c r="J265">
        <v>1</v>
      </c>
      <c r="K265">
        <v>1</v>
      </c>
      <c r="L265">
        <v>1</v>
      </c>
      <c r="M265">
        <v>0</v>
      </c>
      <c r="N265">
        <v>0</v>
      </c>
      <c r="O265">
        <v>0</v>
      </c>
      <c r="P265">
        <v>0</v>
      </c>
      <c r="Q265">
        <v>4</v>
      </c>
      <c r="R265">
        <v>4</v>
      </c>
      <c r="S265">
        <v>0</v>
      </c>
      <c r="T265">
        <v>0</v>
      </c>
      <c r="U265">
        <v>3</v>
      </c>
      <c r="V265">
        <v>3</v>
      </c>
      <c r="W265">
        <v>3</v>
      </c>
      <c r="X265">
        <v>0</v>
      </c>
      <c r="Y265">
        <v>8</v>
      </c>
      <c r="Z265">
        <v>6</v>
      </c>
      <c r="AA265">
        <v>6</v>
      </c>
      <c r="AB265">
        <v>6</v>
      </c>
      <c r="AC265">
        <v>3</v>
      </c>
      <c r="AD265">
        <v>2</v>
      </c>
      <c r="AE265">
        <v>2</v>
      </c>
      <c r="AF265">
        <v>0</v>
      </c>
      <c r="AG265">
        <v>2</v>
      </c>
      <c r="AH265">
        <v>0</v>
      </c>
      <c r="AI265">
        <v>0</v>
      </c>
      <c r="AJ265">
        <v>0</v>
      </c>
      <c r="AK265" s="50" t="s">
        <v>92</v>
      </c>
      <c r="AO265" s="13" t="s">
        <v>92</v>
      </c>
    </row>
    <row r="266" spans="1:41" x14ac:dyDescent="0.3">
      <c r="A266" s="13" t="s">
        <v>768</v>
      </c>
      <c r="B266">
        <v>2</v>
      </c>
      <c r="C266">
        <v>4376</v>
      </c>
      <c r="D266" t="s">
        <v>97</v>
      </c>
      <c r="E266">
        <v>13</v>
      </c>
      <c r="F266">
        <v>0</v>
      </c>
      <c r="H266">
        <v>18</v>
      </c>
      <c r="I266">
        <v>5</v>
      </c>
      <c r="J266">
        <v>5</v>
      </c>
      <c r="K266">
        <v>5</v>
      </c>
      <c r="L266">
        <v>5</v>
      </c>
      <c r="M266">
        <v>8</v>
      </c>
      <c r="N266">
        <v>8</v>
      </c>
      <c r="O266">
        <v>8</v>
      </c>
      <c r="P266">
        <v>8</v>
      </c>
      <c r="Q266">
        <v>8</v>
      </c>
      <c r="R266">
        <v>8</v>
      </c>
      <c r="S266">
        <v>0</v>
      </c>
      <c r="T266">
        <v>0</v>
      </c>
      <c r="U266">
        <v>18</v>
      </c>
      <c r="V266">
        <v>18</v>
      </c>
      <c r="W266">
        <v>18</v>
      </c>
      <c r="X266">
        <v>0</v>
      </c>
      <c r="Y266">
        <v>5</v>
      </c>
      <c r="Z266">
        <v>7</v>
      </c>
      <c r="AA266">
        <v>8</v>
      </c>
      <c r="AB266">
        <v>8</v>
      </c>
      <c r="AC266">
        <v>19</v>
      </c>
      <c r="AD266">
        <v>17</v>
      </c>
      <c r="AE266">
        <v>11</v>
      </c>
      <c r="AF266">
        <v>0</v>
      </c>
      <c r="AG266">
        <v>5</v>
      </c>
      <c r="AH266">
        <v>0</v>
      </c>
      <c r="AI266">
        <v>0</v>
      </c>
      <c r="AJ266">
        <v>9</v>
      </c>
      <c r="AK266" s="50" t="s">
        <v>97</v>
      </c>
      <c r="AO266" s="13" t="s">
        <v>92</v>
      </c>
    </row>
    <row r="267" spans="1:41" x14ac:dyDescent="0.3">
      <c r="A267" s="13" t="s">
        <v>769</v>
      </c>
      <c r="B267">
        <v>2</v>
      </c>
      <c r="C267">
        <v>4377</v>
      </c>
      <c r="D267" t="s">
        <v>98</v>
      </c>
      <c r="E267">
        <v>0</v>
      </c>
      <c r="F267">
        <v>0</v>
      </c>
      <c r="H267">
        <v>0</v>
      </c>
      <c r="I267">
        <v>3</v>
      </c>
      <c r="J267">
        <v>3</v>
      </c>
      <c r="K267">
        <v>3</v>
      </c>
      <c r="L267">
        <v>3</v>
      </c>
      <c r="M267">
        <v>1</v>
      </c>
      <c r="N267">
        <v>1</v>
      </c>
      <c r="O267">
        <v>1</v>
      </c>
      <c r="P267">
        <v>1</v>
      </c>
      <c r="Q267">
        <v>1</v>
      </c>
      <c r="R267">
        <v>1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1</v>
      </c>
      <c r="Z267">
        <v>4</v>
      </c>
      <c r="AA267">
        <v>4</v>
      </c>
      <c r="AB267">
        <v>4</v>
      </c>
      <c r="AC267">
        <v>3</v>
      </c>
      <c r="AD267">
        <v>3</v>
      </c>
      <c r="AE267">
        <v>2</v>
      </c>
      <c r="AF267">
        <v>0</v>
      </c>
      <c r="AG267">
        <v>0</v>
      </c>
      <c r="AH267">
        <v>0</v>
      </c>
      <c r="AI267">
        <v>0</v>
      </c>
      <c r="AJ267">
        <v>0</v>
      </c>
      <c r="AK267" s="50" t="s">
        <v>97</v>
      </c>
      <c r="AO267" s="13" t="s">
        <v>92</v>
      </c>
    </row>
    <row r="268" spans="1:41" x14ac:dyDescent="0.3">
      <c r="A268" s="13" t="s">
        <v>770</v>
      </c>
      <c r="B268">
        <v>2</v>
      </c>
      <c r="C268">
        <v>4378</v>
      </c>
      <c r="D268" t="s">
        <v>99</v>
      </c>
      <c r="E268">
        <v>0</v>
      </c>
      <c r="F268">
        <v>0</v>
      </c>
      <c r="H268">
        <v>0</v>
      </c>
      <c r="I268">
        <v>1</v>
      </c>
      <c r="J268">
        <v>1</v>
      </c>
      <c r="K268">
        <v>1</v>
      </c>
      <c r="L268">
        <v>1</v>
      </c>
      <c r="M268">
        <v>2</v>
      </c>
      <c r="N268">
        <v>2</v>
      </c>
      <c r="O268">
        <v>2</v>
      </c>
      <c r="P268">
        <v>2</v>
      </c>
      <c r="Q268">
        <v>0</v>
      </c>
      <c r="R268">
        <v>0</v>
      </c>
      <c r="S268">
        <v>0</v>
      </c>
      <c r="T268">
        <v>0</v>
      </c>
      <c r="U268">
        <v>1</v>
      </c>
      <c r="V268">
        <v>1</v>
      </c>
      <c r="W268">
        <v>1</v>
      </c>
      <c r="X268">
        <v>0</v>
      </c>
      <c r="Y268">
        <v>0</v>
      </c>
      <c r="Z268">
        <v>5</v>
      </c>
      <c r="AA268">
        <v>5</v>
      </c>
      <c r="AB268">
        <v>5</v>
      </c>
      <c r="AC268">
        <v>3</v>
      </c>
      <c r="AD268">
        <v>2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 s="50" t="s">
        <v>97</v>
      </c>
      <c r="AO268" s="13" t="s">
        <v>92</v>
      </c>
    </row>
    <row r="269" spans="1:41" x14ac:dyDescent="0.3">
      <c r="A269" s="13" t="s">
        <v>771</v>
      </c>
      <c r="B269">
        <v>2</v>
      </c>
      <c r="C269">
        <v>4379</v>
      </c>
      <c r="D269" t="s">
        <v>100</v>
      </c>
      <c r="E269">
        <v>0</v>
      </c>
      <c r="F269">
        <v>0</v>
      </c>
      <c r="H269">
        <v>0</v>
      </c>
      <c r="I269">
        <v>2</v>
      </c>
      <c r="J269">
        <v>2</v>
      </c>
      <c r="K269">
        <v>2</v>
      </c>
      <c r="L269">
        <v>2</v>
      </c>
      <c r="M269">
        <v>2</v>
      </c>
      <c r="N269">
        <v>2</v>
      </c>
      <c r="O269">
        <v>2</v>
      </c>
      <c r="P269">
        <v>2</v>
      </c>
      <c r="Q269">
        <v>5</v>
      </c>
      <c r="R269">
        <v>5</v>
      </c>
      <c r="S269">
        <v>0</v>
      </c>
      <c r="T269">
        <v>0</v>
      </c>
      <c r="U269">
        <v>3</v>
      </c>
      <c r="V269">
        <v>3</v>
      </c>
      <c r="W269">
        <v>3</v>
      </c>
      <c r="X269">
        <v>0</v>
      </c>
      <c r="Y269">
        <v>3</v>
      </c>
      <c r="Z269">
        <v>0</v>
      </c>
      <c r="AA269">
        <v>0</v>
      </c>
      <c r="AB269">
        <v>0</v>
      </c>
      <c r="AC269">
        <v>1</v>
      </c>
      <c r="AD269">
        <v>1</v>
      </c>
      <c r="AE269">
        <v>3</v>
      </c>
      <c r="AF269">
        <v>0</v>
      </c>
      <c r="AG269">
        <v>0</v>
      </c>
      <c r="AH269">
        <v>0</v>
      </c>
      <c r="AI269">
        <v>0</v>
      </c>
      <c r="AJ269">
        <v>0</v>
      </c>
      <c r="AK269" s="50" t="s">
        <v>91</v>
      </c>
      <c r="AO269" s="13" t="s">
        <v>92</v>
      </c>
    </row>
    <row r="270" spans="1:41" x14ac:dyDescent="0.3">
      <c r="A270" s="13" t="s">
        <v>772</v>
      </c>
      <c r="B270">
        <v>2</v>
      </c>
      <c r="C270">
        <v>4380</v>
      </c>
      <c r="D270" t="s">
        <v>101</v>
      </c>
      <c r="E270">
        <v>0</v>
      </c>
      <c r="F270">
        <v>0</v>
      </c>
      <c r="H270">
        <v>0</v>
      </c>
      <c r="I270">
        <v>15</v>
      </c>
      <c r="J270">
        <v>15</v>
      </c>
      <c r="K270">
        <v>15</v>
      </c>
      <c r="L270">
        <v>16</v>
      </c>
      <c r="M270">
        <v>13</v>
      </c>
      <c r="N270">
        <v>13</v>
      </c>
      <c r="O270">
        <v>12</v>
      </c>
      <c r="P270">
        <v>13</v>
      </c>
      <c r="Q270">
        <v>17</v>
      </c>
      <c r="R270">
        <v>17</v>
      </c>
      <c r="S270">
        <v>0</v>
      </c>
      <c r="T270">
        <v>0</v>
      </c>
      <c r="U270">
        <v>16</v>
      </c>
      <c r="V270">
        <v>16</v>
      </c>
      <c r="W270">
        <v>15</v>
      </c>
      <c r="X270">
        <v>0</v>
      </c>
      <c r="Y270">
        <v>13</v>
      </c>
      <c r="Z270">
        <v>11</v>
      </c>
      <c r="AA270">
        <v>11</v>
      </c>
      <c r="AB270">
        <v>10</v>
      </c>
      <c r="AC270">
        <v>14</v>
      </c>
      <c r="AD270">
        <v>15</v>
      </c>
      <c r="AE270">
        <v>5</v>
      </c>
      <c r="AF270">
        <v>0</v>
      </c>
      <c r="AG270">
        <v>0</v>
      </c>
      <c r="AH270">
        <v>0</v>
      </c>
      <c r="AI270">
        <v>2</v>
      </c>
      <c r="AJ270">
        <v>10</v>
      </c>
      <c r="AK270" s="50" t="s">
        <v>101</v>
      </c>
      <c r="AO270" s="13" t="s">
        <v>92</v>
      </c>
    </row>
    <row r="271" spans="1:41" x14ac:dyDescent="0.3">
      <c r="A271" s="13" t="s">
        <v>773</v>
      </c>
      <c r="B271">
        <v>2</v>
      </c>
      <c r="C271">
        <v>4381</v>
      </c>
      <c r="D271" t="s">
        <v>102</v>
      </c>
      <c r="E271">
        <v>0</v>
      </c>
      <c r="F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1</v>
      </c>
      <c r="N271">
        <v>1</v>
      </c>
      <c r="O271">
        <v>1</v>
      </c>
      <c r="P271">
        <v>1</v>
      </c>
      <c r="Q271">
        <v>2</v>
      </c>
      <c r="R271">
        <v>2</v>
      </c>
      <c r="S271">
        <v>0</v>
      </c>
      <c r="T271">
        <v>0</v>
      </c>
      <c r="U271">
        <v>2</v>
      </c>
      <c r="V271">
        <v>2</v>
      </c>
      <c r="W271">
        <v>2</v>
      </c>
      <c r="X271">
        <v>0</v>
      </c>
      <c r="Y271">
        <v>4</v>
      </c>
      <c r="Z271">
        <v>2</v>
      </c>
      <c r="AA271">
        <v>2</v>
      </c>
      <c r="AB271">
        <v>2</v>
      </c>
      <c r="AC271">
        <v>3</v>
      </c>
      <c r="AD271">
        <v>3</v>
      </c>
      <c r="AE271">
        <v>0</v>
      </c>
      <c r="AF271">
        <v>0</v>
      </c>
      <c r="AG271">
        <v>4</v>
      </c>
      <c r="AH271">
        <v>0</v>
      </c>
      <c r="AI271">
        <v>0</v>
      </c>
      <c r="AJ271">
        <v>2</v>
      </c>
      <c r="AK271" s="50" t="s">
        <v>101</v>
      </c>
      <c r="AO271" s="13" t="s">
        <v>92</v>
      </c>
    </row>
    <row r="272" spans="1:41" x14ac:dyDescent="0.3">
      <c r="A272" s="13" t="s">
        <v>774</v>
      </c>
      <c r="B272">
        <v>2</v>
      </c>
      <c r="C272">
        <v>4382</v>
      </c>
      <c r="D272" t="s">
        <v>103</v>
      </c>
      <c r="E272">
        <v>0</v>
      </c>
      <c r="F272">
        <v>0</v>
      </c>
      <c r="H272">
        <v>0</v>
      </c>
      <c r="I272">
        <v>3</v>
      </c>
      <c r="J272">
        <v>3</v>
      </c>
      <c r="K272">
        <v>3</v>
      </c>
      <c r="L272">
        <v>3</v>
      </c>
      <c r="M272">
        <v>2</v>
      </c>
      <c r="N272">
        <v>2</v>
      </c>
      <c r="O272">
        <v>2</v>
      </c>
      <c r="P272">
        <v>2</v>
      </c>
      <c r="Q272">
        <v>1</v>
      </c>
      <c r="R272">
        <v>1</v>
      </c>
      <c r="S272">
        <v>0</v>
      </c>
      <c r="T272">
        <v>0</v>
      </c>
      <c r="U272">
        <v>1</v>
      </c>
      <c r="V272">
        <v>1</v>
      </c>
      <c r="W272">
        <v>1</v>
      </c>
      <c r="X272">
        <v>0</v>
      </c>
      <c r="Y272">
        <v>4</v>
      </c>
      <c r="Z272">
        <v>3</v>
      </c>
      <c r="AA272">
        <v>3</v>
      </c>
      <c r="AB272">
        <v>3</v>
      </c>
      <c r="AC272">
        <v>2</v>
      </c>
      <c r="AD272">
        <v>2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3</v>
      </c>
      <c r="AK272" s="50" t="s">
        <v>101</v>
      </c>
      <c r="AO272" s="13" t="s">
        <v>92</v>
      </c>
    </row>
    <row r="273" spans="1:41" x14ac:dyDescent="0.3">
      <c r="A273" s="13" t="s">
        <v>775</v>
      </c>
      <c r="B273">
        <v>2</v>
      </c>
      <c r="C273">
        <v>4383</v>
      </c>
      <c r="D273" t="s">
        <v>104</v>
      </c>
      <c r="E273">
        <v>0</v>
      </c>
      <c r="F273">
        <v>0</v>
      </c>
      <c r="H273">
        <v>0</v>
      </c>
      <c r="I273">
        <v>1</v>
      </c>
      <c r="J273">
        <v>1</v>
      </c>
      <c r="K273">
        <v>1</v>
      </c>
      <c r="L273">
        <v>1</v>
      </c>
      <c r="M273">
        <v>4</v>
      </c>
      <c r="N273">
        <v>4</v>
      </c>
      <c r="O273">
        <v>4</v>
      </c>
      <c r="P273">
        <v>4</v>
      </c>
      <c r="Q273">
        <v>2</v>
      </c>
      <c r="R273">
        <v>2</v>
      </c>
      <c r="S273">
        <v>0</v>
      </c>
      <c r="T273">
        <v>0</v>
      </c>
      <c r="U273">
        <v>5</v>
      </c>
      <c r="V273">
        <v>5</v>
      </c>
      <c r="W273">
        <v>5</v>
      </c>
      <c r="X273">
        <v>0</v>
      </c>
      <c r="Y273">
        <v>4</v>
      </c>
      <c r="Z273">
        <v>5</v>
      </c>
      <c r="AA273">
        <v>5</v>
      </c>
      <c r="AB273">
        <v>5</v>
      </c>
      <c r="AC273">
        <v>4</v>
      </c>
      <c r="AD273">
        <v>4</v>
      </c>
      <c r="AE273">
        <v>0</v>
      </c>
      <c r="AF273">
        <v>0</v>
      </c>
      <c r="AG273">
        <v>1</v>
      </c>
      <c r="AH273">
        <v>0</v>
      </c>
      <c r="AI273">
        <v>0</v>
      </c>
      <c r="AJ273">
        <v>1</v>
      </c>
      <c r="AK273" s="50" t="s">
        <v>101</v>
      </c>
      <c r="AO273" s="13" t="s">
        <v>92</v>
      </c>
    </row>
    <row r="274" spans="1:41" x14ac:dyDescent="0.3">
      <c r="A274" s="13" t="s">
        <v>776</v>
      </c>
      <c r="B274">
        <v>2</v>
      </c>
      <c r="C274">
        <v>4384</v>
      </c>
      <c r="D274" t="s">
        <v>105</v>
      </c>
      <c r="E274">
        <v>0</v>
      </c>
      <c r="F274">
        <v>0</v>
      </c>
      <c r="H274">
        <v>0</v>
      </c>
      <c r="I274">
        <v>3</v>
      </c>
      <c r="J274">
        <v>3</v>
      </c>
      <c r="K274">
        <v>3</v>
      </c>
      <c r="L274">
        <v>3</v>
      </c>
      <c r="M274">
        <v>8</v>
      </c>
      <c r="N274">
        <v>9</v>
      </c>
      <c r="O274">
        <v>8</v>
      </c>
      <c r="P274">
        <v>8</v>
      </c>
      <c r="Q274">
        <v>7</v>
      </c>
      <c r="R274">
        <v>7</v>
      </c>
      <c r="S274">
        <v>0</v>
      </c>
      <c r="T274">
        <v>0</v>
      </c>
      <c r="U274">
        <v>2</v>
      </c>
      <c r="V274">
        <v>3</v>
      </c>
      <c r="W274">
        <v>3</v>
      </c>
      <c r="X274">
        <v>0</v>
      </c>
      <c r="Y274">
        <v>3</v>
      </c>
      <c r="Z274">
        <v>9</v>
      </c>
      <c r="AA274">
        <v>8</v>
      </c>
      <c r="AB274">
        <v>9</v>
      </c>
      <c r="AC274">
        <v>17</v>
      </c>
      <c r="AD274">
        <v>11</v>
      </c>
      <c r="AE274">
        <v>11</v>
      </c>
      <c r="AF274">
        <v>0</v>
      </c>
      <c r="AG274">
        <v>5</v>
      </c>
      <c r="AH274">
        <v>0</v>
      </c>
      <c r="AI274">
        <v>1</v>
      </c>
      <c r="AJ274">
        <v>3</v>
      </c>
      <c r="AK274" s="50" t="s">
        <v>105</v>
      </c>
      <c r="AO274" s="13" t="s">
        <v>92</v>
      </c>
    </row>
    <row r="275" spans="1:41" x14ac:dyDescent="0.3">
      <c r="A275" s="13" t="s">
        <v>777</v>
      </c>
      <c r="B275">
        <v>2</v>
      </c>
      <c r="C275">
        <v>4385</v>
      </c>
      <c r="D275" t="s">
        <v>106</v>
      </c>
      <c r="E275">
        <v>0</v>
      </c>
      <c r="F275">
        <v>0</v>
      </c>
      <c r="H275">
        <v>0</v>
      </c>
      <c r="I275">
        <v>0</v>
      </c>
      <c r="J275">
        <v>0</v>
      </c>
      <c r="K275">
        <v>1</v>
      </c>
      <c r="L275">
        <v>1</v>
      </c>
      <c r="M275">
        <v>1</v>
      </c>
      <c r="N275">
        <v>1</v>
      </c>
      <c r="O275">
        <v>1</v>
      </c>
      <c r="P275">
        <v>1</v>
      </c>
      <c r="Q275">
        <v>2</v>
      </c>
      <c r="R275">
        <v>2</v>
      </c>
      <c r="S275">
        <v>0</v>
      </c>
      <c r="T275">
        <v>0</v>
      </c>
      <c r="U275">
        <v>2</v>
      </c>
      <c r="V275">
        <v>2</v>
      </c>
      <c r="W275">
        <v>2</v>
      </c>
      <c r="X275">
        <v>0</v>
      </c>
      <c r="Y275">
        <v>0</v>
      </c>
      <c r="Z275">
        <v>3</v>
      </c>
      <c r="AA275">
        <v>3</v>
      </c>
      <c r="AB275">
        <v>3</v>
      </c>
      <c r="AC275">
        <v>1</v>
      </c>
      <c r="AD275">
        <v>1</v>
      </c>
      <c r="AE275">
        <v>1</v>
      </c>
      <c r="AF275">
        <v>0</v>
      </c>
      <c r="AG275">
        <v>0</v>
      </c>
      <c r="AH275">
        <v>0</v>
      </c>
      <c r="AI275">
        <v>0</v>
      </c>
      <c r="AJ275">
        <v>0</v>
      </c>
      <c r="AK275" s="50" t="s">
        <v>105</v>
      </c>
      <c r="AO275" s="13" t="s">
        <v>92</v>
      </c>
    </row>
    <row r="276" spans="1:41" x14ac:dyDescent="0.3">
      <c r="A276" s="13" t="s">
        <v>778</v>
      </c>
      <c r="B276">
        <v>2</v>
      </c>
      <c r="C276">
        <v>4386</v>
      </c>
      <c r="D276" t="s">
        <v>107</v>
      </c>
      <c r="E276">
        <v>7</v>
      </c>
      <c r="F276">
        <v>0</v>
      </c>
      <c r="H276">
        <v>7</v>
      </c>
      <c r="I276">
        <v>4</v>
      </c>
      <c r="J276">
        <v>4</v>
      </c>
      <c r="K276">
        <v>4</v>
      </c>
      <c r="L276">
        <v>4</v>
      </c>
      <c r="M276">
        <v>3</v>
      </c>
      <c r="N276">
        <v>3</v>
      </c>
      <c r="O276">
        <v>3</v>
      </c>
      <c r="P276">
        <v>3</v>
      </c>
      <c r="Q276">
        <v>7</v>
      </c>
      <c r="R276">
        <v>7</v>
      </c>
      <c r="S276">
        <v>0</v>
      </c>
      <c r="T276">
        <v>0</v>
      </c>
      <c r="U276">
        <v>6</v>
      </c>
      <c r="V276">
        <v>7</v>
      </c>
      <c r="W276">
        <v>5</v>
      </c>
      <c r="X276">
        <v>0</v>
      </c>
      <c r="Y276">
        <v>9</v>
      </c>
      <c r="Z276">
        <v>5</v>
      </c>
      <c r="AA276">
        <v>5</v>
      </c>
      <c r="AB276">
        <v>5</v>
      </c>
      <c r="AC276">
        <v>5</v>
      </c>
      <c r="AD276">
        <v>3</v>
      </c>
      <c r="AE276">
        <v>3</v>
      </c>
      <c r="AF276">
        <v>0</v>
      </c>
      <c r="AG276">
        <v>5</v>
      </c>
      <c r="AH276">
        <v>0</v>
      </c>
      <c r="AI276">
        <v>0</v>
      </c>
      <c r="AJ276">
        <v>4</v>
      </c>
      <c r="AK276" s="50" t="s">
        <v>107</v>
      </c>
      <c r="AO276" s="13" t="s">
        <v>92</v>
      </c>
    </row>
    <row r="277" spans="1:41" x14ac:dyDescent="0.3">
      <c r="A277" s="13" t="s">
        <v>779</v>
      </c>
      <c r="B277">
        <v>2</v>
      </c>
      <c r="C277">
        <v>4387</v>
      </c>
      <c r="D277" t="s">
        <v>108</v>
      </c>
      <c r="E277">
        <v>1</v>
      </c>
      <c r="F277">
        <v>0</v>
      </c>
      <c r="H277">
        <v>1</v>
      </c>
      <c r="I277">
        <v>0</v>
      </c>
      <c r="J277">
        <v>0</v>
      </c>
      <c r="K277">
        <v>0</v>
      </c>
      <c r="L277">
        <v>0</v>
      </c>
      <c r="M277">
        <v>2</v>
      </c>
      <c r="N277">
        <v>2</v>
      </c>
      <c r="O277">
        <v>3</v>
      </c>
      <c r="P277">
        <v>3</v>
      </c>
      <c r="Q277">
        <v>2</v>
      </c>
      <c r="R277">
        <v>2</v>
      </c>
      <c r="S277">
        <v>0</v>
      </c>
      <c r="T277">
        <v>1</v>
      </c>
      <c r="U277">
        <v>0</v>
      </c>
      <c r="V277">
        <v>1</v>
      </c>
      <c r="W277">
        <v>1</v>
      </c>
      <c r="X277">
        <v>0</v>
      </c>
      <c r="Y277">
        <v>2</v>
      </c>
      <c r="Z277">
        <v>4</v>
      </c>
      <c r="AA277">
        <v>4</v>
      </c>
      <c r="AB277">
        <v>5</v>
      </c>
      <c r="AC277">
        <v>4</v>
      </c>
      <c r="AD277">
        <v>2</v>
      </c>
      <c r="AE277">
        <v>1</v>
      </c>
      <c r="AF277">
        <v>0</v>
      </c>
      <c r="AG277">
        <v>2</v>
      </c>
      <c r="AH277">
        <v>0</v>
      </c>
      <c r="AI277">
        <v>0</v>
      </c>
      <c r="AJ277">
        <v>0</v>
      </c>
      <c r="AK277" s="50" t="s">
        <v>107</v>
      </c>
      <c r="AO277" s="13" t="s">
        <v>92</v>
      </c>
    </row>
    <row r="278" spans="1:41" x14ac:dyDescent="0.3">
      <c r="A278" s="13" t="s">
        <v>780</v>
      </c>
      <c r="B278">
        <v>2</v>
      </c>
      <c r="C278">
        <v>4388</v>
      </c>
      <c r="D278" t="s">
        <v>109</v>
      </c>
      <c r="E278">
        <v>0</v>
      </c>
      <c r="F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1</v>
      </c>
      <c r="V278">
        <v>1</v>
      </c>
      <c r="W278">
        <v>1</v>
      </c>
      <c r="X278">
        <v>0</v>
      </c>
      <c r="Y278">
        <v>1</v>
      </c>
      <c r="Z278">
        <v>1</v>
      </c>
      <c r="AA278">
        <v>1</v>
      </c>
      <c r="AB278">
        <v>1</v>
      </c>
      <c r="AC278">
        <v>1</v>
      </c>
      <c r="AD278">
        <v>1</v>
      </c>
      <c r="AE278">
        <v>3</v>
      </c>
      <c r="AF278">
        <v>0</v>
      </c>
      <c r="AG278">
        <v>1</v>
      </c>
      <c r="AH278">
        <v>0</v>
      </c>
      <c r="AI278">
        <v>0</v>
      </c>
      <c r="AJ278">
        <v>0</v>
      </c>
      <c r="AK278" s="50" t="s">
        <v>107</v>
      </c>
      <c r="AO278" s="13" t="s">
        <v>92</v>
      </c>
    </row>
    <row r="279" spans="1:41" x14ac:dyDescent="0.3">
      <c r="A279" s="13" t="s">
        <v>781</v>
      </c>
      <c r="B279">
        <v>2</v>
      </c>
      <c r="C279">
        <v>4389</v>
      </c>
      <c r="D279" t="s">
        <v>110</v>
      </c>
      <c r="E279">
        <v>0</v>
      </c>
      <c r="F279">
        <v>0</v>
      </c>
      <c r="H279">
        <v>2</v>
      </c>
      <c r="I279">
        <v>14</v>
      </c>
      <c r="J279">
        <v>14</v>
      </c>
      <c r="K279">
        <v>14</v>
      </c>
      <c r="L279">
        <v>14</v>
      </c>
      <c r="M279">
        <v>15</v>
      </c>
      <c r="N279">
        <v>15</v>
      </c>
      <c r="O279">
        <v>15</v>
      </c>
      <c r="P279">
        <v>15</v>
      </c>
      <c r="Q279">
        <v>14</v>
      </c>
      <c r="R279">
        <v>14</v>
      </c>
      <c r="S279">
        <v>0</v>
      </c>
      <c r="T279">
        <v>0</v>
      </c>
      <c r="U279">
        <v>12</v>
      </c>
      <c r="V279">
        <v>11</v>
      </c>
      <c r="W279">
        <v>11</v>
      </c>
      <c r="X279">
        <v>0</v>
      </c>
      <c r="Y279">
        <v>11</v>
      </c>
      <c r="Z279">
        <v>10</v>
      </c>
      <c r="AA279">
        <v>10</v>
      </c>
      <c r="AB279">
        <v>9</v>
      </c>
      <c r="AC279">
        <v>9</v>
      </c>
      <c r="AD279">
        <v>10</v>
      </c>
      <c r="AE279">
        <v>1</v>
      </c>
      <c r="AF279">
        <v>0</v>
      </c>
      <c r="AG279">
        <v>1</v>
      </c>
      <c r="AH279">
        <v>0</v>
      </c>
      <c r="AI279">
        <v>2</v>
      </c>
      <c r="AJ279">
        <v>6</v>
      </c>
      <c r="AK279" s="50" t="s">
        <v>110</v>
      </c>
      <c r="AO279" s="13" t="s">
        <v>92</v>
      </c>
    </row>
    <row r="280" spans="1:41" x14ac:dyDescent="0.3">
      <c r="A280" s="13" t="s">
        <v>782</v>
      </c>
      <c r="B280">
        <v>2</v>
      </c>
      <c r="C280">
        <v>4390</v>
      </c>
      <c r="D280" t="s">
        <v>111</v>
      </c>
      <c r="E280">
        <v>0</v>
      </c>
      <c r="F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2</v>
      </c>
      <c r="N280">
        <v>2</v>
      </c>
      <c r="O280">
        <v>2</v>
      </c>
      <c r="P280">
        <v>2</v>
      </c>
      <c r="Q280">
        <v>0</v>
      </c>
      <c r="R280">
        <v>0</v>
      </c>
      <c r="S280">
        <v>0</v>
      </c>
      <c r="T280">
        <v>0</v>
      </c>
      <c r="U280">
        <v>2</v>
      </c>
      <c r="V280">
        <v>2</v>
      </c>
      <c r="W280">
        <v>2</v>
      </c>
      <c r="X280">
        <v>0</v>
      </c>
      <c r="Y280">
        <v>2</v>
      </c>
      <c r="Z280">
        <v>1</v>
      </c>
      <c r="AA280">
        <v>1</v>
      </c>
      <c r="AB280">
        <v>1</v>
      </c>
      <c r="AC280">
        <v>2</v>
      </c>
      <c r="AD280">
        <v>2</v>
      </c>
      <c r="AE280">
        <v>1</v>
      </c>
      <c r="AF280">
        <v>0</v>
      </c>
      <c r="AG280">
        <v>0</v>
      </c>
      <c r="AH280">
        <v>0</v>
      </c>
      <c r="AI280">
        <v>0</v>
      </c>
      <c r="AJ280">
        <v>2</v>
      </c>
      <c r="AK280" s="50" t="s">
        <v>110</v>
      </c>
      <c r="AO280" s="13" t="s">
        <v>92</v>
      </c>
    </row>
    <row r="281" spans="1:41" x14ac:dyDescent="0.3">
      <c r="A281" s="13" t="s">
        <v>783</v>
      </c>
      <c r="B281">
        <v>2</v>
      </c>
      <c r="C281">
        <v>4391</v>
      </c>
      <c r="D281" t="s">
        <v>112</v>
      </c>
      <c r="E281">
        <v>0</v>
      </c>
      <c r="F281">
        <v>0</v>
      </c>
      <c r="H281">
        <v>0</v>
      </c>
      <c r="I281">
        <v>3</v>
      </c>
      <c r="J281">
        <v>3</v>
      </c>
      <c r="K281">
        <v>3</v>
      </c>
      <c r="L281">
        <v>3</v>
      </c>
      <c r="M281">
        <v>0</v>
      </c>
      <c r="N281">
        <v>0</v>
      </c>
      <c r="O281">
        <v>0</v>
      </c>
      <c r="P281">
        <v>0</v>
      </c>
      <c r="Q281">
        <v>3</v>
      </c>
      <c r="R281">
        <v>3</v>
      </c>
      <c r="S281">
        <v>0</v>
      </c>
      <c r="T281">
        <v>0</v>
      </c>
      <c r="U281">
        <v>2</v>
      </c>
      <c r="V281">
        <v>2</v>
      </c>
      <c r="W281">
        <v>2</v>
      </c>
      <c r="X281">
        <v>0</v>
      </c>
      <c r="Y281">
        <v>3</v>
      </c>
      <c r="Z281">
        <v>4</v>
      </c>
      <c r="AA281">
        <v>4</v>
      </c>
      <c r="AB281">
        <v>5</v>
      </c>
      <c r="AC281">
        <v>5</v>
      </c>
      <c r="AD281">
        <v>5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2</v>
      </c>
      <c r="AK281" s="50" t="s">
        <v>110</v>
      </c>
      <c r="AO281" s="13" t="s">
        <v>92</v>
      </c>
    </row>
    <row r="282" spans="1:41" x14ac:dyDescent="0.3">
      <c r="A282" s="13" t="s">
        <v>784</v>
      </c>
      <c r="B282">
        <v>2</v>
      </c>
      <c r="C282">
        <v>4392</v>
      </c>
      <c r="D282" t="s">
        <v>113</v>
      </c>
      <c r="E282">
        <v>0</v>
      </c>
      <c r="F282">
        <v>0</v>
      </c>
      <c r="H282">
        <v>0</v>
      </c>
      <c r="I282">
        <v>3</v>
      </c>
      <c r="J282">
        <v>3</v>
      </c>
      <c r="K282">
        <v>3</v>
      </c>
      <c r="L282">
        <v>3</v>
      </c>
      <c r="M282">
        <v>1</v>
      </c>
      <c r="N282">
        <v>1</v>
      </c>
      <c r="O282">
        <v>1</v>
      </c>
      <c r="P282">
        <v>1</v>
      </c>
      <c r="Q282">
        <v>3</v>
      </c>
      <c r="R282">
        <v>3</v>
      </c>
      <c r="S282">
        <v>0</v>
      </c>
      <c r="T282">
        <v>0</v>
      </c>
      <c r="U282">
        <v>3</v>
      </c>
      <c r="V282">
        <v>3</v>
      </c>
      <c r="W282">
        <v>3</v>
      </c>
      <c r="X282">
        <v>0</v>
      </c>
      <c r="Y282">
        <v>5</v>
      </c>
      <c r="Z282">
        <v>7</v>
      </c>
      <c r="AA282">
        <v>6</v>
      </c>
      <c r="AB282">
        <v>7</v>
      </c>
      <c r="AC282">
        <v>7</v>
      </c>
      <c r="AD282">
        <v>7</v>
      </c>
      <c r="AE282">
        <v>0</v>
      </c>
      <c r="AF282">
        <v>0</v>
      </c>
      <c r="AG282">
        <v>6</v>
      </c>
      <c r="AH282">
        <v>0</v>
      </c>
      <c r="AI282">
        <v>5</v>
      </c>
      <c r="AJ282">
        <v>1</v>
      </c>
      <c r="AK282" s="50" t="s">
        <v>110</v>
      </c>
      <c r="AO282" s="13" t="s">
        <v>92</v>
      </c>
    </row>
    <row r="283" spans="1:41" x14ac:dyDescent="0.3">
      <c r="A283" s="13" t="s">
        <v>785</v>
      </c>
      <c r="B283">
        <v>2</v>
      </c>
      <c r="C283">
        <v>4393</v>
      </c>
      <c r="D283" t="s">
        <v>114</v>
      </c>
      <c r="E283">
        <v>0</v>
      </c>
      <c r="F283">
        <v>0</v>
      </c>
      <c r="H283">
        <v>0</v>
      </c>
      <c r="I283">
        <v>1</v>
      </c>
      <c r="J283">
        <v>1</v>
      </c>
      <c r="K283">
        <v>1</v>
      </c>
      <c r="L283">
        <v>1</v>
      </c>
      <c r="M283">
        <v>3</v>
      </c>
      <c r="N283">
        <v>3</v>
      </c>
      <c r="O283">
        <v>3</v>
      </c>
      <c r="P283">
        <v>3</v>
      </c>
      <c r="Q283">
        <v>0</v>
      </c>
      <c r="R283">
        <v>0</v>
      </c>
      <c r="S283">
        <v>0</v>
      </c>
      <c r="T283">
        <v>0</v>
      </c>
      <c r="U283">
        <v>2</v>
      </c>
      <c r="V283">
        <v>2</v>
      </c>
      <c r="W283">
        <v>2</v>
      </c>
      <c r="X283">
        <v>0</v>
      </c>
      <c r="Y283">
        <v>0</v>
      </c>
      <c r="Z283">
        <v>2</v>
      </c>
      <c r="AA283">
        <v>2</v>
      </c>
      <c r="AB283">
        <v>2</v>
      </c>
      <c r="AC283">
        <v>3</v>
      </c>
      <c r="AD283">
        <v>3</v>
      </c>
      <c r="AE283">
        <v>2</v>
      </c>
      <c r="AF283">
        <v>0</v>
      </c>
      <c r="AG283">
        <v>0</v>
      </c>
      <c r="AH283">
        <v>0</v>
      </c>
      <c r="AI283">
        <v>0</v>
      </c>
      <c r="AJ283">
        <v>1</v>
      </c>
      <c r="AK283" s="50" t="s">
        <v>110</v>
      </c>
      <c r="AO283" s="13" t="s">
        <v>92</v>
      </c>
    </row>
    <row r="284" spans="1:41" x14ac:dyDescent="0.3">
      <c r="A284" s="13" t="s">
        <v>786</v>
      </c>
      <c r="B284">
        <v>2</v>
      </c>
      <c r="C284">
        <v>4394</v>
      </c>
      <c r="D284" t="s">
        <v>115</v>
      </c>
      <c r="E284">
        <v>0</v>
      </c>
      <c r="F284">
        <v>0</v>
      </c>
      <c r="H284">
        <v>0</v>
      </c>
      <c r="I284">
        <v>2</v>
      </c>
      <c r="J284">
        <v>2</v>
      </c>
      <c r="K284">
        <v>2</v>
      </c>
      <c r="L284">
        <v>3</v>
      </c>
      <c r="M284">
        <v>4</v>
      </c>
      <c r="N284">
        <v>4</v>
      </c>
      <c r="O284">
        <v>4</v>
      </c>
      <c r="P284">
        <v>4</v>
      </c>
      <c r="Q284">
        <v>1</v>
      </c>
      <c r="R284">
        <v>1</v>
      </c>
      <c r="S284">
        <v>0</v>
      </c>
      <c r="T284">
        <v>0</v>
      </c>
      <c r="U284">
        <v>1</v>
      </c>
      <c r="V284">
        <v>1</v>
      </c>
      <c r="W284">
        <v>1</v>
      </c>
      <c r="X284">
        <v>0</v>
      </c>
      <c r="Y284">
        <v>2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4</v>
      </c>
      <c r="AF284">
        <v>0</v>
      </c>
      <c r="AG284">
        <v>0</v>
      </c>
      <c r="AH284">
        <v>0</v>
      </c>
      <c r="AI284">
        <v>0</v>
      </c>
      <c r="AJ284">
        <v>0</v>
      </c>
      <c r="AK284" s="50" t="s">
        <v>110</v>
      </c>
      <c r="AO284" s="13" t="s">
        <v>92</v>
      </c>
    </row>
    <row r="285" spans="1:41" x14ac:dyDescent="0.3">
      <c r="A285" s="13" t="s">
        <v>787</v>
      </c>
      <c r="B285">
        <v>2</v>
      </c>
      <c r="C285">
        <v>4395</v>
      </c>
      <c r="D285" t="s">
        <v>116</v>
      </c>
      <c r="E285">
        <v>20</v>
      </c>
      <c r="F285">
        <v>0</v>
      </c>
      <c r="H285">
        <v>20</v>
      </c>
      <c r="I285">
        <v>32</v>
      </c>
      <c r="J285">
        <v>31</v>
      </c>
      <c r="K285">
        <v>32</v>
      </c>
      <c r="L285">
        <v>33</v>
      </c>
      <c r="M285">
        <v>27</v>
      </c>
      <c r="N285">
        <v>26</v>
      </c>
      <c r="O285">
        <v>26</v>
      </c>
      <c r="P285">
        <v>27</v>
      </c>
      <c r="Q285">
        <v>23</v>
      </c>
      <c r="R285">
        <v>24</v>
      </c>
      <c r="S285">
        <v>0</v>
      </c>
      <c r="T285">
        <v>0</v>
      </c>
      <c r="U285">
        <v>13</v>
      </c>
      <c r="V285">
        <v>13</v>
      </c>
      <c r="W285">
        <v>13</v>
      </c>
      <c r="X285">
        <v>0</v>
      </c>
      <c r="Y285">
        <v>23</v>
      </c>
      <c r="Z285">
        <v>23</v>
      </c>
      <c r="AA285">
        <v>27</v>
      </c>
      <c r="AB285">
        <v>25</v>
      </c>
      <c r="AC285">
        <v>17</v>
      </c>
      <c r="AD285">
        <v>14</v>
      </c>
      <c r="AE285">
        <v>17</v>
      </c>
      <c r="AF285">
        <v>0</v>
      </c>
      <c r="AG285">
        <v>15</v>
      </c>
      <c r="AH285">
        <v>0</v>
      </c>
      <c r="AI285">
        <v>2</v>
      </c>
      <c r="AJ285">
        <v>16</v>
      </c>
      <c r="AK285" s="50" t="s">
        <v>116</v>
      </c>
      <c r="AO285" s="13" t="s">
        <v>92</v>
      </c>
    </row>
    <row r="286" spans="1:41" x14ac:dyDescent="0.3">
      <c r="A286" s="13" t="s">
        <v>788</v>
      </c>
      <c r="B286">
        <v>2</v>
      </c>
      <c r="C286">
        <v>4396</v>
      </c>
      <c r="D286" t="s">
        <v>117</v>
      </c>
      <c r="E286">
        <v>0</v>
      </c>
      <c r="F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4</v>
      </c>
      <c r="N286">
        <v>4</v>
      </c>
      <c r="O286">
        <v>4</v>
      </c>
      <c r="P286">
        <v>4</v>
      </c>
      <c r="Q286">
        <v>1</v>
      </c>
      <c r="R286">
        <v>1</v>
      </c>
      <c r="S286">
        <v>0</v>
      </c>
      <c r="T286">
        <v>0</v>
      </c>
      <c r="U286">
        <v>2</v>
      </c>
      <c r="V286">
        <v>2</v>
      </c>
      <c r="W286">
        <v>2</v>
      </c>
      <c r="X286">
        <v>0</v>
      </c>
      <c r="Y286">
        <v>1</v>
      </c>
      <c r="Z286">
        <v>3</v>
      </c>
      <c r="AA286">
        <v>3</v>
      </c>
      <c r="AB286">
        <v>3</v>
      </c>
      <c r="AC286">
        <v>0</v>
      </c>
      <c r="AD286">
        <v>1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2</v>
      </c>
      <c r="AK286" s="50" t="s">
        <v>117</v>
      </c>
      <c r="AO286" s="13" t="s">
        <v>92</v>
      </c>
    </row>
    <row r="287" spans="1:41" x14ac:dyDescent="0.3">
      <c r="A287" s="13" t="s">
        <v>789</v>
      </c>
      <c r="B287">
        <v>2</v>
      </c>
      <c r="C287">
        <v>4397</v>
      </c>
      <c r="D287" t="s">
        <v>118</v>
      </c>
      <c r="E287">
        <v>5</v>
      </c>
      <c r="F287">
        <v>0</v>
      </c>
      <c r="H287">
        <v>6</v>
      </c>
      <c r="I287">
        <v>4</v>
      </c>
      <c r="J287">
        <v>4</v>
      </c>
      <c r="K287">
        <v>4</v>
      </c>
      <c r="L287">
        <v>4</v>
      </c>
      <c r="M287">
        <v>4</v>
      </c>
      <c r="N287">
        <v>3</v>
      </c>
      <c r="O287">
        <v>4</v>
      </c>
      <c r="P287">
        <v>4</v>
      </c>
      <c r="Q287">
        <v>4</v>
      </c>
      <c r="R287">
        <v>3</v>
      </c>
      <c r="S287">
        <v>0</v>
      </c>
      <c r="T287">
        <v>0</v>
      </c>
      <c r="U287">
        <v>5</v>
      </c>
      <c r="V287">
        <v>6</v>
      </c>
      <c r="W287">
        <v>7</v>
      </c>
      <c r="X287">
        <v>0</v>
      </c>
      <c r="Y287">
        <v>5</v>
      </c>
      <c r="Z287">
        <v>3</v>
      </c>
      <c r="AA287">
        <v>2</v>
      </c>
      <c r="AB287">
        <v>3</v>
      </c>
      <c r="AC287">
        <v>4</v>
      </c>
      <c r="AD287">
        <v>4</v>
      </c>
      <c r="AE287">
        <v>1</v>
      </c>
      <c r="AF287">
        <v>0</v>
      </c>
      <c r="AG287">
        <v>1</v>
      </c>
      <c r="AH287">
        <v>0</v>
      </c>
      <c r="AI287">
        <v>0</v>
      </c>
      <c r="AJ287">
        <v>0</v>
      </c>
      <c r="AK287" s="50" t="s">
        <v>328</v>
      </c>
      <c r="AO287" s="13" t="s">
        <v>92</v>
      </c>
    </row>
    <row r="288" spans="1:41" x14ac:dyDescent="0.3">
      <c r="A288" s="13" t="s">
        <v>790</v>
      </c>
      <c r="B288">
        <v>2</v>
      </c>
      <c r="C288">
        <v>4398</v>
      </c>
      <c r="D288" t="s">
        <v>119</v>
      </c>
      <c r="E288">
        <v>0</v>
      </c>
      <c r="F288">
        <v>0</v>
      </c>
      <c r="H288">
        <v>0</v>
      </c>
      <c r="I288">
        <v>1</v>
      </c>
      <c r="J288">
        <v>1</v>
      </c>
      <c r="K288">
        <v>1</v>
      </c>
      <c r="L288">
        <v>1</v>
      </c>
      <c r="M288">
        <v>1</v>
      </c>
      <c r="N288">
        <v>1</v>
      </c>
      <c r="O288">
        <v>1</v>
      </c>
      <c r="P288">
        <v>1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1</v>
      </c>
      <c r="Z288">
        <v>2</v>
      </c>
      <c r="AA288">
        <v>1</v>
      </c>
      <c r="AB288">
        <v>2</v>
      </c>
      <c r="AC288">
        <v>0</v>
      </c>
      <c r="AD288">
        <v>0</v>
      </c>
      <c r="AE288">
        <v>0</v>
      </c>
      <c r="AF288">
        <v>0</v>
      </c>
      <c r="AG288">
        <v>1</v>
      </c>
      <c r="AH288">
        <v>0</v>
      </c>
      <c r="AI288">
        <v>0</v>
      </c>
      <c r="AJ288">
        <v>0</v>
      </c>
      <c r="AK288" s="50" t="s">
        <v>328</v>
      </c>
      <c r="AO288" s="13" t="s">
        <v>92</v>
      </c>
    </row>
    <row r="289" spans="1:41" x14ac:dyDescent="0.3">
      <c r="A289" s="13" t="s">
        <v>791</v>
      </c>
      <c r="B289">
        <v>2</v>
      </c>
      <c r="C289">
        <v>4399</v>
      </c>
      <c r="D289" t="s">
        <v>120</v>
      </c>
      <c r="E289">
        <v>3</v>
      </c>
      <c r="F289">
        <v>0</v>
      </c>
      <c r="H289">
        <v>0</v>
      </c>
      <c r="I289">
        <v>2</v>
      </c>
      <c r="J289">
        <v>2</v>
      </c>
      <c r="K289">
        <v>0</v>
      </c>
      <c r="L289">
        <v>1</v>
      </c>
      <c r="M289">
        <v>1</v>
      </c>
      <c r="N289">
        <v>1</v>
      </c>
      <c r="O289">
        <v>1</v>
      </c>
      <c r="P289">
        <v>1</v>
      </c>
      <c r="Q289">
        <v>2</v>
      </c>
      <c r="R289">
        <v>4</v>
      </c>
      <c r="S289">
        <v>0</v>
      </c>
      <c r="T289">
        <v>0</v>
      </c>
      <c r="U289">
        <v>1</v>
      </c>
      <c r="V289">
        <v>1</v>
      </c>
      <c r="W289">
        <v>1</v>
      </c>
      <c r="X289">
        <v>0</v>
      </c>
      <c r="Y289">
        <v>4</v>
      </c>
      <c r="Z289">
        <v>5</v>
      </c>
      <c r="AA289">
        <v>5</v>
      </c>
      <c r="AB289">
        <v>4</v>
      </c>
      <c r="AC289">
        <v>2</v>
      </c>
      <c r="AD289">
        <v>1</v>
      </c>
      <c r="AE289">
        <v>0</v>
      </c>
      <c r="AF289">
        <v>0</v>
      </c>
      <c r="AG289">
        <v>7</v>
      </c>
      <c r="AH289">
        <v>0</v>
      </c>
      <c r="AI289">
        <v>1</v>
      </c>
      <c r="AJ289">
        <v>3</v>
      </c>
      <c r="AK289" s="50" t="s">
        <v>328</v>
      </c>
      <c r="AO289" s="13" t="s">
        <v>92</v>
      </c>
    </row>
    <row r="290" spans="1:41" x14ac:dyDescent="0.3">
      <c r="A290" s="13" t="s">
        <v>792</v>
      </c>
      <c r="B290">
        <v>2</v>
      </c>
      <c r="C290">
        <v>4400</v>
      </c>
      <c r="D290" t="s">
        <v>121</v>
      </c>
      <c r="E290">
        <v>0</v>
      </c>
      <c r="F290">
        <v>0</v>
      </c>
      <c r="H290">
        <v>0</v>
      </c>
      <c r="I290">
        <v>3</v>
      </c>
      <c r="J290">
        <v>3</v>
      </c>
      <c r="K290">
        <v>3</v>
      </c>
      <c r="L290">
        <v>3</v>
      </c>
      <c r="M290">
        <v>1</v>
      </c>
      <c r="N290">
        <v>2</v>
      </c>
      <c r="O290">
        <v>1</v>
      </c>
      <c r="P290">
        <v>2</v>
      </c>
      <c r="Q290">
        <v>3</v>
      </c>
      <c r="R290">
        <v>3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3</v>
      </c>
      <c r="Z290">
        <v>4</v>
      </c>
      <c r="AA290">
        <v>5</v>
      </c>
      <c r="AB290">
        <v>5</v>
      </c>
      <c r="AC290">
        <v>2</v>
      </c>
      <c r="AD290">
        <v>2</v>
      </c>
      <c r="AE290">
        <v>0</v>
      </c>
      <c r="AF290">
        <v>0</v>
      </c>
      <c r="AG290">
        <v>3</v>
      </c>
      <c r="AH290">
        <v>0</v>
      </c>
      <c r="AI290">
        <v>0</v>
      </c>
      <c r="AJ290">
        <v>1</v>
      </c>
      <c r="AK290" s="50" t="s">
        <v>328</v>
      </c>
      <c r="AO290" s="13" t="s">
        <v>92</v>
      </c>
    </row>
    <row r="291" spans="1:41" x14ac:dyDescent="0.3">
      <c r="A291" s="13" t="s">
        <v>793</v>
      </c>
      <c r="B291">
        <v>2</v>
      </c>
      <c r="C291">
        <v>4401</v>
      </c>
      <c r="D291" t="s">
        <v>122</v>
      </c>
      <c r="E291">
        <v>0</v>
      </c>
      <c r="F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1</v>
      </c>
      <c r="V291">
        <v>1</v>
      </c>
      <c r="W291">
        <v>0</v>
      </c>
      <c r="X291">
        <v>0</v>
      </c>
      <c r="Y291">
        <v>0</v>
      </c>
      <c r="Z291">
        <v>0</v>
      </c>
      <c r="AA291">
        <v>1</v>
      </c>
      <c r="AB291">
        <v>1</v>
      </c>
      <c r="AC291">
        <v>1</v>
      </c>
      <c r="AD291">
        <v>1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1</v>
      </c>
      <c r="AK291" s="50" t="s">
        <v>328</v>
      </c>
      <c r="AO291" s="13" t="s">
        <v>92</v>
      </c>
    </row>
    <row r="292" spans="1:41" x14ac:dyDescent="0.3">
      <c r="A292" s="13" t="s">
        <v>794</v>
      </c>
      <c r="B292">
        <v>2</v>
      </c>
      <c r="C292">
        <v>4402</v>
      </c>
      <c r="D292" t="s">
        <v>123</v>
      </c>
      <c r="E292">
        <v>0</v>
      </c>
      <c r="F292">
        <v>0</v>
      </c>
      <c r="H292">
        <v>0</v>
      </c>
      <c r="I292">
        <v>0</v>
      </c>
      <c r="J292">
        <v>2</v>
      </c>
      <c r="K292">
        <v>0</v>
      </c>
      <c r="L292">
        <v>0</v>
      </c>
      <c r="M292">
        <v>0</v>
      </c>
      <c r="N292">
        <v>1</v>
      </c>
      <c r="O292">
        <v>1</v>
      </c>
      <c r="P292">
        <v>1</v>
      </c>
      <c r="Q292">
        <v>2</v>
      </c>
      <c r="R292">
        <v>2</v>
      </c>
      <c r="S292">
        <v>0</v>
      </c>
      <c r="T292">
        <v>0</v>
      </c>
      <c r="U292">
        <v>1</v>
      </c>
      <c r="V292">
        <v>1</v>
      </c>
      <c r="W292">
        <v>1</v>
      </c>
      <c r="X292">
        <v>0</v>
      </c>
      <c r="Y292">
        <v>0</v>
      </c>
      <c r="Z292">
        <v>1</v>
      </c>
      <c r="AA292">
        <v>1</v>
      </c>
      <c r="AB292">
        <v>2</v>
      </c>
      <c r="AC292">
        <v>2</v>
      </c>
      <c r="AD292">
        <v>2</v>
      </c>
      <c r="AE292">
        <v>1</v>
      </c>
      <c r="AF292">
        <v>0</v>
      </c>
      <c r="AG292">
        <v>6</v>
      </c>
      <c r="AH292">
        <v>0</v>
      </c>
      <c r="AI292">
        <v>0</v>
      </c>
      <c r="AJ292">
        <v>0</v>
      </c>
      <c r="AK292" s="50" t="s">
        <v>328</v>
      </c>
      <c r="AO292" s="13" t="s">
        <v>92</v>
      </c>
    </row>
    <row r="293" spans="1:41" x14ac:dyDescent="0.3">
      <c r="A293" s="13" t="s">
        <v>795</v>
      </c>
      <c r="B293">
        <v>2</v>
      </c>
      <c r="C293">
        <v>4403</v>
      </c>
      <c r="D293" t="s">
        <v>124</v>
      </c>
      <c r="E293">
        <v>0</v>
      </c>
      <c r="F293">
        <v>0</v>
      </c>
      <c r="H293">
        <v>0</v>
      </c>
      <c r="I293">
        <v>1</v>
      </c>
      <c r="J293">
        <v>1</v>
      </c>
      <c r="K293">
        <v>1</v>
      </c>
      <c r="L293">
        <v>1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1</v>
      </c>
      <c r="Z293">
        <v>2</v>
      </c>
      <c r="AA293">
        <v>2</v>
      </c>
      <c r="AB293">
        <v>2</v>
      </c>
      <c r="AC293">
        <v>0</v>
      </c>
      <c r="AD293">
        <v>0</v>
      </c>
      <c r="AE293">
        <v>3</v>
      </c>
      <c r="AF293">
        <v>0</v>
      </c>
      <c r="AG293">
        <v>1</v>
      </c>
      <c r="AH293">
        <v>0</v>
      </c>
      <c r="AI293">
        <v>0</v>
      </c>
      <c r="AJ293">
        <v>0</v>
      </c>
      <c r="AK293" s="50" t="s">
        <v>328</v>
      </c>
      <c r="AO293" s="13" t="s">
        <v>92</v>
      </c>
    </row>
    <row r="294" spans="1:41" x14ac:dyDescent="0.3">
      <c r="A294" s="13" t="s">
        <v>796</v>
      </c>
      <c r="B294">
        <v>2</v>
      </c>
      <c r="C294">
        <v>4404</v>
      </c>
      <c r="D294" t="s">
        <v>125</v>
      </c>
      <c r="E294">
        <v>0</v>
      </c>
      <c r="F294">
        <v>0</v>
      </c>
      <c r="H294">
        <v>0</v>
      </c>
      <c r="I294">
        <v>1</v>
      </c>
      <c r="J294">
        <v>1</v>
      </c>
      <c r="K294">
        <v>1</v>
      </c>
      <c r="L294">
        <v>1</v>
      </c>
      <c r="M294">
        <v>1</v>
      </c>
      <c r="N294">
        <v>1</v>
      </c>
      <c r="O294">
        <v>1</v>
      </c>
      <c r="P294">
        <v>1</v>
      </c>
      <c r="Q294">
        <v>2</v>
      </c>
      <c r="R294">
        <v>2</v>
      </c>
      <c r="S294">
        <v>0</v>
      </c>
      <c r="T294">
        <v>0</v>
      </c>
      <c r="U294">
        <v>5</v>
      </c>
      <c r="V294">
        <v>5</v>
      </c>
      <c r="W294">
        <v>5</v>
      </c>
      <c r="X294">
        <v>0</v>
      </c>
      <c r="Y294">
        <v>3</v>
      </c>
      <c r="Z294">
        <v>1</v>
      </c>
      <c r="AA294">
        <v>0</v>
      </c>
      <c r="AB294">
        <v>1</v>
      </c>
      <c r="AC294">
        <v>1</v>
      </c>
      <c r="AD294">
        <v>1</v>
      </c>
      <c r="AE294">
        <v>0</v>
      </c>
      <c r="AF294">
        <v>0</v>
      </c>
      <c r="AG294">
        <v>1</v>
      </c>
      <c r="AH294">
        <v>0</v>
      </c>
      <c r="AI294">
        <v>0</v>
      </c>
      <c r="AJ294">
        <v>1</v>
      </c>
      <c r="AK294" s="50" t="s">
        <v>116</v>
      </c>
      <c r="AO294" s="13" t="s">
        <v>92</v>
      </c>
    </row>
    <row r="295" spans="1:41" x14ac:dyDescent="0.3">
      <c r="A295" s="13" t="s">
        <v>797</v>
      </c>
      <c r="B295">
        <v>2</v>
      </c>
      <c r="C295">
        <v>4405</v>
      </c>
      <c r="D295" t="s">
        <v>126</v>
      </c>
      <c r="E295">
        <v>0</v>
      </c>
      <c r="F295">
        <v>0</v>
      </c>
      <c r="H295">
        <v>0</v>
      </c>
      <c r="I295">
        <v>1</v>
      </c>
      <c r="J295">
        <v>1</v>
      </c>
      <c r="K295">
        <v>1</v>
      </c>
      <c r="L295">
        <v>1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2</v>
      </c>
      <c r="V295">
        <v>2</v>
      </c>
      <c r="W295">
        <v>2</v>
      </c>
      <c r="X295">
        <v>0</v>
      </c>
      <c r="Y295">
        <v>1</v>
      </c>
      <c r="Z295">
        <v>1</v>
      </c>
      <c r="AA295">
        <v>1</v>
      </c>
      <c r="AB295">
        <v>1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1</v>
      </c>
      <c r="AK295" s="50" t="s">
        <v>116</v>
      </c>
      <c r="AO295" s="13" t="s">
        <v>92</v>
      </c>
    </row>
    <row r="296" spans="1:41" x14ac:dyDescent="0.3">
      <c r="A296" s="13" t="s">
        <v>798</v>
      </c>
      <c r="B296">
        <v>2</v>
      </c>
      <c r="C296">
        <v>4406</v>
      </c>
      <c r="D296" t="s">
        <v>127</v>
      </c>
      <c r="E296">
        <v>0</v>
      </c>
      <c r="F296">
        <v>0</v>
      </c>
      <c r="H296">
        <v>0</v>
      </c>
      <c r="I296">
        <v>1</v>
      </c>
      <c r="J296">
        <v>1</v>
      </c>
      <c r="K296">
        <v>1</v>
      </c>
      <c r="L296">
        <v>1</v>
      </c>
      <c r="M296">
        <v>1</v>
      </c>
      <c r="N296">
        <v>0</v>
      </c>
      <c r="O296">
        <v>0</v>
      </c>
      <c r="P296">
        <v>0</v>
      </c>
      <c r="Q296">
        <v>1</v>
      </c>
      <c r="R296">
        <v>1</v>
      </c>
      <c r="S296">
        <v>0</v>
      </c>
      <c r="T296">
        <v>0</v>
      </c>
      <c r="U296">
        <v>2</v>
      </c>
      <c r="V296">
        <v>1</v>
      </c>
      <c r="W296">
        <v>2</v>
      </c>
      <c r="X296">
        <v>0</v>
      </c>
      <c r="Y296">
        <v>1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2</v>
      </c>
      <c r="AH296">
        <v>0</v>
      </c>
      <c r="AI296">
        <v>0</v>
      </c>
      <c r="AJ296">
        <v>0</v>
      </c>
      <c r="AK296" s="50" t="s">
        <v>116</v>
      </c>
      <c r="AO296" s="13" t="s">
        <v>92</v>
      </c>
    </row>
    <row r="297" spans="1:41" x14ac:dyDescent="0.3">
      <c r="A297" s="13" t="s">
        <v>799</v>
      </c>
      <c r="B297">
        <v>2</v>
      </c>
      <c r="C297">
        <v>4407</v>
      </c>
      <c r="D297" t="s">
        <v>128</v>
      </c>
      <c r="E297">
        <v>40</v>
      </c>
      <c r="F297">
        <v>0</v>
      </c>
      <c r="H297">
        <v>43</v>
      </c>
      <c r="I297">
        <v>34</v>
      </c>
      <c r="J297">
        <v>33</v>
      </c>
      <c r="K297">
        <v>35</v>
      </c>
      <c r="L297">
        <v>35</v>
      </c>
      <c r="M297">
        <v>16</v>
      </c>
      <c r="N297">
        <v>15</v>
      </c>
      <c r="O297">
        <v>15</v>
      </c>
      <c r="P297">
        <v>16</v>
      </c>
      <c r="Q297">
        <v>24</v>
      </c>
      <c r="R297">
        <v>24</v>
      </c>
      <c r="S297">
        <v>0</v>
      </c>
      <c r="T297">
        <v>0</v>
      </c>
      <c r="U297">
        <v>23</v>
      </c>
      <c r="V297">
        <v>24</v>
      </c>
      <c r="W297">
        <v>22</v>
      </c>
      <c r="X297">
        <v>0</v>
      </c>
      <c r="Y297">
        <v>28</v>
      </c>
      <c r="Z297">
        <v>19</v>
      </c>
      <c r="AA297">
        <v>20</v>
      </c>
      <c r="AB297">
        <v>21</v>
      </c>
      <c r="AC297">
        <v>10</v>
      </c>
      <c r="AD297">
        <v>7</v>
      </c>
      <c r="AE297">
        <v>8</v>
      </c>
      <c r="AF297">
        <v>0</v>
      </c>
      <c r="AG297">
        <v>13</v>
      </c>
      <c r="AH297">
        <v>0</v>
      </c>
      <c r="AI297">
        <v>0</v>
      </c>
      <c r="AJ297">
        <v>15</v>
      </c>
      <c r="AK297" s="50" t="s">
        <v>128</v>
      </c>
      <c r="AO297" s="13" t="s">
        <v>92</v>
      </c>
    </row>
    <row r="298" spans="1:41" x14ac:dyDescent="0.3">
      <c r="A298" s="13" t="s">
        <v>800</v>
      </c>
      <c r="B298">
        <v>2</v>
      </c>
      <c r="C298">
        <v>4408</v>
      </c>
      <c r="D298" t="s">
        <v>129</v>
      </c>
      <c r="E298">
        <v>0</v>
      </c>
      <c r="F298">
        <v>0</v>
      </c>
      <c r="H298">
        <v>0</v>
      </c>
      <c r="I298">
        <v>2</v>
      </c>
      <c r="J298">
        <v>2</v>
      </c>
      <c r="K298">
        <v>2</v>
      </c>
      <c r="L298">
        <v>2</v>
      </c>
      <c r="M298">
        <v>4</v>
      </c>
      <c r="N298">
        <v>4</v>
      </c>
      <c r="O298">
        <v>4</v>
      </c>
      <c r="P298">
        <v>4</v>
      </c>
      <c r="Q298">
        <v>3</v>
      </c>
      <c r="R298">
        <v>3</v>
      </c>
      <c r="S298">
        <v>0</v>
      </c>
      <c r="T298">
        <v>0</v>
      </c>
      <c r="U298">
        <v>3</v>
      </c>
      <c r="V298">
        <v>3</v>
      </c>
      <c r="W298">
        <v>3</v>
      </c>
      <c r="X298">
        <v>1</v>
      </c>
      <c r="Y298">
        <v>1</v>
      </c>
      <c r="Z298">
        <v>2</v>
      </c>
      <c r="AA298">
        <v>2</v>
      </c>
      <c r="AB298">
        <v>2</v>
      </c>
      <c r="AC298">
        <v>6</v>
      </c>
      <c r="AD298">
        <v>4</v>
      </c>
      <c r="AE298">
        <v>4</v>
      </c>
      <c r="AF298">
        <v>0</v>
      </c>
      <c r="AG298">
        <v>3</v>
      </c>
      <c r="AH298">
        <v>0</v>
      </c>
      <c r="AI298">
        <v>0</v>
      </c>
      <c r="AJ298">
        <v>3</v>
      </c>
      <c r="AK298" s="50" t="s">
        <v>128</v>
      </c>
      <c r="AO298" s="13" t="s">
        <v>92</v>
      </c>
    </row>
    <row r="299" spans="1:41" x14ac:dyDescent="0.3">
      <c r="A299" s="13" t="s">
        <v>801</v>
      </c>
      <c r="B299">
        <v>2</v>
      </c>
      <c r="C299">
        <v>4409</v>
      </c>
      <c r="D299" t="s">
        <v>130</v>
      </c>
      <c r="E299">
        <v>0</v>
      </c>
      <c r="F299">
        <v>0</v>
      </c>
      <c r="H299">
        <v>0</v>
      </c>
      <c r="I299">
        <v>2</v>
      </c>
      <c r="J299">
        <v>1</v>
      </c>
      <c r="K299">
        <v>1</v>
      </c>
      <c r="L299">
        <v>2</v>
      </c>
      <c r="M299">
        <v>3</v>
      </c>
      <c r="N299">
        <v>3</v>
      </c>
      <c r="O299">
        <v>3</v>
      </c>
      <c r="P299">
        <v>3</v>
      </c>
      <c r="Q299">
        <v>6</v>
      </c>
      <c r="R299">
        <v>6</v>
      </c>
      <c r="S299">
        <v>0</v>
      </c>
      <c r="T299">
        <v>0</v>
      </c>
      <c r="U299">
        <v>3</v>
      </c>
      <c r="V299">
        <v>3</v>
      </c>
      <c r="W299">
        <v>3</v>
      </c>
      <c r="X299">
        <v>0</v>
      </c>
      <c r="Y299">
        <v>2</v>
      </c>
      <c r="Z299">
        <v>6</v>
      </c>
      <c r="AA299">
        <v>5</v>
      </c>
      <c r="AB299">
        <v>4</v>
      </c>
      <c r="AC299">
        <v>5</v>
      </c>
      <c r="AD299">
        <v>4</v>
      </c>
      <c r="AE299">
        <v>16</v>
      </c>
      <c r="AF299">
        <v>0</v>
      </c>
      <c r="AG299">
        <v>2</v>
      </c>
      <c r="AH299">
        <v>0</v>
      </c>
      <c r="AI299">
        <v>0</v>
      </c>
      <c r="AJ299">
        <v>1</v>
      </c>
      <c r="AK299" s="50" t="s">
        <v>128</v>
      </c>
      <c r="AO299" s="13" t="s">
        <v>92</v>
      </c>
    </row>
    <row r="300" spans="1:41" x14ac:dyDescent="0.3">
      <c r="A300" s="13" t="s">
        <v>802</v>
      </c>
      <c r="B300">
        <v>2</v>
      </c>
      <c r="C300">
        <v>4411</v>
      </c>
      <c r="D300" t="s">
        <v>132</v>
      </c>
      <c r="E300">
        <v>0</v>
      </c>
      <c r="F300">
        <v>0</v>
      </c>
      <c r="H300">
        <v>0</v>
      </c>
      <c r="I300">
        <v>1</v>
      </c>
      <c r="J300">
        <v>1</v>
      </c>
      <c r="K300">
        <v>1</v>
      </c>
      <c r="L300">
        <v>1</v>
      </c>
      <c r="M300">
        <v>2</v>
      </c>
      <c r="N300">
        <v>3</v>
      </c>
      <c r="O300">
        <v>3</v>
      </c>
      <c r="P300">
        <v>2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1</v>
      </c>
      <c r="AD300">
        <v>1</v>
      </c>
      <c r="AE300">
        <v>3</v>
      </c>
      <c r="AF300">
        <v>0</v>
      </c>
      <c r="AG300">
        <v>9</v>
      </c>
      <c r="AH300">
        <v>0</v>
      </c>
      <c r="AI300">
        <v>0</v>
      </c>
      <c r="AJ300">
        <v>1</v>
      </c>
      <c r="AK300" s="50" t="s">
        <v>128</v>
      </c>
      <c r="AO300" s="13" t="s">
        <v>92</v>
      </c>
    </row>
    <row r="301" spans="1:41" x14ac:dyDescent="0.3">
      <c r="A301" s="13" t="s">
        <v>803</v>
      </c>
      <c r="B301">
        <v>2</v>
      </c>
      <c r="C301">
        <v>4412</v>
      </c>
      <c r="D301" t="s">
        <v>133</v>
      </c>
      <c r="E301">
        <v>0</v>
      </c>
      <c r="F301">
        <v>0</v>
      </c>
      <c r="H301">
        <v>0</v>
      </c>
      <c r="I301">
        <v>1</v>
      </c>
      <c r="J301">
        <v>1</v>
      </c>
      <c r="K301">
        <v>1</v>
      </c>
      <c r="L301">
        <v>1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2</v>
      </c>
      <c r="AA301">
        <v>2</v>
      </c>
      <c r="AB301">
        <v>2</v>
      </c>
      <c r="AC301">
        <v>0</v>
      </c>
      <c r="AD301">
        <v>0</v>
      </c>
      <c r="AE301">
        <v>0</v>
      </c>
      <c r="AF301">
        <v>0</v>
      </c>
      <c r="AG301">
        <v>1</v>
      </c>
      <c r="AH301">
        <v>0</v>
      </c>
      <c r="AI301">
        <v>0</v>
      </c>
      <c r="AJ301">
        <v>0</v>
      </c>
      <c r="AK301" s="50" t="s">
        <v>128</v>
      </c>
      <c r="AO301" s="13" t="s">
        <v>92</v>
      </c>
    </row>
    <row r="302" spans="1:41" x14ac:dyDescent="0.3">
      <c r="A302" s="13" t="s">
        <v>804</v>
      </c>
      <c r="B302">
        <v>2</v>
      </c>
      <c r="C302">
        <v>4413</v>
      </c>
      <c r="D302" t="s">
        <v>134</v>
      </c>
      <c r="E302">
        <v>0</v>
      </c>
      <c r="F302">
        <v>0</v>
      </c>
      <c r="H302">
        <v>0</v>
      </c>
      <c r="I302">
        <v>1</v>
      </c>
      <c r="J302">
        <v>1</v>
      </c>
      <c r="K302">
        <v>1</v>
      </c>
      <c r="L302">
        <v>1</v>
      </c>
      <c r="M302">
        <v>0</v>
      </c>
      <c r="N302">
        <v>0</v>
      </c>
      <c r="O302">
        <v>0</v>
      </c>
      <c r="P302">
        <v>0</v>
      </c>
      <c r="Q302">
        <v>2</v>
      </c>
      <c r="R302">
        <v>2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1</v>
      </c>
      <c r="AA302">
        <v>1</v>
      </c>
      <c r="AB302">
        <v>1</v>
      </c>
      <c r="AC302">
        <v>0</v>
      </c>
      <c r="AD302">
        <v>0</v>
      </c>
      <c r="AE302">
        <v>0</v>
      </c>
      <c r="AF302">
        <v>0</v>
      </c>
      <c r="AG302">
        <v>2</v>
      </c>
      <c r="AH302">
        <v>0</v>
      </c>
      <c r="AI302">
        <v>0</v>
      </c>
      <c r="AJ302">
        <v>0</v>
      </c>
      <c r="AK302" s="50" t="s">
        <v>128</v>
      </c>
      <c r="AO302" s="13" t="s">
        <v>92</v>
      </c>
    </row>
    <row r="303" spans="1:41" x14ac:dyDescent="0.3">
      <c r="A303" s="13" t="s">
        <v>805</v>
      </c>
      <c r="B303">
        <v>2</v>
      </c>
      <c r="C303">
        <v>4414</v>
      </c>
      <c r="D303" t="s">
        <v>135</v>
      </c>
      <c r="E303">
        <v>0</v>
      </c>
      <c r="F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3</v>
      </c>
      <c r="N303">
        <v>3</v>
      </c>
      <c r="O303">
        <v>3</v>
      </c>
      <c r="P303">
        <v>3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2</v>
      </c>
      <c r="Z303">
        <v>0</v>
      </c>
      <c r="AA303">
        <v>0</v>
      </c>
      <c r="AB303">
        <v>0</v>
      </c>
      <c r="AC303">
        <v>1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 s="50" t="s">
        <v>128</v>
      </c>
      <c r="AO303" s="13" t="s">
        <v>92</v>
      </c>
    </row>
    <row r="304" spans="1:41" x14ac:dyDescent="0.3">
      <c r="A304" s="13" t="s">
        <v>806</v>
      </c>
      <c r="B304">
        <v>2</v>
      </c>
      <c r="C304">
        <v>4415</v>
      </c>
      <c r="D304" t="s">
        <v>136</v>
      </c>
      <c r="E304">
        <v>0</v>
      </c>
      <c r="F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3</v>
      </c>
      <c r="N304">
        <v>3</v>
      </c>
      <c r="O304">
        <v>3</v>
      </c>
      <c r="P304">
        <v>3</v>
      </c>
      <c r="Q304">
        <v>1</v>
      </c>
      <c r="R304">
        <v>1</v>
      </c>
      <c r="S304">
        <v>0</v>
      </c>
      <c r="T304">
        <v>0</v>
      </c>
      <c r="U304">
        <v>2</v>
      </c>
      <c r="V304">
        <v>3</v>
      </c>
      <c r="W304">
        <v>3</v>
      </c>
      <c r="X304">
        <v>0</v>
      </c>
      <c r="Y304">
        <v>1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 s="50" t="s">
        <v>128</v>
      </c>
      <c r="AO304" s="13" t="s">
        <v>92</v>
      </c>
    </row>
    <row r="305" spans="1:41" x14ac:dyDescent="0.3">
      <c r="A305" s="13" t="s">
        <v>807</v>
      </c>
      <c r="B305">
        <v>2</v>
      </c>
      <c r="C305">
        <v>4416</v>
      </c>
      <c r="D305" t="s">
        <v>137</v>
      </c>
      <c r="E305">
        <v>0</v>
      </c>
      <c r="F305">
        <v>0</v>
      </c>
      <c r="H305">
        <v>0</v>
      </c>
      <c r="I305">
        <v>2</v>
      </c>
      <c r="J305">
        <v>2</v>
      </c>
      <c r="K305">
        <v>2</v>
      </c>
      <c r="L305">
        <v>2</v>
      </c>
      <c r="M305">
        <v>1</v>
      </c>
      <c r="N305">
        <v>1</v>
      </c>
      <c r="O305">
        <v>1</v>
      </c>
      <c r="P305">
        <v>1</v>
      </c>
      <c r="Q305">
        <v>1</v>
      </c>
      <c r="R305">
        <v>1</v>
      </c>
      <c r="S305">
        <v>0</v>
      </c>
      <c r="T305">
        <v>0</v>
      </c>
      <c r="U305">
        <v>4</v>
      </c>
      <c r="V305">
        <v>4</v>
      </c>
      <c r="W305">
        <v>3</v>
      </c>
      <c r="X305">
        <v>0</v>
      </c>
      <c r="Y305">
        <v>0</v>
      </c>
      <c r="Z305">
        <v>0</v>
      </c>
      <c r="AA305">
        <v>1</v>
      </c>
      <c r="AB305">
        <v>1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  <c r="AK305" s="50" t="s">
        <v>128</v>
      </c>
      <c r="AO305" s="13" t="s">
        <v>92</v>
      </c>
    </row>
    <row r="306" spans="1:41" x14ac:dyDescent="0.3">
      <c r="A306" s="13" t="s">
        <v>808</v>
      </c>
      <c r="B306">
        <v>2</v>
      </c>
      <c r="C306">
        <v>4417</v>
      </c>
      <c r="D306" t="s">
        <v>138</v>
      </c>
      <c r="E306">
        <v>0</v>
      </c>
      <c r="F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1</v>
      </c>
      <c r="N306">
        <v>1</v>
      </c>
      <c r="O306">
        <v>1</v>
      </c>
      <c r="P306">
        <v>1</v>
      </c>
      <c r="Q306">
        <v>3</v>
      </c>
      <c r="R306">
        <v>3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2</v>
      </c>
      <c r="AA306">
        <v>2</v>
      </c>
      <c r="AB306">
        <v>2</v>
      </c>
      <c r="AC306">
        <v>4</v>
      </c>
      <c r="AD306">
        <v>4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1</v>
      </c>
      <c r="AK306" s="50" t="s">
        <v>107</v>
      </c>
      <c r="AO306" s="13" t="s">
        <v>92</v>
      </c>
    </row>
    <row r="307" spans="1:41" x14ac:dyDescent="0.3">
      <c r="A307" s="13" t="s">
        <v>809</v>
      </c>
      <c r="B307">
        <v>2</v>
      </c>
      <c r="C307">
        <v>4418</v>
      </c>
      <c r="D307" t="s">
        <v>139</v>
      </c>
      <c r="E307">
        <v>0</v>
      </c>
      <c r="F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2</v>
      </c>
      <c r="N307">
        <v>2</v>
      </c>
      <c r="O307">
        <v>2</v>
      </c>
      <c r="P307">
        <v>2</v>
      </c>
      <c r="Q307">
        <v>5</v>
      </c>
      <c r="R307">
        <v>5</v>
      </c>
      <c r="S307">
        <v>0</v>
      </c>
      <c r="T307">
        <v>0</v>
      </c>
      <c r="U307">
        <v>1</v>
      </c>
      <c r="V307">
        <v>1</v>
      </c>
      <c r="W307">
        <v>1</v>
      </c>
      <c r="X307">
        <v>0</v>
      </c>
      <c r="Y307">
        <v>1</v>
      </c>
      <c r="Z307">
        <v>1</v>
      </c>
      <c r="AA307">
        <v>1</v>
      </c>
      <c r="AB307">
        <v>1</v>
      </c>
      <c r="AC307">
        <v>0</v>
      </c>
      <c r="AD307">
        <v>0</v>
      </c>
      <c r="AE307">
        <v>4</v>
      </c>
      <c r="AF307">
        <v>0</v>
      </c>
      <c r="AG307">
        <v>2</v>
      </c>
      <c r="AH307">
        <v>0</v>
      </c>
      <c r="AI307">
        <v>0</v>
      </c>
      <c r="AJ307">
        <v>3</v>
      </c>
      <c r="AK307" s="50" t="s">
        <v>107</v>
      </c>
      <c r="AO307" s="13" t="s">
        <v>92</v>
      </c>
    </row>
    <row r="308" spans="1:41" x14ac:dyDescent="0.3">
      <c r="A308" s="13" t="s">
        <v>810</v>
      </c>
      <c r="B308">
        <v>2</v>
      </c>
      <c r="C308">
        <v>4419</v>
      </c>
      <c r="D308" t="s">
        <v>140</v>
      </c>
      <c r="E308">
        <v>0</v>
      </c>
      <c r="F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2</v>
      </c>
      <c r="R308">
        <v>2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2</v>
      </c>
      <c r="AA308">
        <v>2</v>
      </c>
      <c r="AB308">
        <v>2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  <c r="AK308" s="50" t="s">
        <v>107</v>
      </c>
      <c r="AO308" s="13" t="s">
        <v>92</v>
      </c>
    </row>
    <row r="309" spans="1:41" x14ac:dyDescent="0.3">
      <c r="A309" s="13" t="s">
        <v>811</v>
      </c>
      <c r="B309">
        <v>2</v>
      </c>
      <c r="C309">
        <v>4420</v>
      </c>
      <c r="D309" t="s">
        <v>141</v>
      </c>
      <c r="E309">
        <v>13</v>
      </c>
      <c r="F309">
        <v>2</v>
      </c>
      <c r="H309">
        <v>22</v>
      </c>
      <c r="I309">
        <v>19</v>
      </c>
      <c r="J309">
        <v>18</v>
      </c>
      <c r="K309">
        <v>19</v>
      </c>
      <c r="L309">
        <v>19</v>
      </c>
      <c r="M309">
        <v>22</v>
      </c>
      <c r="N309">
        <v>22</v>
      </c>
      <c r="O309">
        <v>22</v>
      </c>
      <c r="P309">
        <v>22</v>
      </c>
      <c r="Q309">
        <v>16</v>
      </c>
      <c r="R309">
        <v>16</v>
      </c>
      <c r="S309">
        <v>0</v>
      </c>
      <c r="T309">
        <v>0</v>
      </c>
      <c r="U309">
        <v>22</v>
      </c>
      <c r="V309">
        <v>22</v>
      </c>
      <c r="W309">
        <v>22</v>
      </c>
      <c r="X309">
        <v>0</v>
      </c>
      <c r="Y309">
        <v>19</v>
      </c>
      <c r="Z309">
        <v>18</v>
      </c>
      <c r="AA309">
        <v>19</v>
      </c>
      <c r="AB309">
        <v>20</v>
      </c>
      <c r="AC309">
        <v>24</v>
      </c>
      <c r="AD309">
        <v>21</v>
      </c>
      <c r="AE309">
        <v>7</v>
      </c>
      <c r="AF309">
        <v>0</v>
      </c>
      <c r="AG309">
        <v>2</v>
      </c>
      <c r="AH309">
        <v>0</v>
      </c>
      <c r="AI309">
        <v>0</v>
      </c>
      <c r="AJ309">
        <v>10</v>
      </c>
      <c r="AK309" s="50" t="s">
        <v>141</v>
      </c>
      <c r="AO309" s="13" t="s">
        <v>92</v>
      </c>
    </row>
    <row r="310" spans="1:41" x14ac:dyDescent="0.3">
      <c r="A310" s="13" t="s">
        <v>812</v>
      </c>
      <c r="B310">
        <v>2</v>
      </c>
      <c r="C310">
        <v>4421</v>
      </c>
      <c r="D310" t="s">
        <v>142</v>
      </c>
      <c r="E310">
        <v>1</v>
      </c>
      <c r="F310">
        <v>1</v>
      </c>
      <c r="H310">
        <v>2</v>
      </c>
      <c r="I310">
        <v>5</v>
      </c>
      <c r="J310">
        <v>5</v>
      </c>
      <c r="K310">
        <v>5</v>
      </c>
      <c r="L310">
        <v>5</v>
      </c>
      <c r="M310">
        <v>5</v>
      </c>
      <c r="N310">
        <v>5</v>
      </c>
      <c r="O310">
        <v>5</v>
      </c>
      <c r="P310">
        <v>5</v>
      </c>
      <c r="Q310">
        <v>6</v>
      </c>
      <c r="R310">
        <v>6</v>
      </c>
      <c r="S310">
        <v>0</v>
      </c>
      <c r="T310">
        <v>0</v>
      </c>
      <c r="U310">
        <v>5</v>
      </c>
      <c r="V310">
        <v>5</v>
      </c>
      <c r="W310">
        <v>3</v>
      </c>
      <c r="X310">
        <v>0</v>
      </c>
      <c r="Y310">
        <v>7</v>
      </c>
      <c r="Z310">
        <v>8</v>
      </c>
      <c r="AA310">
        <v>8</v>
      </c>
      <c r="AB310">
        <v>8</v>
      </c>
      <c r="AC310">
        <v>10</v>
      </c>
      <c r="AD310">
        <v>9</v>
      </c>
      <c r="AE310">
        <v>14</v>
      </c>
      <c r="AF310">
        <v>0</v>
      </c>
      <c r="AG310">
        <v>0</v>
      </c>
      <c r="AH310">
        <v>0</v>
      </c>
      <c r="AI310">
        <v>0</v>
      </c>
      <c r="AJ310">
        <v>1</v>
      </c>
      <c r="AK310" s="50" t="s">
        <v>141</v>
      </c>
      <c r="AO310" s="13" t="s">
        <v>92</v>
      </c>
    </row>
    <row r="311" spans="1:41" x14ac:dyDescent="0.3">
      <c r="A311" s="13" t="s">
        <v>813</v>
      </c>
      <c r="B311">
        <v>2</v>
      </c>
      <c r="C311">
        <v>4422</v>
      </c>
      <c r="D311" t="s">
        <v>143</v>
      </c>
      <c r="E311">
        <v>0</v>
      </c>
      <c r="F311">
        <v>0</v>
      </c>
      <c r="H311">
        <v>0</v>
      </c>
      <c r="I311">
        <v>2</v>
      </c>
      <c r="J311">
        <v>3</v>
      </c>
      <c r="K311">
        <v>2</v>
      </c>
      <c r="L311">
        <v>2</v>
      </c>
      <c r="M311">
        <v>3</v>
      </c>
      <c r="N311">
        <v>3</v>
      </c>
      <c r="O311">
        <v>3</v>
      </c>
      <c r="P311">
        <v>3</v>
      </c>
      <c r="Q311">
        <v>1</v>
      </c>
      <c r="R311">
        <v>1</v>
      </c>
      <c r="S311">
        <v>0</v>
      </c>
      <c r="T311">
        <v>1</v>
      </c>
      <c r="U311">
        <v>0</v>
      </c>
      <c r="V311">
        <v>0</v>
      </c>
      <c r="W311">
        <v>0</v>
      </c>
      <c r="X311">
        <v>0</v>
      </c>
      <c r="Y311">
        <v>4</v>
      </c>
      <c r="Z311">
        <v>4</v>
      </c>
      <c r="AA311">
        <v>4</v>
      </c>
      <c r="AB311">
        <v>4</v>
      </c>
      <c r="AC311">
        <v>1</v>
      </c>
      <c r="AD311">
        <v>1</v>
      </c>
      <c r="AE311">
        <v>5</v>
      </c>
      <c r="AF311">
        <v>0</v>
      </c>
      <c r="AG311">
        <v>1</v>
      </c>
      <c r="AH311">
        <v>0</v>
      </c>
      <c r="AI311">
        <v>0</v>
      </c>
      <c r="AJ311">
        <v>0</v>
      </c>
      <c r="AK311" s="50" t="s">
        <v>141</v>
      </c>
      <c r="AO311" s="13" t="s">
        <v>92</v>
      </c>
    </row>
    <row r="312" spans="1:41" x14ac:dyDescent="0.3">
      <c r="A312" s="13" t="s">
        <v>814</v>
      </c>
      <c r="B312">
        <v>2</v>
      </c>
      <c r="C312">
        <v>4423</v>
      </c>
      <c r="D312" t="s">
        <v>144</v>
      </c>
      <c r="E312">
        <v>0</v>
      </c>
      <c r="F312">
        <v>0</v>
      </c>
      <c r="H312">
        <v>0</v>
      </c>
      <c r="I312">
        <v>3</v>
      </c>
      <c r="J312">
        <v>3</v>
      </c>
      <c r="K312">
        <v>3</v>
      </c>
      <c r="L312">
        <v>3</v>
      </c>
      <c r="M312">
        <v>2</v>
      </c>
      <c r="N312">
        <v>1</v>
      </c>
      <c r="O312">
        <v>1</v>
      </c>
      <c r="P312">
        <v>1</v>
      </c>
      <c r="Q312">
        <v>2</v>
      </c>
      <c r="R312">
        <v>1</v>
      </c>
      <c r="S312">
        <v>1</v>
      </c>
      <c r="T312">
        <v>0</v>
      </c>
      <c r="U312">
        <v>1</v>
      </c>
      <c r="V312">
        <v>1</v>
      </c>
      <c r="W312">
        <v>1</v>
      </c>
      <c r="X312">
        <v>0</v>
      </c>
      <c r="Y312">
        <v>2</v>
      </c>
      <c r="Z312">
        <v>3</v>
      </c>
      <c r="AA312">
        <v>0</v>
      </c>
      <c r="AB312">
        <v>3</v>
      </c>
      <c r="AC312">
        <v>3</v>
      </c>
      <c r="AD312">
        <v>5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  <c r="AK312" s="50" t="s">
        <v>141</v>
      </c>
      <c r="AO312" s="13" t="s">
        <v>92</v>
      </c>
    </row>
    <row r="313" spans="1:41" x14ac:dyDescent="0.3">
      <c r="A313" s="13" t="s">
        <v>815</v>
      </c>
      <c r="B313">
        <v>2</v>
      </c>
      <c r="C313">
        <v>4424</v>
      </c>
      <c r="D313" t="s">
        <v>145</v>
      </c>
      <c r="E313">
        <v>0</v>
      </c>
      <c r="F313">
        <v>0</v>
      </c>
      <c r="H313">
        <v>0</v>
      </c>
      <c r="I313">
        <v>5</v>
      </c>
      <c r="J313">
        <v>4</v>
      </c>
      <c r="K313">
        <v>5</v>
      </c>
      <c r="L313">
        <v>5</v>
      </c>
      <c r="M313">
        <v>5</v>
      </c>
      <c r="N313">
        <v>5</v>
      </c>
      <c r="O313">
        <v>5</v>
      </c>
      <c r="P313">
        <v>5</v>
      </c>
      <c r="Q313">
        <v>2</v>
      </c>
      <c r="R313">
        <v>2</v>
      </c>
      <c r="S313">
        <v>0</v>
      </c>
      <c r="T313">
        <v>0</v>
      </c>
      <c r="U313">
        <v>4</v>
      </c>
      <c r="V313">
        <v>4</v>
      </c>
      <c r="W313">
        <v>4</v>
      </c>
      <c r="X313">
        <v>0</v>
      </c>
      <c r="Y313">
        <v>4</v>
      </c>
      <c r="Z313">
        <v>6</v>
      </c>
      <c r="AA313">
        <v>6</v>
      </c>
      <c r="AB313">
        <v>6</v>
      </c>
      <c r="AC313">
        <v>6</v>
      </c>
      <c r="AD313">
        <v>6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  <c r="AK313" s="50" t="s">
        <v>141</v>
      </c>
      <c r="AO313" s="13" t="s">
        <v>92</v>
      </c>
    </row>
    <row r="314" spans="1:41" x14ac:dyDescent="0.3">
      <c r="A314" s="13" t="s">
        <v>816</v>
      </c>
      <c r="B314">
        <v>2</v>
      </c>
      <c r="C314">
        <v>4425</v>
      </c>
      <c r="D314" t="s">
        <v>146</v>
      </c>
      <c r="E314">
        <v>0</v>
      </c>
      <c r="F314">
        <v>0</v>
      </c>
      <c r="H314">
        <v>0</v>
      </c>
      <c r="I314">
        <v>7</v>
      </c>
      <c r="J314">
        <v>7</v>
      </c>
      <c r="K314">
        <v>7</v>
      </c>
      <c r="L314">
        <v>7</v>
      </c>
      <c r="M314">
        <v>3</v>
      </c>
      <c r="N314">
        <v>3</v>
      </c>
      <c r="O314">
        <v>3</v>
      </c>
      <c r="P314">
        <v>3</v>
      </c>
      <c r="Q314">
        <v>7</v>
      </c>
      <c r="R314">
        <v>7</v>
      </c>
      <c r="S314">
        <v>0</v>
      </c>
      <c r="T314">
        <v>0</v>
      </c>
      <c r="U314">
        <v>2</v>
      </c>
      <c r="V314">
        <v>1</v>
      </c>
      <c r="W314">
        <v>1</v>
      </c>
      <c r="X314">
        <v>0</v>
      </c>
      <c r="Y314">
        <v>7</v>
      </c>
      <c r="Z314">
        <v>2</v>
      </c>
      <c r="AA314">
        <v>2</v>
      </c>
      <c r="AB314">
        <v>2</v>
      </c>
      <c r="AC314">
        <v>5</v>
      </c>
      <c r="AD314">
        <v>4</v>
      </c>
      <c r="AE314">
        <v>1</v>
      </c>
      <c r="AF314">
        <v>0</v>
      </c>
      <c r="AG314">
        <v>1</v>
      </c>
      <c r="AH314">
        <v>0</v>
      </c>
      <c r="AI314">
        <v>0</v>
      </c>
      <c r="AJ314">
        <v>0</v>
      </c>
      <c r="AK314" s="50" t="s">
        <v>141</v>
      </c>
      <c r="AO314" s="13" t="s">
        <v>92</v>
      </c>
    </row>
    <row r="315" spans="1:41" x14ac:dyDescent="0.3">
      <c r="A315" s="13" t="s">
        <v>817</v>
      </c>
      <c r="B315">
        <v>2</v>
      </c>
      <c r="C315">
        <v>4426</v>
      </c>
      <c r="D315" t="s">
        <v>147</v>
      </c>
      <c r="E315">
        <v>0</v>
      </c>
      <c r="F315">
        <v>0</v>
      </c>
      <c r="H315">
        <v>0</v>
      </c>
      <c r="I315">
        <v>7</v>
      </c>
      <c r="J315">
        <v>7</v>
      </c>
      <c r="K315">
        <v>7</v>
      </c>
      <c r="L315">
        <v>6</v>
      </c>
      <c r="M315">
        <v>6</v>
      </c>
      <c r="N315">
        <v>6</v>
      </c>
      <c r="O315">
        <v>6</v>
      </c>
      <c r="P315">
        <v>6</v>
      </c>
      <c r="Q315">
        <v>6</v>
      </c>
      <c r="R315">
        <v>6</v>
      </c>
      <c r="S315">
        <v>0</v>
      </c>
      <c r="T315">
        <v>0</v>
      </c>
      <c r="U315">
        <v>6</v>
      </c>
      <c r="V315">
        <v>6</v>
      </c>
      <c r="W315">
        <v>6</v>
      </c>
      <c r="X315">
        <v>0</v>
      </c>
      <c r="Y315">
        <v>4</v>
      </c>
      <c r="Z315">
        <v>3</v>
      </c>
      <c r="AA315">
        <v>3</v>
      </c>
      <c r="AB315">
        <v>3</v>
      </c>
      <c r="AC315">
        <v>2</v>
      </c>
      <c r="AD315">
        <v>2</v>
      </c>
      <c r="AE315">
        <v>4</v>
      </c>
      <c r="AF315">
        <v>0</v>
      </c>
      <c r="AG315">
        <v>8</v>
      </c>
      <c r="AH315">
        <v>0</v>
      </c>
      <c r="AI315">
        <v>13</v>
      </c>
      <c r="AJ315">
        <v>0</v>
      </c>
      <c r="AK315" s="50" t="s">
        <v>141</v>
      </c>
      <c r="AO315" s="13" t="s">
        <v>92</v>
      </c>
    </row>
    <row r="316" spans="1:41" x14ac:dyDescent="0.3">
      <c r="A316" s="13" t="s">
        <v>818</v>
      </c>
      <c r="B316">
        <v>2</v>
      </c>
      <c r="C316">
        <v>4427</v>
      </c>
      <c r="D316" t="s">
        <v>148</v>
      </c>
      <c r="E316">
        <v>0</v>
      </c>
      <c r="F316">
        <v>0</v>
      </c>
      <c r="H316">
        <v>0</v>
      </c>
      <c r="I316">
        <v>4</v>
      </c>
      <c r="J316">
        <v>4</v>
      </c>
      <c r="K316">
        <v>4</v>
      </c>
      <c r="L316">
        <v>4</v>
      </c>
      <c r="M316">
        <v>2</v>
      </c>
      <c r="N316">
        <v>1</v>
      </c>
      <c r="O316">
        <v>1</v>
      </c>
      <c r="P316">
        <v>1</v>
      </c>
      <c r="Q316">
        <v>0</v>
      </c>
      <c r="R316">
        <v>0</v>
      </c>
      <c r="S316">
        <v>0</v>
      </c>
      <c r="T316">
        <v>0</v>
      </c>
      <c r="U316">
        <v>3</v>
      </c>
      <c r="V316">
        <v>3</v>
      </c>
      <c r="W316">
        <v>3</v>
      </c>
      <c r="X316">
        <v>0</v>
      </c>
      <c r="Y316">
        <v>2</v>
      </c>
      <c r="Z316">
        <v>4</v>
      </c>
      <c r="AA316">
        <v>4</v>
      </c>
      <c r="AB316">
        <v>4</v>
      </c>
      <c r="AC316">
        <v>2</v>
      </c>
      <c r="AD316">
        <v>2</v>
      </c>
      <c r="AE316">
        <v>0</v>
      </c>
      <c r="AF316">
        <v>0</v>
      </c>
      <c r="AG316">
        <v>1</v>
      </c>
      <c r="AH316">
        <v>0</v>
      </c>
      <c r="AI316">
        <v>0</v>
      </c>
      <c r="AJ316">
        <v>1</v>
      </c>
      <c r="AK316" s="50" t="s">
        <v>141</v>
      </c>
      <c r="AO316" s="13" t="s">
        <v>92</v>
      </c>
    </row>
    <row r="317" spans="1:41" x14ac:dyDescent="0.3">
      <c r="A317" s="13" t="s">
        <v>819</v>
      </c>
      <c r="B317">
        <v>2</v>
      </c>
      <c r="C317">
        <v>4428</v>
      </c>
      <c r="D317" t="s">
        <v>149</v>
      </c>
      <c r="E317">
        <v>0</v>
      </c>
      <c r="F317">
        <v>0</v>
      </c>
      <c r="H317">
        <v>0</v>
      </c>
      <c r="I317">
        <v>5</v>
      </c>
      <c r="J317">
        <v>5</v>
      </c>
      <c r="K317">
        <v>5</v>
      </c>
      <c r="L317">
        <v>5</v>
      </c>
      <c r="M317">
        <v>4</v>
      </c>
      <c r="N317">
        <v>3</v>
      </c>
      <c r="O317">
        <v>4</v>
      </c>
      <c r="P317">
        <v>4</v>
      </c>
      <c r="Q317">
        <v>3</v>
      </c>
      <c r="R317">
        <v>3</v>
      </c>
      <c r="S317">
        <v>0</v>
      </c>
      <c r="T317">
        <v>0</v>
      </c>
      <c r="U317">
        <v>1</v>
      </c>
      <c r="V317">
        <v>1</v>
      </c>
      <c r="W317">
        <v>1</v>
      </c>
      <c r="X317">
        <v>0</v>
      </c>
      <c r="Y317">
        <v>3</v>
      </c>
      <c r="Z317">
        <v>8</v>
      </c>
      <c r="AA317">
        <v>8</v>
      </c>
      <c r="AB317">
        <v>8</v>
      </c>
      <c r="AC317">
        <v>4</v>
      </c>
      <c r="AD317">
        <v>3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4</v>
      </c>
      <c r="AK317" s="50" t="s">
        <v>141</v>
      </c>
      <c r="AO317" s="13" t="s">
        <v>92</v>
      </c>
    </row>
    <row r="318" spans="1:41" x14ac:dyDescent="0.3">
      <c r="A318" s="13" t="s">
        <v>820</v>
      </c>
      <c r="B318">
        <v>2</v>
      </c>
      <c r="C318">
        <v>4429</v>
      </c>
      <c r="D318" t="s">
        <v>150</v>
      </c>
      <c r="E318">
        <v>2</v>
      </c>
      <c r="F318">
        <v>0</v>
      </c>
      <c r="H318">
        <v>5</v>
      </c>
      <c r="I318">
        <v>11</v>
      </c>
      <c r="J318">
        <v>11</v>
      </c>
      <c r="K318">
        <v>8</v>
      </c>
      <c r="L318">
        <v>11</v>
      </c>
      <c r="M318">
        <v>16</v>
      </c>
      <c r="N318">
        <v>16</v>
      </c>
      <c r="O318">
        <v>14</v>
      </c>
      <c r="P318">
        <v>16</v>
      </c>
      <c r="Q318">
        <v>12</v>
      </c>
      <c r="R318">
        <v>13</v>
      </c>
      <c r="S318">
        <v>0</v>
      </c>
      <c r="T318">
        <v>0</v>
      </c>
      <c r="U318">
        <v>8</v>
      </c>
      <c r="V318">
        <v>8</v>
      </c>
      <c r="W318">
        <v>8</v>
      </c>
      <c r="X318">
        <v>0</v>
      </c>
      <c r="Y318">
        <v>9</v>
      </c>
      <c r="Z318">
        <v>12</v>
      </c>
      <c r="AA318">
        <v>12</v>
      </c>
      <c r="AB318">
        <v>12</v>
      </c>
      <c r="AC318">
        <v>7</v>
      </c>
      <c r="AD318">
        <v>7</v>
      </c>
      <c r="AE318">
        <v>1</v>
      </c>
      <c r="AF318">
        <v>0</v>
      </c>
      <c r="AG318">
        <v>0</v>
      </c>
      <c r="AH318">
        <v>0</v>
      </c>
      <c r="AI318">
        <v>0</v>
      </c>
      <c r="AJ318">
        <v>10</v>
      </c>
      <c r="AK318" s="50" t="s">
        <v>141</v>
      </c>
      <c r="AO318" s="13" t="s">
        <v>92</v>
      </c>
    </row>
    <row r="319" spans="1:41" x14ac:dyDescent="0.3">
      <c r="A319" s="13" t="s">
        <v>821</v>
      </c>
      <c r="B319">
        <v>2</v>
      </c>
      <c r="C319">
        <v>4430</v>
      </c>
      <c r="D319" t="s">
        <v>151</v>
      </c>
      <c r="E319">
        <v>0</v>
      </c>
      <c r="F319">
        <v>0</v>
      </c>
      <c r="H319">
        <v>0</v>
      </c>
      <c r="I319">
        <v>3</v>
      </c>
      <c r="J319">
        <v>3</v>
      </c>
      <c r="K319">
        <v>3</v>
      </c>
      <c r="L319">
        <v>3</v>
      </c>
      <c r="M319">
        <v>4</v>
      </c>
      <c r="N319">
        <v>4</v>
      </c>
      <c r="O319">
        <v>4</v>
      </c>
      <c r="P319">
        <v>4</v>
      </c>
      <c r="Q319">
        <v>2</v>
      </c>
      <c r="R319">
        <v>2</v>
      </c>
      <c r="S319">
        <v>0</v>
      </c>
      <c r="T319">
        <v>0</v>
      </c>
      <c r="U319">
        <v>5</v>
      </c>
      <c r="V319">
        <v>5</v>
      </c>
      <c r="W319">
        <v>5</v>
      </c>
      <c r="X319">
        <v>0</v>
      </c>
      <c r="Y319">
        <v>3</v>
      </c>
      <c r="Z319">
        <v>5</v>
      </c>
      <c r="AA319">
        <v>5</v>
      </c>
      <c r="AB319">
        <v>5</v>
      </c>
      <c r="AC319">
        <v>3</v>
      </c>
      <c r="AD319">
        <v>3</v>
      </c>
      <c r="AE319">
        <v>4</v>
      </c>
      <c r="AF319">
        <v>0</v>
      </c>
      <c r="AG319">
        <v>5</v>
      </c>
      <c r="AH319">
        <v>0</v>
      </c>
      <c r="AI319">
        <v>0</v>
      </c>
      <c r="AJ319">
        <v>4</v>
      </c>
      <c r="AK319" s="50" t="s">
        <v>141</v>
      </c>
      <c r="AO319" s="13" t="s">
        <v>92</v>
      </c>
    </row>
    <row r="320" spans="1:41" x14ac:dyDescent="0.3">
      <c r="A320" s="13" t="s">
        <v>822</v>
      </c>
      <c r="B320">
        <v>2</v>
      </c>
      <c r="C320">
        <v>4431</v>
      </c>
      <c r="D320" t="s">
        <v>152</v>
      </c>
      <c r="E320">
        <v>0</v>
      </c>
      <c r="F320">
        <v>0</v>
      </c>
      <c r="H320">
        <v>0</v>
      </c>
      <c r="I320">
        <v>1</v>
      </c>
      <c r="J320">
        <v>1</v>
      </c>
      <c r="K320">
        <v>1</v>
      </c>
      <c r="L320">
        <v>1</v>
      </c>
      <c r="M320">
        <v>2</v>
      </c>
      <c r="N320">
        <v>2</v>
      </c>
      <c r="O320">
        <v>2</v>
      </c>
      <c r="P320">
        <v>2</v>
      </c>
      <c r="Q320">
        <v>1</v>
      </c>
      <c r="R320">
        <v>1</v>
      </c>
      <c r="S320">
        <v>0</v>
      </c>
      <c r="T320">
        <v>0</v>
      </c>
      <c r="U320">
        <v>2</v>
      </c>
      <c r="V320">
        <v>2</v>
      </c>
      <c r="W320">
        <v>2</v>
      </c>
      <c r="X320">
        <v>0</v>
      </c>
      <c r="Y320">
        <v>1</v>
      </c>
      <c r="Z320">
        <v>2</v>
      </c>
      <c r="AA320">
        <v>2</v>
      </c>
      <c r="AB320">
        <v>2</v>
      </c>
      <c r="AC320">
        <v>3</v>
      </c>
      <c r="AD320">
        <v>3</v>
      </c>
      <c r="AE320">
        <v>0</v>
      </c>
      <c r="AF320">
        <v>0</v>
      </c>
      <c r="AG320">
        <v>2</v>
      </c>
      <c r="AH320">
        <v>0</v>
      </c>
      <c r="AI320">
        <v>0</v>
      </c>
      <c r="AJ320">
        <v>0</v>
      </c>
      <c r="AK320" s="50" t="s">
        <v>141</v>
      </c>
      <c r="AO320" s="13" t="s">
        <v>92</v>
      </c>
    </row>
    <row r="321" spans="1:41" x14ac:dyDescent="0.3">
      <c r="A321" s="13" t="s">
        <v>823</v>
      </c>
      <c r="B321">
        <v>2</v>
      </c>
      <c r="C321">
        <v>4432</v>
      </c>
      <c r="D321" t="s">
        <v>153</v>
      </c>
      <c r="E321">
        <v>1</v>
      </c>
      <c r="F321">
        <v>0</v>
      </c>
      <c r="H321">
        <v>1</v>
      </c>
      <c r="I321">
        <v>2</v>
      </c>
      <c r="J321">
        <v>2</v>
      </c>
      <c r="K321">
        <v>2</v>
      </c>
      <c r="L321">
        <v>2</v>
      </c>
      <c r="M321">
        <v>1</v>
      </c>
      <c r="N321">
        <v>1</v>
      </c>
      <c r="O321">
        <v>1</v>
      </c>
      <c r="P321">
        <v>1</v>
      </c>
      <c r="Q321">
        <v>3</v>
      </c>
      <c r="R321">
        <v>3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1</v>
      </c>
      <c r="Z321">
        <v>1</v>
      </c>
      <c r="AA321">
        <v>1</v>
      </c>
      <c r="AB321">
        <v>1</v>
      </c>
      <c r="AC321">
        <v>1</v>
      </c>
      <c r="AD321">
        <v>1</v>
      </c>
      <c r="AE321">
        <v>5</v>
      </c>
      <c r="AF321">
        <v>0</v>
      </c>
      <c r="AG321">
        <v>0</v>
      </c>
      <c r="AH321">
        <v>0</v>
      </c>
      <c r="AI321">
        <v>0</v>
      </c>
      <c r="AJ321">
        <v>0</v>
      </c>
      <c r="AK321" s="50" t="s">
        <v>141</v>
      </c>
      <c r="AO321" s="13" t="s">
        <v>92</v>
      </c>
    </row>
    <row r="322" spans="1:41" x14ac:dyDescent="0.3">
      <c r="A322" s="13" t="s">
        <v>824</v>
      </c>
      <c r="B322">
        <v>2</v>
      </c>
      <c r="C322">
        <v>4433</v>
      </c>
      <c r="D322" t="s">
        <v>154</v>
      </c>
      <c r="E322">
        <v>0</v>
      </c>
      <c r="F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1</v>
      </c>
      <c r="N322">
        <v>1</v>
      </c>
      <c r="O322">
        <v>2</v>
      </c>
      <c r="P322">
        <v>2</v>
      </c>
      <c r="Q322">
        <v>0</v>
      </c>
      <c r="R322">
        <v>0</v>
      </c>
      <c r="S322">
        <v>0</v>
      </c>
      <c r="T322">
        <v>0</v>
      </c>
      <c r="U322">
        <v>3</v>
      </c>
      <c r="V322">
        <v>4</v>
      </c>
      <c r="W322">
        <v>5</v>
      </c>
      <c r="X322">
        <v>0</v>
      </c>
      <c r="Y322">
        <v>5</v>
      </c>
      <c r="Z322">
        <v>3</v>
      </c>
      <c r="AA322">
        <v>1</v>
      </c>
      <c r="AB322">
        <v>1</v>
      </c>
      <c r="AC322">
        <v>1</v>
      </c>
      <c r="AD322">
        <v>1</v>
      </c>
      <c r="AE322">
        <v>1</v>
      </c>
      <c r="AF322">
        <v>0</v>
      </c>
      <c r="AG322">
        <v>0</v>
      </c>
      <c r="AH322">
        <v>0</v>
      </c>
      <c r="AI322">
        <v>1</v>
      </c>
      <c r="AJ322">
        <v>0</v>
      </c>
      <c r="AK322" s="50" t="s">
        <v>141</v>
      </c>
      <c r="AO322" s="13" t="s">
        <v>92</v>
      </c>
    </row>
    <row r="323" spans="1:41" x14ac:dyDescent="0.3">
      <c r="A323" s="13" t="s">
        <v>825</v>
      </c>
      <c r="B323">
        <v>2</v>
      </c>
      <c r="C323">
        <v>4434</v>
      </c>
      <c r="D323" t="s">
        <v>155</v>
      </c>
      <c r="E323">
        <v>0</v>
      </c>
      <c r="F323">
        <v>0</v>
      </c>
      <c r="H323">
        <v>0</v>
      </c>
      <c r="I323">
        <v>3</v>
      </c>
      <c r="J323">
        <v>3</v>
      </c>
      <c r="K323">
        <v>3</v>
      </c>
      <c r="L323">
        <v>3</v>
      </c>
      <c r="M323">
        <v>3</v>
      </c>
      <c r="N323">
        <v>3</v>
      </c>
      <c r="O323">
        <v>3</v>
      </c>
      <c r="P323">
        <v>3</v>
      </c>
      <c r="Q323">
        <v>2</v>
      </c>
      <c r="R323">
        <v>2</v>
      </c>
      <c r="S323">
        <v>0</v>
      </c>
      <c r="T323">
        <v>0</v>
      </c>
      <c r="U323">
        <v>1</v>
      </c>
      <c r="V323">
        <v>1</v>
      </c>
      <c r="W323">
        <v>1</v>
      </c>
      <c r="X323">
        <v>0</v>
      </c>
      <c r="Y323">
        <v>6</v>
      </c>
      <c r="Z323">
        <v>1</v>
      </c>
      <c r="AA323">
        <v>1</v>
      </c>
      <c r="AB323">
        <v>1</v>
      </c>
      <c r="AC323">
        <v>1</v>
      </c>
      <c r="AD323">
        <v>1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3</v>
      </c>
      <c r="AK323" s="50" t="s">
        <v>141</v>
      </c>
      <c r="AO323" s="13" t="s">
        <v>92</v>
      </c>
    </row>
    <row r="324" spans="1:41" x14ac:dyDescent="0.3">
      <c r="A324" s="13" t="s">
        <v>826</v>
      </c>
      <c r="B324">
        <v>2</v>
      </c>
      <c r="C324">
        <v>4435</v>
      </c>
      <c r="D324" t="s">
        <v>156</v>
      </c>
      <c r="E324">
        <v>0</v>
      </c>
      <c r="F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3</v>
      </c>
      <c r="N324">
        <v>3</v>
      </c>
      <c r="O324">
        <v>3</v>
      </c>
      <c r="P324">
        <v>3</v>
      </c>
      <c r="Q324">
        <v>2</v>
      </c>
      <c r="R324">
        <v>2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4</v>
      </c>
      <c r="Z324">
        <v>1</v>
      </c>
      <c r="AA324">
        <v>1</v>
      </c>
      <c r="AB324">
        <v>1</v>
      </c>
      <c r="AC324">
        <v>2</v>
      </c>
      <c r="AD324">
        <v>2</v>
      </c>
      <c r="AE324">
        <v>0</v>
      </c>
      <c r="AF324">
        <v>0</v>
      </c>
      <c r="AG324">
        <v>1</v>
      </c>
      <c r="AH324">
        <v>0</v>
      </c>
      <c r="AI324">
        <v>0</v>
      </c>
      <c r="AJ324">
        <v>1</v>
      </c>
      <c r="AK324" s="50" t="s">
        <v>141</v>
      </c>
      <c r="AO324" s="13" t="s">
        <v>92</v>
      </c>
    </row>
    <row r="325" spans="1:41" x14ac:dyDescent="0.3">
      <c r="A325" s="13" t="s">
        <v>827</v>
      </c>
      <c r="B325">
        <v>2</v>
      </c>
      <c r="C325">
        <v>4436</v>
      </c>
      <c r="D325" t="s">
        <v>157</v>
      </c>
      <c r="E325">
        <v>0</v>
      </c>
      <c r="F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2</v>
      </c>
      <c r="N325">
        <v>2</v>
      </c>
      <c r="O325">
        <v>2</v>
      </c>
      <c r="P325">
        <v>2</v>
      </c>
      <c r="Q325">
        <v>1</v>
      </c>
      <c r="R325">
        <v>1</v>
      </c>
      <c r="S325">
        <v>0</v>
      </c>
      <c r="T325">
        <v>0</v>
      </c>
      <c r="U325">
        <v>3</v>
      </c>
      <c r="V325">
        <v>3</v>
      </c>
      <c r="W325">
        <v>3</v>
      </c>
      <c r="X325">
        <v>0</v>
      </c>
      <c r="Y325">
        <v>5</v>
      </c>
      <c r="Z325">
        <v>0</v>
      </c>
      <c r="AA325">
        <v>0</v>
      </c>
      <c r="AB325">
        <v>0</v>
      </c>
      <c r="AC325">
        <v>2</v>
      </c>
      <c r="AD325">
        <v>2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2</v>
      </c>
      <c r="AK325" s="50" t="s">
        <v>141</v>
      </c>
      <c r="AO325" s="13" t="s">
        <v>92</v>
      </c>
    </row>
    <row r="326" spans="1:41" x14ac:dyDescent="0.3">
      <c r="A326" s="13" t="s">
        <v>828</v>
      </c>
      <c r="B326">
        <v>2</v>
      </c>
      <c r="C326">
        <v>4437</v>
      </c>
      <c r="D326" t="s">
        <v>158</v>
      </c>
      <c r="E326">
        <v>0</v>
      </c>
      <c r="F326">
        <v>0</v>
      </c>
      <c r="H326">
        <v>0</v>
      </c>
      <c r="I326">
        <v>2</v>
      </c>
      <c r="J326">
        <v>2</v>
      </c>
      <c r="K326">
        <v>2</v>
      </c>
      <c r="L326">
        <v>2</v>
      </c>
      <c r="M326">
        <v>8</v>
      </c>
      <c r="N326">
        <v>7</v>
      </c>
      <c r="O326">
        <v>8</v>
      </c>
      <c r="P326">
        <v>8</v>
      </c>
      <c r="Q326">
        <v>7</v>
      </c>
      <c r="R326">
        <v>7</v>
      </c>
      <c r="S326">
        <v>0</v>
      </c>
      <c r="T326">
        <v>0</v>
      </c>
      <c r="U326">
        <v>2</v>
      </c>
      <c r="V326">
        <v>3</v>
      </c>
      <c r="W326">
        <v>3</v>
      </c>
      <c r="X326">
        <v>0</v>
      </c>
      <c r="Y326">
        <v>3</v>
      </c>
      <c r="Z326">
        <v>6</v>
      </c>
      <c r="AA326">
        <v>6</v>
      </c>
      <c r="AB326">
        <v>5</v>
      </c>
      <c r="AC326">
        <v>4</v>
      </c>
      <c r="AD326">
        <v>4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3</v>
      </c>
      <c r="AK326" s="50" t="s">
        <v>141</v>
      </c>
      <c r="AO326" s="13" t="s">
        <v>92</v>
      </c>
    </row>
    <row r="327" spans="1:41" x14ac:dyDescent="0.3">
      <c r="A327" s="13" t="s">
        <v>829</v>
      </c>
      <c r="B327">
        <v>2</v>
      </c>
      <c r="C327">
        <v>4438</v>
      </c>
      <c r="D327" t="s">
        <v>159</v>
      </c>
      <c r="E327">
        <v>0</v>
      </c>
      <c r="F327">
        <v>0</v>
      </c>
      <c r="H327">
        <v>0</v>
      </c>
      <c r="I327">
        <v>6</v>
      </c>
      <c r="J327">
        <v>6</v>
      </c>
      <c r="K327">
        <v>6</v>
      </c>
      <c r="L327">
        <v>6</v>
      </c>
      <c r="M327">
        <v>0</v>
      </c>
      <c r="N327">
        <v>0</v>
      </c>
      <c r="O327">
        <v>0</v>
      </c>
      <c r="P327">
        <v>0</v>
      </c>
      <c r="Q327">
        <v>1</v>
      </c>
      <c r="R327">
        <v>1</v>
      </c>
      <c r="S327">
        <v>0</v>
      </c>
      <c r="T327">
        <v>0</v>
      </c>
      <c r="U327">
        <v>4</v>
      </c>
      <c r="V327">
        <v>4</v>
      </c>
      <c r="W327">
        <v>4</v>
      </c>
      <c r="X327">
        <v>0</v>
      </c>
      <c r="Y327">
        <v>4</v>
      </c>
      <c r="Z327">
        <v>3</v>
      </c>
      <c r="AA327">
        <v>1</v>
      </c>
      <c r="AB327">
        <v>3</v>
      </c>
      <c r="AC327">
        <v>4</v>
      </c>
      <c r="AD327">
        <v>4</v>
      </c>
      <c r="AE327">
        <v>0</v>
      </c>
      <c r="AF327">
        <v>0</v>
      </c>
      <c r="AG327">
        <v>2</v>
      </c>
      <c r="AH327">
        <v>0</v>
      </c>
      <c r="AI327">
        <v>3</v>
      </c>
      <c r="AJ327">
        <v>1</v>
      </c>
      <c r="AK327" s="50" t="s">
        <v>141</v>
      </c>
      <c r="AO327" s="13" t="s">
        <v>92</v>
      </c>
    </row>
    <row r="328" spans="1:41" x14ac:dyDescent="0.3">
      <c r="A328" s="13" t="s">
        <v>830</v>
      </c>
      <c r="B328">
        <v>2</v>
      </c>
      <c r="C328">
        <v>4439</v>
      </c>
      <c r="D328" t="s">
        <v>160</v>
      </c>
      <c r="E328">
        <v>0</v>
      </c>
      <c r="F328">
        <v>0</v>
      </c>
      <c r="H328">
        <v>0</v>
      </c>
      <c r="I328">
        <v>3</v>
      </c>
      <c r="J328">
        <v>3</v>
      </c>
      <c r="K328">
        <v>3</v>
      </c>
      <c r="L328">
        <v>3</v>
      </c>
      <c r="M328">
        <v>4</v>
      </c>
      <c r="N328">
        <v>4</v>
      </c>
      <c r="O328">
        <v>3</v>
      </c>
      <c r="P328">
        <v>4</v>
      </c>
      <c r="Q328">
        <v>5</v>
      </c>
      <c r="R328">
        <v>5</v>
      </c>
      <c r="S328">
        <v>0</v>
      </c>
      <c r="T328">
        <v>0</v>
      </c>
      <c r="U328">
        <v>7</v>
      </c>
      <c r="V328">
        <v>7</v>
      </c>
      <c r="W328">
        <v>7</v>
      </c>
      <c r="X328">
        <v>0</v>
      </c>
      <c r="Y328">
        <v>3</v>
      </c>
      <c r="Z328">
        <v>7</v>
      </c>
      <c r="AA328">
        <v>8</v>
      </c>
      <c r="AB328">
        <v>8</v>
      </c>
      <c r="AC328">
        <v>5</v>
      </c>
      <c r="AD328">
        <v>5</v>
      </c>
      <c r="AE328">
        <v>1</v>
      </c>
      <c r="AF328">
        <v>0</v>
      </c>
      <c r="AG328">
        <v>1</v>
      </c>
      <c r="AH328">
        <v>0</v>
      </c>
      <c r="AI328">
        <v>2</v>
      </c>
      <c r="AJ328">
        <v>2</v>
      </c>
      <c r="AK328" s="50" t="s">
        <v>161</v>
      </c>
      <c r="AO328" s="13" t="s">
        <v>33</v>
      </c>
    </row>
    <row r="329" spans="1:41" x14ac:dyDescent="0.3">
      <c r="A329" s="13" t="s">
        <v>831</v>
      </c>
      <c r="B329">
        <v>2</v>
      </c>
      <c r="C329">
        <v>4441</v>
      </c>
      <c r="D329" t="s">
        <v>165</v>
      </c>
      <c r="E329">
        <v>0</v>
      </c>
      <c r="F329">
        <v>0</v>
      </c>
      <c r="H329">
        <v>0</v>
      </c>
      <c r="I329">
        <v>6</v>
      </c>
      <c r="J329">
        <v>7</v>
      </c>
      <c r="K329">
        <v>5</v>
      </c>
      <c r="L329">
        <v>6</v>
      </c>
      <c r="M329">
        <v>10</v>
      </c>
      <c r="N329">
        <v>9</v>
      </c>
      <c r="O329">
        <v>10</v>
      </c>
      <c r="P329">
        <v>11</v>
      </c>
      <c r="Q329">
        <v>10</v>
      </c>
      <c r="R329">
        <v>11</v>
      </c>
      <c r="S329">
        <v>0</v>
      </c>
      <c r="T329">
        <v>0</v>
      </c>
      <c r="U329">
        <v>13</v>
      </c>
      <c r="V329">
        <v>11</v>
      </c>
      <c r="W329">
        <v>13</v>
      </c>
      <c r="X329">
        <v>0</v>
      </c>
      <c r="Y329">
        <v>14</v>
      </c>
      <c r="Z329">
        <v>13</v>
      </c>
      <c r="AA329">
        <v>13</v>
      </c>
      <c r="AB329">
        <v>10</v>
      </c>
      <c r="AC329">
        <v>10</v>
      </c>
      <c r="AD329">
        <v>8</v>
      </c>
      <c r="AE329">
        <v>5</v>
      </c>
      <c r="AF329">
        <v>0</v>
      </c>
      <c r="AG329">
        <v>4</v>
      </c>
      <c r="AH329">
        <v>0</v>
      </c>
      <c r="AI329">
        <v>0</v>
      </c>
      <c r="AJ329">
        <v>5</v>
      </c>
      <c r="AK329" s="50" t="s">
        <v>164</v>
      </c>
      <c r="AO329" s="13" t="s">
        <v>164</v>
      </c>
    </row>
    <row r="330" spans="1:41" x14ac:dyDescent="0.3">
      <c r="A330" s="13" t="s">
        <v>832</v>
      </c>
      <c r="B330">
        <v>2</v>
      </c>
      <c r="C330">
        <v>4442</v>
      </c>
      <c r="D330" t="s">
        <v>166</v>
      </c>
      <c r="E330">
        <v>0</v>
      </c>
      <c r="F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1</v>
      </c>
      <c r="N330">
        <v>1</v>
      </c>
      <c r="O330">
        <v>2</v>
      </c>
      <c r="P330">
        <v>2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1</v>
      </c>
      <c r="Z330">
        <v>0</v>
      </c>
      <c r="AA330">
        <v>0</v>
      </c>
      <c r="AB330">
        <v>0</v>
      </c>
      <c r="AC330">
        <v>1</v>
      </c>
      <c r="AD330">
        <v>2</v>
      </c>
      <c r="AE330">
        <v>0</v>
      </c>
      <c r="AF330">
        <v>0</v>
      </c>
      <c r="AG330">
        <v>1</v>
      </c>
      <c r="AH330">
        <v>0</v>
      </c>
      <c r="AI330">
        <v>0</v>
      </c>
      <c r="AJ330">
        <v>2</v>
      </c>
      <c r="AK330" s="50" t="s">
        <v>331</v>
      </c>
      <c r="AO330" s="13" t="s">
        <v>164</v>
      </c>
    </row>
    <row r="331" spans="1:41" x14ac:dyDescent="0.3">
      <c r="A331" s="13" t="s">
        <v>833</v>
      </c>
      <c r="B331">
        <v>2</v>
      </c>
      <c r="C331">
        <v>4443</v>
      </c>
      <c r="D331" t="s">
        <v>168</v>
      </c>
      <c r="E331">
        <v>1</v>
      </c>
      <c r="F331">
        <v>0</v>
      </c>
      <c r="H331">
        <v>1</v>
      </c>
      <c r="I331">
        <v>4</v>
      </c>
      <c r="J331">
        <v>4</v>
      </c>
      <c r="K331">
        <v>4</v>
      </c>
      <c r="L331">
        <v>4</v>
      </c>
      <c r="M331">
        <v>3</v>
      </c>
      <c r="N331">
        <v>3</v>
      </c>
      <c r="O331">
        <v>3</v>
      </c>
      <c r="P331">
        <v>3</v>
      </c>
      <c r="Q331">
        <v>11</v>
      </c>
      <c r="R331">
        <v>11</v>
      </c>
      <c r="S331">
        <v>0</v>
      </c>
      <c r="T331">
        <v>0</v>
      </c>
      <c r="U331">
        <v>6</v>
      </c>
      <c r="V331">
        <v>6</v>
      </c>
      <c r="W331">
        <v>6</v>
      </c>
      <c r="X331">
        <v>0</v>
      </c>
      <c r="Y331">
        <v>12</v>
      </c>
      <c r="Z331">
        <v>9</v>
      </c>
      <c r="AA331">
        <v>1</v>
      </c>
      <c r="AB331">
        <v>9</v>
      </c>
      <c r="AC331">
        <v>17</v>
      </c>
      <c r="AD331">
        <v>5</v>
      </c>
      <c r="AE331">
        <v>10</v>
      </c>
      <c r="AF331">
        <v>0</v>
      </c>
      <c r="AG331">
        <v>3</v>
      </c>
      <c r="AH331">
        <v>0</v>
      </c>
      <c r="AI331">
        <v>0</v>
      </c>
      <c r="AJ331">
        <v>13</v>
      </c>
      <c r="AK331" s="50" t="s">
        <v>332</v>
      </c>
      <c r="AO331" s="13" t="s">
        <v>164</v>
      </c>
    </row>
    <row r="332" spans="1:41" x14ac:dyDescent="0.3">
      <c r="A332" s="13" t="s">
        <v>834</v>
      </c>
      <c r="B332">
        <v>2</v>
      </c>
      <c r="C332">
        <v>4444</v>
      </c>
      <c r="D332" t="s">
        <v>169</v>
      </c>
      <c r="E332">
        <v>0</v>
      </c>
      <c r="F332">
        <v>0</v>
      </c>
      <c r="H332">
        <v>0</v>
      </c>
      <c r="I332">
        <v>7</v>
      </c>
      <c r="J332">
        <v>7</v>
      </c>
      <c r="K332">
        <v>7</v>
      </c>
      <c r="L332">
        <v>7</v>
      </c>
      <c r="M332">
        <v>2</v>
      </c>
      <c r="N332">
        <v>2</v>
      </c>
      <c r="O332">
        <v>2</v>
      </c>
      <c r="P332">
        <v>2</v>
      </c>
      <c r="Q332">
        <v>3</v>
      </c>
      <c r="R332">
        <v>3</v>
      </c>
      <c r="S332">
        <v>0</v>
      </c>
      <c r="T332">
        <v>0</v>
      </c>
      <c r="U332">
        <v>2</v>
      </c>
      <c r="V332">
        <v>2</v>
      </c>
      <c r="W332">
        <v>2</v>
      </c>
      <c r="X332">
        <v>0</v>
      </c>
      <c r="Y332">
        <v>2</v>
      </c>
      <c r="Z332">
        <v>1</v>
      </c>
      <c r="AA332">
        <v>1</v>
      </c>
      <c r="AB332">
        <v>1</v>
      </c>
      <c r="AC332">
        <v>4</v>
      </c>
      <c r="AD332">
        <v>4</v>
      </c>
      <c r="AE332">
        <v>0</v>
      </c>
      <c r="AF332">
        <v>0</v>
      </c>
      <c r="AG332">
        <v>3</v>
      </c>
      <c r="AH332">
        <v>0</v>
      </c>
      <c r="AI332">
        <v>1</v>
      </c>
      <c r="AJ332">
        <v>2</v>
      </c>
      <c r="AK332" s="50" t="s">
        <v>169</v>
      </c>
      <c r="AO332" s="13" t="s">
        <v>164</v>
      </c>
    </row>
    <row r="333" spans="1:41" x14ac:dyDescent="0.3">
      <c r="A333" s="13" t="s">
        <v>835</v>
      </c>
      <c r="B333">
        <v>2</v>
      </c>
      <c r="C333">
        <v>4445</v>
      </c>
      <c r="D333" t="s">
        <v>170</v>
      </c>
      <c r="E333">
        <v>0</v>
      </c>
      <c r="F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4</v>
      </c>
      <c r="R333">
        <v>4</v>
      </c>
      <c r="S333">
        <v>0</v>
      </c>
      <c r="T333">
        <v>0</v>
      </c>
      <c r="U333">
        <v>2</v>
      </c>
      <c r="V333">
        <v>2</v>
      </c>
      <c r="W333">
        <v>1</v>
      </c>
      <c r="X333">
        <v>0</v>
      </c>
      <c r="Y333">
        <v>0</v>
      </c>
      <c r="Z333">
        <v>3</v>
      </c>
      <c r="AA333">
        <v>3</v>
      </c>
      <c r="AB333">
        <v>3</v>
      </c>
      <c r="AC333">
        <v>3</v>
      </c>
      <c r="AD333">
        <v>3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v>3</v>
      </c>
      <c r="AK333" s="50" t="s">
        <v>169</v>
      </c>
      <c r="AO333" s="13" t="s">
        <v>164</v>
      </c>
    </row>
    <row r="334" spans="1:41" x14ac:dyDescent="0.3">
      <c r="A334" s="13" t="s">
        <v>836</v>
      </c>
      <c r="B334">
        <v>2</v>
      </c>
      <c r="C334">
        <v>4446</v>
      </c>
      <c r="D334" t="s">
        <v>171</v>
      </c>
      <c r="E334">
        <v>0</v>
      </c>
      <c r="F334">
        <v>0</v>
      </c>
      <c r="H334">
        <v>0</v>
      </c>
      <c r="I334">
        <v>2</v>
      </c>
      <c r="J334">
        <v>2</v>
      </c>
      <c r="K334">
        <v>2</v>
      </c>
      <c r="L334">
        <v>2</v>
      </c>
      <c r="M334">
        <v>1</v>
      </c>
      <c r="N334">
        <v>1</v>
      </c>
      <c r="O334">
        <v>1</v>
      </c>
      <c r="P334">
        <v>1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2</v>
      </c>
      <c r="Z334">
        <v>0</v>
      </c>
      <c r="AA334">
        <v>0</v>
      </c>
      <c r="AB334">
        <v>0</v>
      </c>
      <c r="AC334">
        <v>1</v>
      </c>
      <c r="AD334">
        <v>1</v>
      </c>
      <c r="AE334">
        <v>0</v>
      </c>
      <c r="AF334">
        <v>0</v>
      </c>
      <c r="AG334">
        <v>0</v>
      </c>
      <c r="AH334">
        <v>0</v>
      </c>
      <c r="AI334">
        <v>0</v>
      </c>
      <c r="AJ334">
        <v>0</v>
      </c>
      <c r="AK334" s="50" t="s">
        <v>169</v>
      </c>
      <c r="AO334" s="13" t="s">
        <v>164</v>
      </c>
    </row>
    <row r="335" spans="1:41" x14ac:dyDescent="0.3">
      <c r="A335" s="13" t="s">
        <v>837</v>
      </c>
      <c r="B335">
        <v>2</v>
      </c>
      <c r="C335">
        <v>4447</v>
      </c>
      <c r="D335" t="s">
        <v>172</v>
      </c>
      <c r="E335">
        <v>0</v>
      </c>
      <c r="F335">
        <v>0</v>
      </c>
      <c r="H335">
        <v>0</v>
      </c>
      <c r="I335">
        <v>1</v>
      </c>
      <c r="J335">
        <v>1</v>
      </c>
      <c r="K335">
        <v>1</v>
      </c>
      <c r="L335">
        <v>1</v>
      </c>
      <c r="M335">
        <v>5</v>
      </c>
      <c r="N335">
        <v>4</v>
      </c>
      <c r="O335">
        <v>4</v>
      </c>
      <c r="P335">
        <v>4</v>
      </c>
      <c r="Q335">
        <v>6</v>
      </c>
      <c r="R335">
        <v>6</v>
      </c>
      <c r="S335">
        <v>0</v>
      </c>
      <c r="T335">
        <v>0</v>
      </c>
      <c r="U335">
        <v>5</v>
      </c>
      <c r="V335">
        <v>6</v>
      </c>
      <c r="W335">
        <v>5</v>
      </c>
      <c r="X335">
        <v>0</v>
      </c>
      <c r="Y335">
        <v>9</v>
      </c>
      <c r="Z335">
        <v>5</v>
      </c>
      <c r="AA335">
        <v>2</v>
      </c>
      <c r="AB335">
        <v>5</v>
      </c>
      <c r="AC335">
        <v>4</v>
      </c>
      <c r="AD335">
        <v>4</v>
      </c>
      <c r="AE335">
        <v>10</v>
      </c>
      <c r="AF335">
        <v>0</v>
      </c>
      <c r="AG335">
        <v>1</v>
      </c>
      <c r="AH335">
        <v>0</v>
      </c>
      <c r="AI335">
        <v>0</v>
      </c>
      <c r="AJ335">
        <v>2</v>
      </c>
      <c r="AK335" s="50" t="s">
        <v>169</v>
      </c>
      <c r="AO335" s="13" t="s">
        <v>164</v>
      </c>
    </row>
    <row r="336" spans="1:41" x14ac:dyDescent="0.3">
      <c r="A336" s="13" t="s">
        <v>838</v>
      </c>
      <c r="B336">
        <v>2</v>
      </c>
      <c r="C336">
        <v>4448</v>
      </c>
      <c r="D336" t="s">
        <v>173</v>
      </c>
      <c r="E336">
        <v>0</v>
      </c>
      <c r="F336">
        <v>0</v>
      </c>
      <c r="H336">
        <v>0</v>
      </c>
      <c r="I336">
        <v>1</v>
      </c>
      <c r="J336">
        <v>1</v>
      </c>
      <c r="K336">
        <v>1</v>
      </c>
      <c r="L336">
        <v>1</v>
      </c>
      <c r="M336">
        <v>2</v>
      </c>
      <c r="N336">
        <v>2</v>
      </c>
      <c r="O336">
        <v>2</v>
      </c>
      <c r="P336">
        <v>2</v>
      </c>
      <c r="Q336">
        <v>0</v>
      </c>
      <c r="R336">
        <v>0</v>
      </c>
      <c r="S336">
        <v>0</v>
      </c>
      <c r="T336">
        <v>0</v>
      </c>
      <c r="U336">
        <v>2</v>
      </c>
      <c r="V336">
        <v>2</v>
      </c>
      <c r="W336">
        <v>2</v>
      </c>
      <c r="X336">
        <v>0</v>
      </c>
      <c r="Y336">
        <v>3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  <c r="AK336" s="50" t="s">
        <v>169</v>
      </c>
      <c r="AO336" s="13" t="s">
        <v>164</v>
      </c>
    </row>
    <row r="337" spans="1:41" x14ac:dyDescent="0.3">
      <c r="A337" s="13" t="s">
        <v>839</v>
      </c>
      <c r="B337">
        <v>2</v>
      </c>
      <c r="C337">
        <v>4449</v>
      </c>
      <c r="D337" t="s">
        <v>174</v>
      </c>
      <c r="E337">
        <v>0</v>
      </c>
      <c r="F337">
        <v>0</v>
      </c>
      <c r="H337">
        <v>0</v>
      </c>
      <c r="I337">
        <v>2</v>
      </c>
      <c r="J337">
        <v>2</v>
      </c>
      <c r="K337">
        <v>2</v>
      </c>
      <c r="L337">
        <v>2</v>
      </c>
      <c r="M337">
        <v>0</v>
      </c>
      <c r="N337">
        <v>0</v>
      </c>
      <c r="O337">
        <v>0</v>
      </c>
      <c r="P337">
        <v>0</v>
      </c>
      <c r="Q337">
        <v>1</v>
      </c>
      <c r="R337">
        <v>1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  <c r="AK337" s="50" t="s">
        <v>169</v>
      </c>
      <c r="AO337" s="13" t="s">
        <v>164</v>
      </c>
    </row>
    <row r="338" spans="1:41" x14ac:dyDescent="0.3">
      <c r="A338" s="13" t="s">
        <v>840</v>
      </c>
      <c r="B338">
        <v>2</v>
      </c>
      <c r="C338">
        <v>4450</v>
      </c>
      <c r="D338" t="s">
        <v>175</v>
      </c>
      <c r="E338">
        <v>0</v>
      </c>
      <c r="F338">
        <v>0</v>
      </c>
      <c r="H338">
        <v>0</v>
      </c>
      <c r="I338">
        <v>1</v>
      </c>
      <c r="J338">
        <v>1</v>
      </c>
      <c r="K338">
        <v>1</v>
      </c>
      <c r="L338">
        <v>1</v>
      </c>
      <c r="M338">
        <v>0</v>
      </c>
      <c r="N338">
        <v>0</v>
      </c>
      <c r="O338">
        <v>0</v>
      </c>
      <c r="P338">
        <v>0</v>
      </c>
      <c r="Q338">
        <v>2</v>
      </c>
      <c r="R338">
        <v>2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v>0</v>
      </c>
      <c r="AG338">
        <v>0</v>
      </c>
      <c r="AH338">
        <v>0</v>
      </c>
      <c r="AI338">
        <v>0</v>
      </c>
      <c r="AJ338">
        <v>0</v>
      </c>
      <c r="AK338" s="50" t="s">
        <v>169</v>
      </c>
      <c r="AO338" s="13" t="s">
        <v>164</v>
      </c>
    </row>
    <row r="339" spans="1:41" x14ac:dyDescent="0.3">
      <c r="A339" s="13" t="s">
        <v>841</v>
      </c>
      <c r="B339">
        <v>2</v>
      </c>
      <c r="C339">
        <v>4451</v>
      </c>
      <c r="D339" t="s">
        <v>176</v>
      </c>
      <c r="E339">
        <v>5</v>
      </c>
      <c r="F339">
        <v>0</v>
      </c>
      <c r="H339">
        <v>5</v>
      </c>
      <c r="I339">
        <v>3</v>
      </c>
      <c r="J339">
        <v>3</v>
      </c>
      <c r="K339">
        <v>3</v>
      </c>
      <c r="L339">
        <v>3</v>
      </c>
      <c r="M339">
        <v>4</v>
      </c>
      <c r="N339">
        <v>4</v>
      </c>
      <c r="O339">
        <v>4</v>
      </c>
      <c r="P339">
        <v>4</v>
      </c>
      <c r="Q339">
        <v>6</v>
      </c>
      <c r="R339">
        <v>6</v>
      </c>
      <c r="S339">
        <v>0</v>
      </c>
      <c r="T339">
        <v>0</v>
      </c>
      <c r="U339">
        <v>5</v>
      </c>
      <c r="V339">
        <v>8</v>
      </c>
      <c r="W339">
        <v>9</v>
      </c>
      <c r="X339">
        <v>0</v>
      </c>
      <c r="Y339">
        <v>7</v>
      </c>
      <c r="Z339">
        <v>6</v>
      </c>
      <c r="AA339">
        <v>5</v>
      </c>
      <c r="AB339">
        <v>7</v>
      </c>
      <c r="AC339">
        <v>3</v>
      </c>
      <c r="AD339">
        <v>3</v>
      </c>
      <c r="AE339">
        <v>0</v>
      </c>
      <c r="AF339">
        <v>0</v>
      </c>
      <c r="AG339">
        <v>0</v>
      </c>
      <c r="AH339">
        <v>0</v>
      </c>
      <c r="AI339">
        <v>0</v>
      </c>
      <c r="AJ339">
        <v>0</v>
      </c>
      <c r="AK339" s="50" t="s">
        <v>169</v>
      </c>
      <c r="AO339" s="13" t="s">
        <v>164</v>
      </c>
    </row>
    <row r="340" spans="1:41" x14ac:dyDescent="0.3">
      <c r="A340" s="13" t="s">
        <v>842</v>
      </c>
      <c r="B340">
        <v>2</v>
      </c>
      <c r="C340">
        <v>4452</v>
      </c>
      <c r="D340" t="s">
        <v>177</v>
      </c>
      <c r="E340">
        <v>34</v>
      </c>
      <c r="F340">
        <v>1</v>
      </c>
      <c r="H340">
        <v>39</v>
      </c>
      <c r="I340">
        <v>44</v>
      </c>
      <c r="J340">
        <v>40</v>
      </c>
      <c r="K340">
        <v>40</v>
      </c>
      <c r="L340">
        <v>40</v>
      </c>
      <c r="M340">
        <v>17</v>
      </c>
      <c r="N340">
        <v>16</v>
      </c>
      <c r="O340">
        <v>17</v>
      </c>
      <c r="P340">
        <v>15</v>
      </c>
      <c r="Q340">
        <v>35</v>
      </c>
      <c r="R340">
        <v>36</v>
      </c>
      <c r="S340">
        <v>0</v>
      </c>
      <c r="T340">
        <v>0</v>
      </c>
      <c r="U340">
        <v>32</v>
      </c>
      <c r="V340">
        <v>32</v>
      </c>
      <c r="W340">
        <v>33</v>
      </c>
      <c r="X340">
        <v>0</v>
      </c>
      <c r="Y340">
        <v>19</v>
      </c>
      <c r="Z340">
        <v>26</v>
      </c>
      <c r="AA340">
        <v>23</v>
      </c>
      <c r="AB340">
        <v>27</v>
      </c>
      <c r="AC340">
        <v>27</v>
      </c>
      <c r="AD340">
        <v>19</v>
      </c>
      <c r="AE340">
        <v>24</v>
      </c>
      <c r="AF340">
        <v>0</v>
      </c>
      <c r="AG340">
        <v>35</v>
      </c>
      <c r="AH340">
        <v>0</v>
      </c>
      <c r="AI340">
        <v>4</v>
      </c>
      <c r="AJ340">
        <v>22</v>
      </c>
      <c r="AK340" s="50" t="s">
        <v>334</v>
      </c>
      <c r="AO340" s="13" t="s">
        <v>164</v>
      </c>
    </row>
    <row r="341" spans="1:41" x14ac:dyDescent="0.3">
      <c r="A341" s="13" t="s">
        <v>843</v>
      </c>
      <c r="B341">
        <v>2</v>
      </c>
      <c r="C341">
        <v>4453</v>
      </c>
      <c r="D341" t="s">
        <v>178</v>
      </c>
      <c r="E341">
        <v>2</v>
      </c>
      <c r="F341">
        <v>0</v>
      </c>
      <c r="H341">
        <v>2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2</v>
      </c>
      <c r="R341">
        <v>2</v>
      </c>
      <c r="S341">
        <v>0</v>
      </c>
      <c r="T341">
        <v>1</v>
      </c>
      <c r="U341">
        <v>0</v>
      </c>
      <c r="V341">
        <v>0</v>
      </c>
      <c r="W341">
        <v>0</v>
      </c>
      <c r="X341">
        <v>0</v>
      </c>
      <c r="Y341">
        <v>1</v>
      </c>
      <c r="Z341">
        <v>0</v>
      </c>
      <c r="AA341">
        <v>0</v>
      </c>
      <c r="AB341">
        <v>0</v>
      </c>
      <c r="AC341">
        <v>2</v>
      </c>
      <c r="AD341">
        <v>1</v>
      </c>
      <c r="AE341">
        <v>2</v>
      </c>
      <c r="AF341">
        <v>0</v>
      </c>
      <c r="AG341">
        <v>0</v>
      </c>
      <c r="AH341">
        <v>0</v>
      </c>
      <c r="AI341">
        <v>0</v>
      </c>
      <c r="AJ341">
        <v>1</v>
      </c>
      <c r="AK341" s="50" t="s">
        <v>334</v>
      </c>
      <c r="AO341" s="13" t="s">
        <v>164</v>
      </c>
    </row>
    <row r="342" spans="1:41" x14ac:dyDescent="0.3">
      <c r="A342" s="13" t="s">
        <v>844</v>
      </c>
      <c r="B342">
        <v>2</v>
      </c>
      <c r="C342">
        <v>4454</v>
      </c>
      <c r="D342" t="s">
        <v>179</v>
      </c>
      <c r="E342">
        <v>0</v>
      </c>
      <c r="F342">
        <v>0</v>
      </c>
      <c r="H342">
        <v>0</v>
      </c>
      <c r="I342">
        <v>2</v>
      </c>
      <c r="J342">
        <v>2</v>
      </c>
      <c r="K342">
        <v>2</v>
      </c>
      <c r="L342">
        <v>2</v>
      </c>
      <c r="M342">
        <v>1</v>
      </c>
      <c r="N342">
        <v>1</v>
      </c>
      <c r="O342">
        <v>2</v>
      </c>
      <c r="P342">
        <v>2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1</v>
      </c>
      <c r="Z342">
        <v>0</v>
      </c>
      <c r="AA342">
        <v>0</v>
      </c>
      <c r="AB342">
        <v>0</v>
      </c>
      <c r="AC342">
        <v>1</v>
      </c>
      <c r="AD342">
        <v>2</v>
      </c>
      <c r="AE342">
        <v>1</v>
      </c>
      <c r="AF342">
        <v>0</v>
      </c>
      <c r="AG342">
        <v>1</v>
      </c>
      <c r="AH342">
        <v>0</v>
      </c>
      <c r="AI342">
        <v>0</v>
      </c>
      <c r="AJ342">
        <v>1</v>
      </c>
      <c r="AK342" s="50" t="s">
        <v>331</v>
      </c>
      <c r="AO342" s="13" t="s">
        <v>164</v>
      </c>
    </row>
    <row r="343" spans="1:41" x14ac:dyDescent="0.3">
      <c r="A343" s="13" t="s">
        <v>845</v>
      </c>
      <c r="B343">
        <v>2</v>
      </c>
      <c r="C343">
        <v>4455</v>
      </c>
      <c r="D343" t="s">
        <v>167</v>
      </c>
      <c r="E343">
        <v>5</v>
      </c>
      <c r="F343">
        <v>0</v>
      </c>
      <c r="H343">
        <v>5</v>
      </c>
      <c r="I343">
        <v>2</v>
      </c>
      <c r="J343">
        <v>2</v>
      </c>
      <c r="K343">
        <v>3</v>
      </c>
      <c r="L343">
        <v>3</v>
      </c>
      <c r="M343">
        <v>2</v>
      </c>
      <c r="N343">
        <v>2</v>
      </c>
      <c r="O343">
        <v>2</v>
      </c>
      <c r="P343">
        <v>2</v>
      </c>
      <c r="Q343">
        <v>3</v>
      </c>
      <c r="R343">
        <v>3</v>
      </c>
      <c r="S343">
        <v>0</v>
      </c>
      <c r="T343">
        <v>0</v>
      </c>
      <c r="U343">
        <v>6</v>
      </c>
      <c r="V343">
        <v>7</v>
      </c>
      <c r="W343">
        <v>6</v>
      </c>
      <c r="X343">
        <v>0</v>
      </c>
      <c r="Y343">
        <v>4</v>
      </c>
      <c r="Z343">
        <v>7</v>
      </c>
      <c r="AA343">
        <v>8</v>
      </c>
      <c r="AB343">
        <v>8</v>
      </c>
      <c r="AC343">
        <v>0</v>
      </c>
      <c r="AD343">
        <v>0</v>
      </c>
      <c r="AE343">
        <v>3</v>
      </c>
      <c r="AF343">
        <v>0</v>
      </c>
      <c r="AG343">
        <v>1</v>
      </c>
      <c r="AH343">
        <v>0</v>
      </c>
      <c r="AI343">
        <v>0</v>
      </c>
      <c r="AJ343">
        <v>3</v>
      </c>
      <c r="AK343" s="50" t="s">
        <v>331</v>
      </c>
      <c r="AO343" s="13" t="s">
        <v>164</v>
      </c>
    </row>
    <row r="344" spans="1:41" x14ac:dyDescent="0.3">
      <c r="A344" s="13" t="s">
        <v>846</v>
      </c>
      <c r="B344">
        <v>2</v>
      </c>
      <c r="C344">
        <v>4456</v>
      </c>
      <c r="D344" t="s">
        <v>180</v>
      </c>
      <c r="E344">
        <v>0</v>
      </c>
      <c r="F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1</v>
      </c>
      <c r="N344">
        <v>1</v>
      </c>
      <c r="O344">
        <v>1</v>
      </c>
      <c r="P344">
        <v>1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  <c r="AG344">
        <v>0</v>
      </c>
      <c r="AH344">
        <v>0</v>
      </c>
      <c r="AI344">
        <v>0</v>
      </c>
      <c r="AJ344">
        <v>0</v>
      </c>
      <c r="AK344" s="50" t="s">
        <v>331</v>
      </c>
      <c r="AO344" s="13" t="s">
        <v>164</v>
      </c>
    </row>
    <row r="345" spans="1:41" x14ac:dyDescent="0.3">
      <c r="A345" s="13" t="s">
        <v>847</v>
      </c>
      <c r="B345">
        <v>2</v>
      </c>
      <c r="C345">
        <v>4457</v>
      </c>
      <c r="D345" t="s">
        <v>181</v>
      </c>
      <c r="E345">
        <v>2</v>
      </c>
      <c r="F345">
        <v>0</v>
      </c>
      <c r="H345">
        <v>2</v>
      </c>
      <c r="I345">
        <v>0</v>
      </c>
      <c r="J345">
        <v>1</v>
      </c>
      <c r="K345">
        <v>0</v>
      </c>
      <c r="L345">
        <v>1</v>
      </c>
      <c r="M345">
        <v>1</v>
      </c>
      <c r="N345">
        <v>2</v>
      </c>
      <c r="O345">
        <v>3</v>
      </c>
      <c r="P345">
        <v>1</v>
      </c>
      <c r="Q345">
        <v>1</v>
      </c>
      <c r="R345">
        <v>0</v>
      </c>
      <c r="S345">
        <v>0</v>
      </c>
      <c r="T345">
        <v>0</v>
      </c>
      <c r="U345">
        <v>2</v>
      </c>
      <c r="V345">
        <v>4</v>
      </c>
      <c r="W345">
        <v>4</v>
      </c>
      <c r="X345">
        <v>0</v>
      </c>
      <c r="Y345">
        <v>3</v>
      </c>
      <c r="Z345">
        <v>2</v>
      </c>
      <c r="AA345">
        <v>3</v>
      </c>
      <c r="AB345">
        <v>3</v>
      </c>
      <c r="AC345">
        <v>3</v>
      </c>
      <c r="AD345">
        <v>1</v>
      </c>
      <c r="AE345">
        <v>2</v>
      </c>
      <c r="AF345">
        <v>0</v>
      </c>
      <c r="AG345">
        <v>1</v>
      </c>
      <c r="AH345">
        <v>0</v>
      </c>
      <c r="AI345">
        <v>0</v>
      </c>
      <c r="AJ345">
        <v>2</v>
      </c>
      <c r="AK345" s="50" t="s">
        <v>331</v>
      </c>
      <c r="AO345" s="13" t="s">
        <v>164</v>
      </c>
    </row>
    <row r="346" spans="1:41" s="39" customFormat="1" x14ac:dyDescent="0.3">
      <c r="A346" s="13" t="s">
        <v>848</v>
      </c>
      <c r="B346">
        <v>2</v>
      </c>
      <c r="C346">
        <v>4458</v>
      </c>
      <c r="D346" t="s">
        <v>182</v>
      </c>
      <c r="E346">
        <v>1</v>
      </c>
      <c r="F346">
        <v>0</v>
      </c>
      <c r="G346"/>
      <c r="H346">
        <v>1</v>
      </c>
      <c r="I346">
        <v>1</v>
      </c>
      <c r="J346">
        <v>1</v>
      </c>
      <c r="K346">
        <v>1</v>
      </c>
      <c r="L346">
        <v>1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1</v>
      </c>
      <c r="AE346">
        <v>0</v>
      </c>
      <c r="AF346">
        <v>0</v>
      </c>
      <c r="AG346">
        <v>1</v>
      </c>
      <c r="AH346">
        <v>0</v>
      </c>
      <c r="AI346">
        <v>0</v>
      </c>
      <c r="AJ346">
        <v>2</v>
      </c>
      <c r="AK346" s="50" t="s">
        <v>331</v>
      </c>
      <c r="AL346" s="66"/>
      <c r="AO346" s="13" t="s">
        <v>164</v>
      </c>
    </row>
    <row r="347" spans="1:41" x14ac:dyDescent="0.3">
      <c r="A347" s="13" t="s">
        <v>849</v>
      </c>
      <c r="B347">
        <v>2</v>
      </c>
      <c r="C347">
        <v>4459</v>
      </c>
      <c r="D347" t="s">
        <v>183</v>
      </c>
      <c r="E347">
        <v>0</v>
      </c>
      <c r="F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1</v>
      </c>
      <c r="N347">
        <v>1</v>
      </c>
      <c r="O347">
        <v>1</v>
      </c>
      <c r="P347">
        <v>1</v>
      </c>
      <c r="Q347">
        <v>1</v>
      </c>
      <c r="R347">
        <v>1</v>
      </c>
      <c r="S347">
        <v>0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2</v>
      </c>
      <c r="Z347">
        <v>1</v>
      </c>
      <c r="AA347">
        <v>1</v>
      </c>
      <c r="AB347">
        <v>1</v>
      </c>
      <c r="AC347">
        <v>3</v>
      </c>
      <c r="AD347">
        <v>3</v>
      </c>
      <c r="AE347">
        <v>0</v>
      </c>
      <c r="AF347">
        <v>0</v>
      </c>
      <c r="AG347">
        <v>0</v>
      </c>
      <c r="AH347">
        <v>0</v>
      </c>
      <c r="AI347">
        <v>0</v>
      </c>
      <c r="AJ347">
        <v>1</v>
      </c>
      <c r="AK347" s="50" t="s">
        <v>331</v>
      </c>
      <c r="AL347" s="67"/>
      <c r="AO347" s="13" t="s">
        <v>164</v>
      </c>
    </row>
    <row r="348" spans="1:41" x14ac:dyDescent="0.3">
      <c r="A348" s="13" t="s">
        <v>850</v>
      </c>
      <c r="B348">
        <v>2</v>
      </c>
      <c r="C348">
        <v>4460</v>
      </c>
      <c r="D348" t="s">
        <v>184</v>
      </c>
      <c r="E348">
        <v>1</v>
      </c>
      <c r="F348">
        <v>0</v>
      </c>
      <c r="H348">
        <v>1</v>
      </c>
      <c r="I348">
        <v>3</v>
      </c>
      <c r="J348">
        <v>3</v>
      </c>
      <c r="K348">
        <v>3</v>
      </c>
      <c r="L348">
        <v>0</v>
      </c>
      <c r="M348">
        <v>1</v>
      </c>
      <c r="N348">
        <v>1</v>
      </c>
      <c r="O348">
        <v>1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2</v>
      </c>
      <c r="W348">
        <v>2</v>
      </c>
      <c r="X348">
        <v>0</v>
      </c>
      <c r="Y348">
        <v>0</v>
      </c>
      <c r="Z348">
        <v>1</v>
      </c>
      <c r="AA348">
        <v>0</v>
      </c>
      <c r="AB348">
        <v>0</v>
      </c>
      <c r="AC348">
        <v>0</v>
      </c>
      <c r="AD348">
        <v>0</v>
      </c>
      <c r="AE348">
        <v>1</v>
      </c>
      <c r="AF348">
        <v>0</v>
      </c>
      <c r="AG348">
        <v>0</v>
      </c>
      <c r="AH348">
        <v>0</v>
      </c>
      <c r="AI348">
        <v>0</v>
      </c>
      <c r="AJ348">
        <v>0</v>
      </c>
      <c r="AK348" s="50" t="s">
        <v>331</v>
      </c>
      <c r="AL348" s="67"/>
      <c r="AO348" s="13" t="s">
        <v>164</v>
      </c>
    </row>
    <row r="349" spans="1:41" x14ac:dyDescent="0.3">
      <c r="A349" s="13" t="s">
        <v>851</v>
      </c>
      <c r="B349">
        <v>2</v>
      </c>
      <c r="C349">
        <v>4461</v>
      </c>
      <c r="D349" t="s">
        <v>185</v>
      </c>
      <c r="E349">
        <v>0</v>
      </c>
      <c r="F349">
        <v>0</v>
      </c>
      <c r="H349">
        <v>0</v>
      </c>
      <c r="I349">
        <v>1</v>
      </c>
      <c r="J349">
        <v>1</v>
      </c>
      <c r="K349">
        <v>0</v>
      </c>
      <c r="L349">
        <v>1</v>
      </c>
      <c r="M349">
        <v>0</v>
      </c>
      <c r="N349">
        <v>0</v>
      </c>
      <c r="O349">
        <v>1</v>
      </c>
      <c r="P349">
        <v>1</v>
      </c>
      <c r="Q349">
        <v>2</v>
      </c>
      <c r="R349">
        <v>3</v>
      </c>
      <c r="S349">
        <v>0</v>
      </c>
      <c r="T349">
        <v>0</v>
      </c>
      <c r="U349">
        <v>0</v>
      </c>
      <c r="V349">
        <v>0</v>
      </c>
      <c r="W349">
        <v>0</v>
      </c>
      <c r="X349">
        <v>0</v>
      </c>
      <c r="Y349">
        <v>0</v>
      </c>
      <c r="Z349">
        <v>1</v>
      </c>
      <c r="AA349">
        <v>1</v>
      </c>
      <c r="AB349">
        <v>1</v>
      </c>
      <c r="AC349">
        <v>5</v>
      </c>
      <c r="AD349">
        <v>4</v>
      </c>
      <c r="AE349">
        <v>0</v>
      </c>
      <c r="AF349">
        <v>0</v>
      </c>
      <c r="AG349">
        <v>1</v>
      </c>
      <c r="AH349">
        <v>0</v>
      </c>
      <c r="AI349">
        <v>0</v>
      </c>
      <c r="AJ349">
        <v>0</v>
      </c>
      <c r="AK349" s="50" t="s">
        <v>331</v>
      </c>
      <c r="AL349" s="67"/>
      <c r="AO349" s="13" t="s">
        <v>164</v>
      </c>
    </row>
    <row r="350" spans="1:41" x14ac:dyDescent="0.3">
      <c r="A350" s="13" t="s">
        <v>852</v>
      </c>
      <c r="B350">
        <v>2</v>
      </c>
      <c r="C350">
        <v>4462</v>
      </c>
      <c r="D350" t="s">
        <v>186</v>
      </c>
      <c r="E350">
        <v>0</v>
      </c>
      <c r="F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2</v>
      </c>
      <c r="N350">
        <v>0</v>
      </c>
      <c r="O350">
        <v>0</v>
      </c>
      <c r="P350">
        <v>2</v>
      </c>
      <c r="Q350">
        <v>0</v>
      </c>
      <c r="R350">
        <v>0</v>
      </c>
      <c r="S350">
        <v>0</v>
      </c>
      <c r="T350">
        <v>0</v>
      </c>
      <c r="U350">
        <v>1</v>
      </c>
      <c r="V350">
        <v>2</v>
      </c>
      <c r="W350">
        <v>2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1</v>
      </c>
      <c r="AD350">
        <v>0</v>
      </c>
      <c r="AE350">
        <v>0</v>
      </c>
      <c r="AF350">
        <v>0</v>
      </c>
      <c r="AG350">
        <v>0</v>
      </c>
      <c r="AH350">
        <v>0</v>
      </c>
      <c r="AI350">
        <v>0</v>
      </c>
      <c r="AJ350">
        <v>0</v>
      </c>
      <c r="AK350" s="50" t="s">
        <v>331</v>
      </c>
      <c r="AL350" s="67"/>
      <c r="AO350" s="13" t="s">
        <v>164</v>
      </c>
    </row>
    <row r="351" spans="1:41" x14ac:dyDescent="0.3">
      <c r="A351" s="13" t="s">
        <v>853</v>
      </c>
      <c r="B351">
        <v>2</v>
      </c>
      <c r="C351">
        <v>4463</v>
      </c>
      <c r="D351" t="s">
        <v>187</v>
      </c>
      <c r="E351">
        <v>0</v>
      </c>
      <c r="F351">
        <v>0</v>
      </c>
      <c r="H351">
        <v>1</v>
      </c>
      <c r="I351">
        <v>1</v>
      </c>
      <c r="J351">
        <v>1</v>
      </c>
      <c r="K351">
        <v>1</v>
      </c>
      <c r="L351">
        <v>1</v>
      </c>
      <c r="M351">
        <v>0</v>
      </c>
      <c r="N351">
        <v>0</v>
      </c>
      <c r="O351">
        <v>0</v>
      </c>
      <c r="P351">
        <v>0</v>
      </c>
      <c r="Q351">
        <v>2</v>
      </c>
      <c r="R351">
        <v>2</v>
      </c>
      <c r="S351">
        <v>0</v>
      </c>
      <c r="T351">
        <v>0</v>
      </c>
      <c r="U351">
        <v>1</v>
      </c>
      <c r="V351">
        <v>1</v>
      </c>
      <c r="W351">
        <v>1</v>
      </c>
      <c r="X351">
        <v>0</v>
      </c>
      <c r="Y351">
        <v>2</v>
      </c>
      <c r="Z351">
        <v>1</v>
      </c>
      <c r="AA351">
        <v>1</v>
      </c>
      <c r="AB351">
        <v>1</v>
      </c>
      <c r="AC351">
        <v>0</v>
      </c>
      <c r="AD351">
        <v>0</v>
      </c>
      <c r="AE351">
        <v>0</v>
      </c>
      <c r="AF351">
        <v>0</v>
      </c>
      <c r="AG351">
        <v>0</v>
      </c>
      <c r="AH351">
        <v>0</v>
      </c>
      <c r="AI351">
        <v>0</v>
      </c>
      <c r="AJ351">
        <v>0</v>
      </c>
      <c r="AK351" s="50" t="s">
        <v>331</v>
      </c>
      <c r="AO351" s="13" t="s">
        <v>164</v>
      </c>
    </row>
    <row r="352" spans="1:41" x14ac:dyDescent="0.3">
      <c r="A352" s="13" t="s">
        <v>854</v>
      </c>
      <c r="B352">
        <v>2</v>
      </c>
      <c r="C352">
        <v>4464</v>
      </c>
      <c r="D352" t="s">
        <v>188</v>
      </c>
      <c r="E352">
        <v>2</v>
      </c>
      <c r="F352">
        <v>0</v>
      </c>
      <c r="H352">
        <v>2</v>
      </c>
      <c r="I352">
        <v>1</v>
      </c>
      <c r="J352">
        <v>1</v>
      </c>
      <c r="K352">
        <v>2</v>
      </c>
      <c r="L352">
        <v>1</v>
      </c>
      <c r="M352">
        <v>2</v>
      </c>
      <c r="N352">
        <v>2</v>
      </c>
      <c r="O352">
        <v>1</v>
      </c>
      <c r="P352">
        <v>2</v>
      </c>
      <c r="Q352">
        <v>2</v>
      </c>
      <c r="R352">
        <v>2</v>
      </c>
      <c r="S352">
        <v>0</v>
      </c>
      <c r="T352">
        <v>0</v>
      </c>
      <c r="U352">
        <v>1</v>
      </c>
      <c r="V352">
        <v>1</v>
      </c>
      <c r="W352">
        <v>2</v>
      </c>
      <c r="X352">
        <v>0</v>
      </c>
      <c r="Y352">
        <v>2</v>
      </c>
      <c r="Z352">
        <v>2</v>
      </c>
      <c r="AA352">
        <v>1</v>
      </c>
      <c r="AB352">
        <v>0</v>
      </c>
      <c r="AC352">
        <v>0</v>
      </c>
      <c r="AD352">
        <v>0</v>
      </c>
      <c r="AE352">
        <v>0</v>
      </c>
      <c r="AF352">
        <v>0</v>
      </c>
      <c r="AG352">
        <v>0</v>
      </c>
      <c r="AH352">
        <v>0</v>
      </c>
      <c r="AI352">
        <v>0</v>
      </c>
      <c r="AJ352">
        <v>0</v>
      </c>
      <c r="AK352" s="50" t="s">
        <v>331</v>
      </c>
      <c r="AO352" s="13" t="s">
        <v>164</v>
      </c>
    </row>
    <row r="353" spans="1:41" x14ac:dyDescent="0.3">
      <c r="A353" s="13" t="s">
        <v>855</v>
      </c>
      <c r="B353">
        <v>2</v>
      </c>
      <c r="C353">
        <v>4465</v>
      </c>
      <c r="D353" t="s">
        <v>189</v>
      </c>
      <c r="E353">
        <v>0</v>
      </c>
      <c r="F353">
        <v>0</v>
      </c>
      <c r="H353">
        <v>1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1</v>
      </c>
      <c r="R353">
        <v>1</v>
      </c>
      <c r="S353">
        <v>0</v>
      </c>
      <c r="T353">
        <v>0</v>
      </c>
      <c r="U353">
        <v>0</v>
      </c>
      <c r="V353">
        <v>2</v>
      </c>
      <c r="W353">
        <v>2</v>
      </c>
      <c r="X353">
        <v>0</v>
      </c>
      <c r="Y353">
        <v>2</v>
      </c>
      <c r="Z353">
        <v>1</v>
      </c>
      <c r="AA353">
        <v>1</v>
      </c>
      <c r="AB353">
        <v>0</v>
      </c>
      <c r="AC353">
        <v>3</v>
      </c>
      <c r="AD353">
        <v>2</v>
      </c>
      <c r="AE353">
        <v>0</v>
      </c>
      <c r="AF353">
        <v>0</v>
      </c>
      <c r="AG353">
        <v>1</v>
      </c>
      <c r="AH353">
        <v>0</v>
      </c>
      <c r="AI353">
        <v>0</v>
      </c>
      <c r="AJ353">
        <v>0</v>
      </c>
      <c r="AK353" s="50" t="s">
        <v>331</v>
      </c>
      <c r="AO353" s="13" t="s">
        <v>164</v>
      </c>
    </row>
    <row r="354" spans="1:41" x14ac:dyDescent="0.3">
      <c r="A354" s="13" t="s">
        <v>856</v>
      </c>
      <c r="B354">
        <v>2</v>
      </c>
      <c r="C354">
        <v>6681</v>
      </c>
      <c r="D354" t="s">
        <v>190</v>
      </c>
      <c r="E354">
        <v>1</v>
      </c>
      <c r="F354">
        <v>0</v>
      </c>
      <c r="H354">
        <v>1</v>
      </c>
      <c r="I354">
        <v>0</v>
      </c>
      <c r="J354">
        <v>2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1</v>
      </c>
      <c r="R354">
        <v>1</v>
      </c>
      <c r="S354">
        <v>0</v>
      </c>
      <c r="T354">
        <v>0</v>
      </c>
      <c r="U354">
        <v>1</v>
      </c>
      <c r="V354">
        <v>1</v>
      </c>
      <c r="W354">
        <v>1</v>
      </c>
      <c r="X354">
        <v>0</v>
      </c>
      <c r="Y354">
        <v>1</v>
      </c>
      <c r="Z354">
        <v>2</v>
      </c>
      <c r="AA354">
        <v>2</v>
      </c>
      <c r="AB354">
        <v>2</v>
      </c>
      <c r="AC354">
        <v>0</v>
      </c>
      <c r="AD354">
        <v>1</v>
      </c>
      <c r="AE354">
        <v>1</v>
      </c>
      <c r="AF354">
        <v>0</v>
      </c>
      <c r="AG354">
        <v>2</v>
      </c>
      <c r="AH354">
        <v>0</v>
      </c>
      <c r="AI354">
        <v>0</v>
      </c>
      <c r="AJ354">
        <v>2</v>
      </c>
      <c r="AK354" s="50" t="s">
        <v>107</v>
      </c>
      <c r="AO354" s="13" t="s">
        <v>92</v>
      </c>
    </row>
    <row r="355" spans="1:41" x14ac:dyDescent="0.3">
      <c r="A355" s="13" t="s">
        <v>857</v>
      </c>
      <c r="B355">
        <v>2</v>
      </c>
      <c r="C355">
        <v>6682</v>
      </c>
      <c r="D355" t="s">
        <v>191</v>
      </c>
      <c r="E355">
        <v>0</v>
      </c>
      <c r="F355">
        <v>0</v>
      </c>
      <c r="H355">
        <v>0</v>
      </c>
      <c r="I355">
        <v>2</v>
      </c>
      <c r="J355">
        <v>2</v>
      </c>
      <c r="K355">
        <v>2</v>
      </c>
      <c r="L355">
        <v>2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2</v>
      </c>
      <c r="Z355">
        <v>1</v>
      </c>
      <c r="AA355">
        <v>1</v>
      </c>
      <c r="AB355">
        <v>1</v>
      </c>
      <c r="AC355">
        <v>2</v>
      </c>
      <c r="AD355">
        <v>2</v>
      </c>
      <c r="AE355">
        <v>3</v>
      </c>
      <c r="AF355">
        <v>0</v>
      </c>
      <c r="AG355">
        <v>10</v>
      </c>
      <c r="AH355">
        <v>0</v>
      </c>
      <c r="AI355">
        <v>0</v>
      </c>
      <c r="AJ355">
        <v>2</v>
      </c>
      <c r="AK355" s="50" t="s">
        <v>107</v>
      </c>
      <c r="AO355" s="13" t="s">
        <v>92</v>
      </c>
    </row>
    <row r="356" spans="1:41" x14ac:dyDescent="0.3">
      <c r="A356" s="13" t="s">
        <v>858</v>
      </c>
      <c r="B356">
        <v>2</v>
      </c>
      <c r="C356">
        <v>6683</v>
      </c>
      <c r="D356" t="s">
        <v>192</v>
      </c>
      <c r="E356">
        <v>0</v>
      </c>
      <c r="F356">
        <v>0</v>
      </c>
      <c r="H356">
        <v>0</v>
      </c>
      <c r="I356">
        <v>2</v>
      </c>
      <c r="J356">
        <v>2</v>
      </c>
      <c r="K356">
        <v>2</v>
      </c>
      <c r="L356">
        <v>2</v>
      </c>
      <c r="M356">
        <v>7</v>
      </c>
      <c r="N356">
        <v>7</v>
      </c>
      <c r="O356">
        <v>6</v>
      </c>
      <c r="P356">
        <v>6</v>
      </c>
      <c r="Q356">
        <v>5</v>
      </c>
      <c r="R356">
        <v>5</v>
      </c>
      <c r="S356">
        <v>0</v>
      </c>
      <c r="T356">
        <v>0</v>
      </c>
      <c r="U356">
        <v>3</v>
      </c>
      <c r="V356">
        <v>3</v>
      </c>
      <c r="W356">
        <v>3</v>
      </c>
      <c r="X356">
        <v>0</v>
      </c>
      <c r="Y356">
        <v>3</v>
      </c>
      <c r="Z356">
        <v>5</v>
      </c>
      <c r="AA356">
        <v>4</v>
      </c>
      <c r="AB356">
        <v>5</v>
      </c>
      <c r="AC356">
        <v>5</v>
      </c>
      <c r="AD356">
        <v>2</v>
      </c>
      <c r="AE356">
        <v>2</v>
      </c>
      <c r="AF356">
        <v>0</v>
      </c>
      <c r="AG356">
        <v>0</v>
      </c>
      <c r="AH356">
        <v>0</v>
      </c>
      <c r="AI356">
        <v>0</v>
      </c>
      <c r="AJ356">
        <v>4</v>
      </c>
      <c r="AK356" s="50" t="s">
        <v>128</v>
      </c>
      <c r="AO356" s="13" t="s">
        <v>92</v>
      </c>
    </row>
    <row r="357" spans="1:41" x14ac:dyDescent="0.3">
      <c r="A357" s="13" t="s">
        <v>859</v>
      </c>
      <c r="B357">
        <v>2</v>
      </c>
      <c r="C357">
        <v>6722</v>
      </c>
      <c r="D357" t="s">
        <v>193</v>
      </c>
      <c r="E357">
        <v>2</v>
      </c>
      <c r="F357">
        <v>0</v>
      </c>
      <c r="H357">
        <v>4</v>
      </c>
      <c r="I357">
        <v>7</v>
      </c>
      <c r="J357">
        <v>7</v>
      </c>
      <c r="K357">
        <v>7</v>
      </c>
      <c r="L357">
        <v>7</v>
      </c>
      <c r="M357">
        <v>11</v>
      </c>
      <c r="N357">
        <v>11</v>
      </c>
      <c r="O357">
        <v>12</v>
      </c>
      <c r="P357">
        <v>12</v>
      </c>
      <c r="Q357">
        <v>10</v>
      </c>
      <c r="R357">
        <v>10</v>
      </c>
      <c r="S357">
        <v>0</v>
      </c>
      <c r="T357">
        <v>0</v>
      </c>
      <c r="U357">
        <v>10</v>
      </c>
      <c r="V357">
        <v>10</v>
      </c>
      <c r="W357">
        <v>9</v>
      </c>
      <c r="X357">
        <v>0</v>
      </c>
      <c r="Y357">
        <v>12</v>
      </c>
      <c r="Z357">
        <v>9</v>
      </c>
      <c r="AA357">
        <v>5</v>
      </c>
      <c r="AB357">
        <v>8</v>
      </c>
      <c r="AC357">
        <v>8</v>
      </c>
      <c r="AD357">
        <v>5</v>
      </c>
      <c r="AE357">
        <v>23</v>
      </c>
      <c r="AF357">
        <v>0</v>
      </c>
      <c r="AG357">
        <v>10</v>
      </c>
      <c r="AH357">
        <v>0</v>
      </c>
      <c r="AI357">
        <v>0</v>
      </c>
      <c r="AJ357">
        <v>13</v>
      </c>
      <c r="AK357" s="50" t="s">
        <v>193</v>
      </c>
      <c r="AO357" s="13" t="s">
        <v>33</v>
      </c>
    </row>
    <row r="358" spans="1:41" x14ac:dyDescent="0.3">
      <c r="A358" s="13" t="s">
        <v>860</v>
      </c>
      <c r="B358">
        <v>2</v>
      </c>
      <c r="C358">
        <v>6953</v>
      </c>
      <c r="D358" t="s">
        <v>195</v>
      </c>
      <c r="E358">
        <v>0</v>
      </c>
      <c r="F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1</v>
      </c>
      <c r="N358">
        <v>1</v>
      </c>
      <c r="O358">
        <v>1</v>
      </c>
      <c r="P358">
        <v>1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1</v>
      </c>
      <c r="Z358">
        <v>2</v>
      </c>
      <c r="AA358">
        <v>2</v>
      </c>
      <c r="AB358">
        <v>2</v>
      </c>
      <c r="AC358">
        <v>1</v>
      </c>
      <c r="AD358">
        <v>1</v>
      </c>
      <c r="AE358">
        <v>2</v>
      </c>
      <c r="AF358">
        <v>0</v>
      </c>
      <c r="AG358">
        <v>1</v>
      </c>
      <c r="AH358">
        <v>0</v>
      </c>
      <c r="AI358">
        <v>0</v>
      </c>
      <c r="AJ358">
        <v>1</v>
      </c>
      <c r="AK358" s="50" t="s">
        <v>116</v>
      </c>
      <c r="AO358" s="13" t="s">
        <v>92</v>
      </c>
    </row>
    <row r="359" spans="1:41" x14ac:dyDescent="0.3">
      <c r="A359" s="13" t="s">
        <v>861</v>
      </c>
      <c r="B359">
        <v>2</v>
      </c>
      <c r="C359">
        <v>6954</v>
      </c>
      <c r="D359" t="s">
        <v>196</v>
      </c>
      <c r="E359">
        <v>0</v>
      </c>
      <c r="F359">
        <v>0</v>
      </c>
      <c r="H359">
        <v>0</v>
      </c>
      <c r="I359">
        <v>2</v>
      </c>
      <c r="J359">
        <v>2</v>
      </c>
      <c r="K359">
        <v>2</v>
      </c>
      <c r="L359">
        <v>2</v>
      </c>
      <c r="M359">
        <v>3</v>
      </c>
      <c r="N359">
        <v>3</v>
      </c>
      <c r="O359">
        <v>3</v>
      </c>
      <c r="P359">
        <v>3</v>
      </c>
      <c r="Q359">
        <v>0</v>
      </c>
      <c r="R359">
        <v>0</v>
      </c>
      <c r="S359">
        <v>0</v>
      </c>
      <c r="T359">
        <v>0</v>
      </c>
      <c r="U359">
        <v>1</v>
      </c>
      <c r="V359">
        <v>2</v>
      </c>
      <c r="W359">
        <v>2</v>
      </c>
      <c r="X359">
        <v>0</v>
      </c>
      <c r="Y359">
        <v>3</v>
      </c>
      <c r="Z359">
        <v>7</v>
      </c>
      <c r="AA359">
        <v>7</v>
      </c>
      <c r="AB359">
        <v>5</v>
      </c>
      <c r="AC359">
        <v>4</v>
      </c>
      <c r="AD359">
        <v>3</v>
      </c>
      <c r="AE359">
        <v>1</v>
      </c>
      <c r="AF359">
        <v>0</v>
      </c>
      <c r="AG359">
        <v>4</v>
      </c>
      <c r="AH359">
        <v>0</v>
      </c>
      <c r="AI359">
        <v>1</v>
      </c>
      <c r="AJ359">
        <v>0</v>
      </c>
      <c r="AK359" s="50" t="s">
        <v>161</v>
      </c>
      <c r="AO359" s="13" t="s">
        <v>33</v>
      </c>
    </row>
    <row r="360" spans="1:41" x14ac:dyDescent="0.3">
      <c r="A360" s="13" t="s">
        <v>862</v>
      </c>
      <c r="B360">
        <v>2</v>
      </c>
      <c r="C360">
        <v>6997</v>
      </c>
      <c r="D360" t="s">
        <v>197</v>
      </c>
      <c r="E360">
        <v>0</v>
      </c>
      <c r="F360">
        <v>0</v>
      </c>
      <c r="H360">
        <v>0</v>
      </c>
      <c r="I360">
        <v>2</v>
      </c>
      <c r="J360">
        <v>2</v>
      </c>
      <c r="K360">
        <v>2</v>
      </c>
      <c r="L360">
        <v>2</v>
      </c>
      <c r="M360">
        <v>3</v>
      </c>
      <c r="N360">
        <v>3</v>
      </c>
      <c r="O360">
        <v>3</v>
      </c>
      <c r="P360">
        <v>4</v>
      </c>
      <c r="Q360">
        <v>5</v>
      </c>
      <c r="R360">
        <v>5</v>
      </c>
      <c r="S360">
        <v>0</v>
      </c>
      <c r="T360">
        <v>0</v>
      </c>
      <c r="U360">
        <v>1</v>
      </c>
      <c r="V360">
        <v>2</v>
      </c>
      <c r="W360">
        <v>3</v>
      </c>
      <c r="X360">
        <v>0</v>
      </c>
      <c r="Y360">
        <v>3</v>
      </c>
      <c r="Z360">
        <v>2</v>
      </c>
      <c r="AA360">
        <v>3</v>
      </c>
      <c r="AB360">
        <v>3</v>
      </c>
      <c r="AC360">
        <v>6</v>
      </c>
      <c r="AD360">
        <v>6</v>
      </c>
      <c r="AE360">
        <v>0</v>
      </c>
      <c r="AF360">
        <v>0</v>
      </c>
      <c r="AG360">
        <v>4</v>
      </c>
      <c r="AH360">
        <v>0</v>
      </c>
      <c r="AI360">
        <v>1</v>
      </c>
      <c r="AJ360">
        <v>0</v>
      </c>
      <c r="AK360" s="50" t="s">
        <v>197</v>
      </c>
      <c r="AO360" s="13" t="s">
        <v>33</v>
      </c>
    </row>
    <row r="361" spans="1:41" x14ac:dyDescent="0.3">
      <c r="A361" s="13" t="s">
        <v>863</v>
      </c>
      <c r="B361">
        <v>2</v>
      </c>
      <c r="C361">
        <v>7020</v>
      </c>
      <c r="D361" t="s">
        <v>198</v>
      </c>
      <c r="E361">
        <v>0</v>
      </c>
      <c r="F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1</v>
      </c>
      <c r="V361">
        <v>1</v>
      </c>
      <c r="W361">
        <v>1</v>
      </c>
      <c r="X361">
        <v>0</v>
      </c>
      <c r="Y361">
        <v>0</v>
      </c>
      <c r="Z361">
        <v>3</v>
      </c>
      <c r="AA361">
        <v>3</v>
      </c>
      <c r="AB361">
        <v>2</v>
      </c>
      <c r="AC361">
        <v>1</v>
      </c>
      <c r="AD361">
        <v>1</v>
      </c>
      <c r="AE361">
        <v>2</v>
      </c>
      <c r="AF361">
        <v>0</v>
      </c>
      <c r="AG361">
        <v>0</v>
      </c>
      <c r="AH361">
        <v>0</v>
      </c>
      <c r="AI361">
        <v>0</v>
      </c>
      <c r="AJ361">
        <v>1</v>
      </c>
      <c r="AK361" s="50" t="s">
        <v>328</v>
      </c>
      <c r="AO361" s="13" t="s">
        <v>92</v>
      </c>
    </row>
    <row r="362" spans="1:41" x14ac:dyDescent="0.3">
      <c r="A362" s="13" t="s">
        <v>864</v>
      </c>
      <c r="B362">
        <v>2</v>
      </c>
      <c r="C362">
        <v>7021</v>
      </c>
      <c r="D362" t="s">
        <v>199</v>
      </c>
      <c r="E362">
        <v>1</v>
      </c>
      <c r="F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1</v>
      </c>
      <c r="R362">
        <v>3</v>
      </c>
      <c r="S362">
        <v>0</v>
      </c>
      <c r="T362">
        <v>0</v>
      </c>
      <c r="U362">
        <v>1</v>
      </c>
      <c r="V362">
        <v>2</v>
      </c>
      <c r="W362">
        <v>3</v>
      </c>
      <c r="X362">
        <v>0</v>
      </c>
      <c r="Y362">
        <v>0</v>
      </c>
      <c r="Z362">
        <v>1</v>
      </c>
      <c r="AA362">
        <v>2</v>
      </c>
      <c r="AB362">
        <v>1</v>
      </c>
      <c r="AC362">
        <v>1</v>
      </c>
      <c r="AD362">
        <v>0</v>
      </c>
      <c r="AE362">
        <v>0</v>
      </c>
      <c r="AF362">
        <v>0</v>
      </c>
      <c r="AG362">
        <v>0</v>
      </c>
      <c r="AH362">
        <v>0</v>
      </c>
      <c r="AI362">
        <v>0</v>
      </c>
      <c r="AJ362">
        <v>1</v>
      </c>
      <c r="AK362" s="50" t="s">
        <v>328</v>
      </c>
      <c r="AO362" s="13" t="s">
        <v>92</v>
      </c>
    </row>
    <row r="363" spans="1:41" x14ac:dyDescent="0.3">
      <c r="A363" s="13" t="s">
        <v>865</v>
      </c>
      <c r="B363">
        <v>2</v>
      </c>
      <c r="C363">
        <v>7022</v>
      </c>
      <c r="D363" t="s">
        <v>200</v>
      </c>
      <c r="E363">
        <v>0</v>
      </c>
      <c r="F363">
        <v>0</v>
      </c>
      <c r="H363">
        <v>0</v>
      </c>
      <c r="I363">
        <v>2</v>
      </c>
      <c r="J363">
        <v>2</v>
      </c>
      <c r="K363">
        <v>2</v>
      </c>
      <c r="L363">
        <v>2</v>
      </c>
      <c r="M363">
        <v>1</v>
      </c>
      <c r="N363">
        <v>1</v>
      </c>
      <c r="O363">
        <v>1</v>
      </c>
      <c r="P363">
        <v>1</v>
      </c>
      <c r="Q363">
        <v>1</v>
      </c>
      <c r="R363">
        <v>1</v>
      </c>
      <c r="S363">
        <v>0</v>
      </c>
      <c r="T363">
        <v>0</v>
      </c>
      <c r="U363">
        <v>4</v>
      </c>
      <c r="V363">
        <v>5</v>
      </c>
      <c r="W363">
        <v>5</v>
      </c>
      <c r="X363">
        <v>0</v>
      </c>
      <c r="Y363">
        <v>3</v>
      </c>
      <c r="Z363">
        <v>4</v>
      </c>
      <c r="AA363">
        <v>4</v>
      </c>
      <c r="AB363">
        <v>4</v>
      </c>
      <c r="AC363">
        <v>3</v>
      </c>
      <c r="AD363">
        <v>3</v>
      </c>
      <c r="AE363">
        <v>0</v>
      </c>
      <c r="AF363">
        <v>0</v>
      </c>
      <c r="AG363">
        <v>0</v>
      </c>
      <c r="AH363">
        <v>0</v>
      </c>
      <c r="AI363">
        <v>0</v>
      </c>
      <c r="AJ363">
        <v>2</v>
      </c>
      <c r="AK363" s="50" t="s">
        <v>169</v>
      </c>
      <c r="AO363" s="13" t="s">
        <v>164</v>
      </c>
    </row>
    <row r="364" spans="1:41" x14ac:dyDescent="0.3">
      <c r="A364" s="13" t="s">
        <v>866</v>
      </c>
      <c r="B364">
        <v>2</v>
      </c>
      <c r="C364">
        <v>7023</v>
      </c>
      <c r="D364" t="s">
        <v>201</v>
      </c>
      <c r="E364">
        <v>0</v>
      </c>
      <c r="F364">
        <v>1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1</v>
      </c>
      <c r="N364">
        <v>0</v>
      </c>
      <c r="O364">
        <v>1</v>
      </c>
      <c r="P364">
        <v>1</v>
      </c>
      <c r="Q364">
        <v>2</v>
      </c>
      <c r="R364">
        <v>2</v>
      </c>
      <c r="S364">
        <v>0</v>
      </c>
      <c r="T364">
        <v>0</v>
      </c>
      <c r="U364">
        <v>1</v>
      </c>
      <c r="V364">
        <v>1</v>
      </c>
      <c r="W364">
        <v>1</v>
      </c>
      <c r="X364">
        <v>0</v>
      </c>
      <c r="Y364">
        <v>0</v>
      </c>
      <c r="Z364">
        <v>0</v>
      </c>
      <c r="AA364">
        <v>0</v>
      </c>
      <c r="AB364">
        <v>0</v>
      </c>
      <c r="AC364">
        <v>0</v>
      </c>
      <c r="AD364">
        <v>0</v>
      </c>
      <c r="AE364">
        <v>1</v>
      </c>
      <c r="AF364">
        <v>0</v>
      </c>
      <c r="AG364">
        <v>0</v>
      </c>
      <c r="AH364">
        <v>0</v>
      </c>
      <c r="AI364">
        <v>0</v>
      </c>
      <c r="AJ364">
        <v>2</v>
      </c>
      <c r="AK364" s="50" t="s">
        <v>42</v>
      </c>
      <c r="AO364" s="13" t="s">
        <v>33</v>
      </c>
    </row>
    <row r="365" spans="1:41" x14ac:dyDescent="0.3">
      <c r="A365" s="13" t="s">
        <v>867</v>
      </c>
      <c r="B365">
        <v>2</v>
      </c>
      <c r="C365">
        <v>7107</v>
      </c>
      <c r="D365" t="s">
        <v>58</v>
      </c>
      <c r="E365">
        <v>0</v>
      </c>
      <c r="F365">
        <v>0</v>
      </c>
      <c r="H365">
        <v>0</v>
      </c>
      <c r="I365">
        <v>12</v>
      </c>
      <c r="J365">
        <v>12</v>
      </c>
      <c r="K365">
        <v>12</v>
      </c>
      <c r="L365">
        <v>12</v>
      </c>
      <c r="M365">
        <v>10</v>
      </c>
      <c r="N365">
        <v>10</v>
      </c>
      <c r="O365">
        <v>10</v>
      </c>
      <c r="P365">
        <v>10</v>
      </c>
      <c r="Q365">
        <v>15</v>
      </c>
      <c r="R365">
        <v>15</v>
      </c>
      <c r="S365">
        <v>0</v>
      </c>
      <c r="T365">
        <v>0</v>
      </c>
      <c r="U365">
        <v>16</v>
      </c>
      <c r="V365">
        <v>17</v>
      </c>
      <c r="W365">
        <v>17</v>
      </c>
      <c r="X365">
        <v>0</v>
      </c>
      <c r="Y365">
        <v>18</v>
      </c>
      <c r="Z365">
        <v>16</v>
      </c>
      <c r="AA365">
        <v>14</v>
      </c>
      <c r="AB365">
        <v>16</v>
      </c>
      <c r="AC365">
        <v>12</v>
      </c>
      <c r="AD365">
        <v>9</v>
      </c>
      <c r="AE365">
        <v>1</v>
      </c>
      <c r="AF365">
        <v>0</v>
      </c>
      <c r="AG365">
        <v>11</v>
      </c>
      <c r="AH365">
        <v>0</v>
      </c>
      <c r="AI365">
        <v>6</v>
      </c>
      <c r="AJ365">
        <v>9</v>
      </c>
      <c r="AK365" s="50" t="s">
        <v>58</v>
      </c>
      <c r="AO365" s="13" t="s">
        <v>33</v>
      </c>
    </row>
    <row r="366" spans="1:41" x14ac:dyDescent="0.3">
      <c r="A366" s="13" t="s">
        <v>868</v>
      </c>
      <c r="B366">
        <v>2</v>
      </c>
      <c r="C366">
        <v>7183</v>
      </c>
      <c r="D366" t="s">
        <v>202</v>
      </c>
      <c r="E366">
        <v>0</v>
      </c>
      <c r="F366">
        <v>0</v>
      </c>
      <c r="H366">
        <v>0</v>
      </c>
      <c r="I366">
        <v>23</v>
      </c>
      <c r="J366">
        <v>23</v>
      </c>
      <c r="K366">
        <v>23</v>
      </c>
      <c r="L366">
        <v>23</v>
      </c>
      <c r="M366">
        <v>17</v>
      </c>
      <c r="N366">
        <v>17</v>
      </c>
      <c r="O366">
        <v>17</v>
      </c>
      <c r="P366">
        <v>17</v>
      </c>
      <c r="Q366">
        <v>20</v>
      </c>
      <c r="R366">
        <v>20</v>
      </c>
      <c r="S366">
        <v>0</v>
      </c>
      <c r="T366">
        <v>0</v>
      </c>
      <c r="U366">
        <v>31</v>
      </c>
      <c r="V366">
        <v>31</v>
      </c>
      <c r="W366">
        <v>31</v>
      </c>
      <c r="X366">
        <v>0</v>
      </c>
      <c r="Y366">
        <v>20</v>
      </c>
      <c r="Z366">
        <v>20</v>
      </c>
      <c r="AA366">
        <v>19</v>
      </c>
      <c r="AB366">
        <v>19</v>
      </c>
      <c r="AC366">
        <v>11</v>
      </c>
      <c r="AD366">
        <v>11</v>
      </c>
      <c r="AE366">
        <v>3</v>
      </c>
      <c r="AF366">
        <v>0</v>
      </c>
      <c r="AG366">
        <v>8</v>
      </c>
      <c r="AH366">
        <v>0</v>
      </c>
      <c r="AI366">
        <v>15</v>
      </c>
      <c r="AJ366">
        <v>20</v>
      </c>
      <c r="AK366" s="50" t="s">
        <v>49</v>
      </c>
      <c r="AO366" s="13" t="s">
        <v>33</v>
      </c>
    </row>
    <row r="367" spans="1:41" x14ac:dyDescent="0.3">
      <c r="A367" s="13" t="s">
        <v>869</v>
      </c>
      <c r="B367">
        <v>2</v>
      </c>
      <c r="C367">
        <v>7222</v>
      </c>
      <c r="D367" t="s">
        <v>203</v>
      </c>
      <c r="E367">
        <v>0</v>
      </c>
      <c r="F367">
        <v>0</v>
      </c>
      <c r="H367">
        <v>0</v>
      </c>
      <c r="I367">
        <v>2</v>
      </c>
      <c r="J367">
        <v>2</v>
      </c>
      <c r="K367">
        <v>2</v>
      </c>
      <c r="L367">
        <v>2</v>
      </c>
      <c r="M367">
        <v>0</v>
      </c>
      <c r="N367">
        <v>0</v>
      </c>
      <c r="O367">
        <v>0</v>
      </c>
      <c r="P367">
        <v>0</v>
      </c>
      <c r="Q367">
        <v>2</v>
      </c>
      <c r="R367">
        <v>2</v>
      </c>
      <c r="S367">
        <v>0</v>
      </c>
      <c r="T367">
        <v>0</v>
      </c>
      <c r="U367">
        <v>1</v>
      </c>
      <c r="V367">
        <v>1</v>
      </c>
      <c r="W367">
        <v>1</v>
      </c>
      <c r="X367">
        <v>0</v>
      </c>
      <c r="Y367">
        <v>1</v>
      </c>
      <c r="Z367">
        <v>2</v>
      </c>
      <c r="AA367">
        <v>2</v>
      </c>
      <c r="AB367">
        <v>2</v>
      </c>
      <c r="AC367">
        <v>1</v>
      </c>
      <c r="AD367">
        <v>1</v>
      </c>
      <c r="AE367">
        <v>0</v>
      </c>
      <c r="AF367">
        <v>0</v>
      </c>
      <c r="AG367">
        <v>0</v>
      </c>
      <c r="AH367">
        <v>0</v>
      </c>
      <c r="AI367">
        <v>0</v>
      </c>
      <c r="AJ367">
        <v>1</v>
      </c>
      <c r="AK367" s="50" t="s">
        <v>141</v>
      </c>
      <c r="AO367" s="13" t="s">
        <v>92</v>
      </c>
    </row>
    <row r="368" spans="1:41" x14ac:dyDescent="0.3">
      <c r="A368" s="13" t="s">
        <v>870</v>
      </c>
      <c r="B368">
        <v>2</v>
      </c>
      <c r="C368">
        <v>7223</v>
      </c>
      <c r="D368" t="s">
        <v>204</v>
      </c>
      <c r="E368">
        <v>0</v>
      </c>
      <c r="F368">
        <v>0</v>
      </c>
      <c r="H368">
        <v>0</v>
      </c>
      <c r="I368">
        <v>2</v>
      </c>
      <c r="J368">
        <v>2</v>
      </c>
      <c r="K368">
        <v>2</v>
      </c>
      <c r="L368">
        <v>2</v>
      </c>
      <c r="M368">
        <v>0</v>
      </c>
      <c r="N368">
        <v>0</v>
      </c>
      <c r="O368">
        <v>0</v>
      </c>
      <c r="P368">
        <v>0</v>
      </c>
      <c r="Q368">
        <v>1</v>
      </c>
      <c r="R368">
        <v>1</v>
      </c>
      <c r="S368">
        <v>0</v>
      </c>
      <c r="T368">
        <v>0</v>
      </c>
      <c r="U368">
        <v>0</v>
      </c>
      <c r="V368">
        <v>0</v>
      </c>
      <c r="W368">
        <v>0</v>
      </c>
      <c r="X368">
        <v>0</v>
      </c>
      <c r="Y368">
        <v>1</v>
      </c>
      <c r="Z368">
        <v>0</v>
      </c>
      <c r="AA368">
        <v>0</v>
      </c>
      <c r="AB368">
        <v>0</v>
      </c>
      <c r="AC368">
        <v>1</v>
      </c>
      <c r="AD368">
        <v>1</v>
      </c>
      <c r="AE368">
        <v>2</v>
      </c>
      <c r="AF368">
        <v>0</v>
      </c>
      <c r="AG368">
        <v>2</v>
      </c>
      <c r="AH368">
        <v>0</v>
      </c>
      <c r="AI368">
        <v>0</v>
      </c>
      <c r="AJ368">
        <v>1</v>
      </c>
      <c r="AK368" s="50" t="s">
        <v>141</v>
      </c>
      <c r="AO368" s="13" t="s">
        <v>92</v>
      </c>
    </row>
    <row r="369" spans="1:41" x14ac:dyDescent="0.3">
      <c r="A369" s="13" t="s">
        <v>871</v>
      </c>
      <c r="B369">
        <v>2</v>
      </c>
      <c r="C369">
        <v>7306</v>
      </c>
      <c r="D369" t="s">
        <v>205</v>
      </c>
      <c r="E369">
        <v>1</v>
      </c>
      <c r="F369">
        <v>0</v>
      </c>
      <c r="H369">
        <v>1</v>
      </c>
      <c r="I369">
        <v>4</v>
      </c>
      <c r="J369">
        <v>4</v>
      </c>
      <c r="K369">
        <v>4</v>
      </c>
      <c r="L369">
        <v>4</v>
      </c>
      <c r="M369">
        <v>5</v>
      </c>
      <c r="N369">
        <v>5</v>
      </c>
      <c r="O369">
        <v>5</v>
      </c>
      <c r="P369">
        <v>5</v>
      </c>
      <c r="Q369">
        <v>8</v>
      </c>
      <c r="R369">
        <v>8</v>
      </c>
      <c r="S369">
        <v>0</v>
      </c>
      <c r="T369">
        <v>0</v>
      </c>
      <c r="U369">
        <v>8</v>
      </c>
      <c r="V369">
        <v>8</v>
      </c>
      <c r="W369">
        <v>8</v>
      </c>
      <c r="X369">
        <v>0</v>
      </c>
      <c r="Y369">
        <v>6</v>
      </c>
      <c r="Z369">
        <v>7</v>
      </c>
      <c r="AA369">
        <v>7</v>
      </c>
      <c r="AB369">
        <v>7</v>
      </c>
      <c r="AC369">
        <v>5</v>
      </c>
      <c r="AD369">
        <v>6</v>
      </c>
      <c r="AE369">
        <v>1</v>
      </c>
      <c r="AF369">
        <v>0</v>
      </c>
      <c r="AG369">
        <v>1</v>
      </c>
      <c r="AH369">
        <v>0</v>
      </c>
      <c r="AI369">
        <v>2</v>
      </c>
      <c r="AJ369">
        <v>7</v>
      </c>
      <c r="AK369" s="50" t="s">
        <v>56</v>
      </c>
      <c r="AO369" s="13" t="s">
        <v>33</v>
      </c>
    </row>
    <row r="370" spans="1:41" x14ac:dyDescent="0.3">
      <c r="A370" s="13" t="s">
        <v>872</v>
      </c>
      <c r="B370">
        <v>2</v>
      </c>
      <c r="C370">
        <v>7315</v>
      </c>
      <c r="D370" t="s">
        <v>206</v>
      </c>
      <c r="E370">
        <v>0</v>
      </c>
      <c r="F370">
        <v>0</v>
      </c>
      <c r="H370">
        <v>0</v>
      </c>
      <c r="I370">
        <v>3</v>
      </c>
      <c r="J370">
        <v>3</v>
      </c>
      <c r="K370">
        <v>3</v>
      </c>
      <c r="L370">
        <v>3</v>
      </c>
      <c r="M370">
        <v>1</v>
      </c>
      <c r="N370">
        <v>1</v>
      </c>
      <c r="O370">
        <v>1</v>
      </c>
      <c r="P370">
        <v>1</v>
      </c>
      <c r="Q370">
        <v>1</v>
      </c>
      <c r="R370">
        <v>1</v>
      </c>
      <c r="S370">
        <v>0</v>
      </c>
      <c r="T370">
        <v>0</v>
      </c>
      <c r="U370">
        <v>0</v>
      </c>
      <c r="V370">
        <v>0</v>
      </c>
      <c r="W370">
        <v>0</v>
      </c>
      <c r="X370">
        <v>0</v>
      </c>
      <c r="Y370">
        <v>2</v>
      </c>
      <c r="Z370">
        <v>1</v>
      </c>
      <c r="AA370">
        <v>1</v>
      </c>
      <c r="AB370">
        <v>1</v>
      </c>
      <c r="AC370">
        <v>3</v>
      </c>
      <c r="AD370">
        <v>3</v>
      </c>
      <c r="AE370">
        <v>0</v>
      </c>
      <c r="AF370">
        <v>0</v>
      </c>
      <c r="AG370">
        <v>0</v>
      </c>
      <c r="AH370">
        <v>0</v>
      </c>
      <c r="AI370">
        <v>0</v>
      </c>
      <c r="AJ370">
        <v>0</v>
      </c>
      <c r="AK370" s="50" t="s">
        <v>128</v>
      </c>
      <c r="AO370" s="13" t="s">
        <v>92</v>
      </c>
    </row>
    <row r="371" spans="1:41" x14ac:dyDescent="0.3">
      <c r="A371" s="13" t="s">
        <v>873</v>
      </c>
      <c r="B371">
        <v>2</v>
      </c>
      <c r="C371">
        <v>7316</v>
      </c>
      <c r="D371" t="s">
        <v>207</v>
      </c>
      <c r="E371">
        <v>0</v>
      </c>
      <c r="F371">
        <v>0</v>
      </c>
      <c r="H371">
        <v>0</v>
      </c>
      <c r="I371">
        <v>3</v>
      </c>
      <c r="J371">
        <v>3</v>
      </c>
      <c r="K371">
        <v>3</v>
      </c>
      <c r="L371">
        <v>3</v>
      </c>
      <c r="M371">
        <v>2</v>
      </c>
      <c r="N371">
        <v>2</v>
      </c>
      <c r="O371">
        <v>2</v>
      </c>
      <c r="P371">
        <v>2</v>
      </c>
      <c r="Q371">
        <v>1</v>
      </c>
      <c r="R371">
        <v>1</v>
      </c>
      <c r="S371">
        <v>0</v>
      </c>
      <c r="T371">
        <v>0</v>
      </c>
      <c r="U371">
        <v>1</v>
      </c>
      <c r="V371">
        <v>3</v>
      </c>
      <c r="W371">
        <v>1</v>
      </c>
      <c r="X371">
        <v>0</v>
      </c>
      <c r="Y371">
        <v>2</v>
      </c>
      <c r="Z371">
        <v>1</v>
      </c>
      <c r="AA371">
        <v>3</v>
      </c>
      <c r="AB371">
        <v>1</v>
      </c>
      <c r="AC371">
        <v>2</v>
      </c>
      <c r="AD371">
        <v>1</v>
      </c>
      <c r="AE371">
        <v>1</v>
      </c>
      <c r="AF371">
        <v>0</v>
      </c>
      <c r="AG371">
        <v>1</v>
      </c>
      <c r="AH371">
        <v>0</v>
      </c>
      <c r="AI371">
        <v>0</v>
      </c>
      <c r="AJ371">
        <v>6</v>
      </c>
      <c r="AK371" s="50" t="s">
        <v>128</v>
      </c>
      <c r="AO371" s="13" t="s">
        <v>92</v>
      </c>
    </row>
    <row r="372" spans="1:41" x14ac:dyDescent="0.3">
      <c r="A372" s="13" t="s">
        <v>874</v>
      </c>
      <c r="B372">
        <v>2</v>
      </c>
      <c r="C372">
        <v>7317</v>
      </c>
      <c r="D372" t="s">
        <v>208</v>
      </c>
      <c r="E372">
        <v>0</v>
      </c>
      <c r="F372">
        <v>0</v>
      </c>
      <c r="H372">
        <v>0</v>
      </c>
      <c r="I372">
        <v>6</v>
      </c>
      <c r="J372">
        <v>5</v>
      </c>
      <c r="K372">
        <v>5</v>
      </c>
      <c r="L372">
        <v>4</v>
      </c>
      <c r="M372">
        <v>0</v>
      </c>
      <c r="N372">
        <v>0</v>
      </c>
      <c r="O372">
        <v>0</v>
      </c>
      <c r="P372">
        <v>0</v>
      </c>
      <c r="Q372">
        <v>1</v>
      </c>
      <c r="R372">
        <v>2</v>
      </c>
      <c r="S372">
        <v>0</v>
      </c>
      <c r="T372">
        <v>0</v>
      </c>
      <c r="U372">
        <v>1</v>
      </c>
      <c r="V372">
        <v>2</v>
      </c>
      <c r="W372">
        <v>2</v>
      </c>
      <c r="X372">
        <v>0</v>
      </c>
      <c r="Y372">
        <v>2</v>
      </c>
      <c r="Z372">
        <v>5</v>
      </c>
      <c r="AA372">
        <v>6</v>
      </c>
      <c r="AB372">
        <v>6</v>
      </c>
      <c r="AC372">
        <v>5</v>
      </c>
      <c r="AD372">
        <v>5</v>
      </c>
      <c r="AE372">
        <v>0</v>
      </c>
      <c r="AF372">
        <v>0</v>
      </c>
      <c r="AG372">
        <v>2</v>
      </c>
      <c r="AH372">
        <v>0</v>
      </c>
      <c r="AI372">
        <v>0</v>
      </c>
      <c r="AJ372">
        <v>0</v>
      </c>
      <c r="AK372" s="50" t="s">
        <v>169</v>
      </c>
      <c r="AO372" s="13" t="s">
        <v>164</v>
      </c>
    </row>
    <row r="373" spans="1:41" x14ac:dyDescent="0.3">
      <c r="A373" s="13" t="s">
        <v>875</v>
      </c>
      <c r="B373">
        <v>2</v>
      </c>
      <c r="C373">
        <v>7318</v>
      </c>
      <c r="D373" t="s">
        <v>209</v>
      </c>
      <c r="E373">
        <v>0</v>
      </c>
      <c r="F373">
        <v>0</v>
      </c>
      <c r="H373">
        <v>0</v>
      </c>
      <c r="I373">
        <v>2</v>
      </c>
      <c r="J373">
        <v>2</v>
      </c>
      <c r="K373">
        <v>0</v>
      </c>
      <c r="L373">
        <v>0</v>
      </c>
      <c r="M373">
        <v>1</v>
      </c>
      <c r="N373">
        <v>1</v>
      </c>
      <c r="O373">
        <v>1</v>
      </c>
      <c r="P373">
        <v>1</v>
      </c>
      <c r="Q373">
        <v>0</v>
      </c>
      <c r="R373">
        <v>0</v>
      </c>
      <c r="S373">
        <v>0</v>
      </c>
      <c r="T373">
        <v>0</v>
      </c>
      <c r="U373">
        <v>1</v>
      </c>
      <c r="V373">
        <v>0</v>
      </c>
      <c r="W373">
        <v>2</v>
      </c>
      <c r="X373">
        <v>0</v>
      </c>
      <c r="Y373">
        <v>4</v>
      </c>
      <c r="Z373">
        <v>0</v>
      </c>
      <c r="AA373">
        <v>3</v>
      </c>
      <c r="AB373">
        <v>0</v>
      </c>
      <c r="AC373">
        <v>2</v>
      </c>
      <c r="AD373">
        <v>2</v>
      </c>
      <c r="AE373">
        <v>0</v>
      </c>
      <c r="AF373">
        <v>0</v>
      </c>
      <c r="AG373">
        <v>0</v>
      </c>
      <c r="AH373">
        <v>0</v>
      </c>
      <c r="AI373">
        <v>0</v>
      </c>
      <c r="AJ373">
        <v>1</v>
      </c>
      <c r="AK373" s="50" t="s">
        <v>328</v>
      </c>
      <c r="AO373" s="13" t="s">
        <v>92</v>
      </c>
    </row>
    <row r="374" spans="1:41" x14ac:dyDescent="0.3">
      <c r="A374" s="13" t="s">
        <v>876</v>
      </c>
      <c r="B374">
        <v>2</v>
      </c>
      <c r="C374">
        <v>7410</v>
      </c>
      <c r="D374" t="s">
        <v>210</v>
      </c>
      <c r="E374">
        <v>0</v>
      </c>
      <c r="F374">
        <v>0</v>
      </c>
      <c r="H374">
        <v>0</v>
      </c>
      <c r="I374">
        <v>8</v>
      </c>
      <c r="J374">
        <v>8</v>
      </c>
      <c r="K374">
        <v>8</v>
      </c>
      <c r="L374">
        <v>8</v>
      </c>
      <c r="M374">
        <v>3</v>
      </c>
      <c r="N374">
        <v>3</v>
      </c>
      <c r="O374">
        <v>3</v>
      </c>
      <c r="P374">
        <v>3</v>
      </c>
      <c r="Q374">
        <v>14</v>
      </c>
      <c r="R374">
        <v>14</v>
      </c>
      <c r="S374">
        <v>0</v>
      </c>
      <c r="T374">
        <v>0</v>
      </c>
      <c r="U374">
        <v>12</v>
      </c>
      <c r="V374">
        <v>13</v>
      </c>
      <c r="W374">
        <v>12</v>
      </c>
      <c r="X374">
        <v>0</v>
      </c>
      <c r="Y374">
        <v>6</v>
      </c>
      <c r="Z374">
        <v>7</v>
      </c>
      <c r="AA374">
        <v>8</v>
      </c>
      <c r="AB374">
        <v>7</v>
      </c>
      <c r="AC374">
        <v>9</v>
      </c>
      <c r="AD374">
        <v>7</v>
      </c>
      <c r="AE374">
        <v>1</v>
      </c>
      <c r="AF374">
        <v>0</v>
      </c>
      <c r="AG374">
        <v>5</v>
      </c>
      <c r="AH374">
        <v>0</v>
      </c>
      <c r="AI374">
        <v>6</v>
      </c>
      <c r="AJ374">
        <v>8</v>
      </c>
      <c r="AK374" s="50" t="s">
        <v>45</v>
      </c>
      <c r="AO374" s="13" t="s">
        <v>33</v>
      </c>
    </row>
    <row r="375" spans="1:41" x14ac:dyDescent="0.3">
      <c r="A375" s="13" t="s">
        <v>877</v>
      </c>
      <c r="B375">
        <v>2</v>
      </c>
      <c r="C375">
        <v>9468</v>
      </c>
      <c r="D375" t="s">
        <v>211</v>
      </c>
      <c r="E375">
        <v>1</v>
      </c>
      <c r="F375">
        <v>0</v>
      </c>
      <c r="H375">
        <v>1</v>
      </c>
      <c r="I375">
        <v>0</v>
      </c>
      <c r="J375">
        <v>0</v>
      </c>
      <c r="K375">
        <v>0</v>
      </c>
      <c r="L375">
        <v>0</v>
      </c>
      <c r="M375">
        <v>1</v>
      </c>
      <c r="N375">
        <v>1</v>
      </c>
      <c r="O375">
        <v>1</v>
      </c>
      <c r="P375">
        <v>1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1</v>
      </c>
      <c r="Z375">
        <v>2</v>
      </c>
      <c r="AA375">
        <v>2</v>
      </c>
      <c r="AB375">
        <v>2</v>
      </c>
      <c r="AC375">
        <v>0</v>
      </c>
      <c r="AD375">
        <v>0</v>
      </c>
      <c r="AE375">
        <v>0</v>
      </c>
      <c r="AF375">
        <v>0</v>
      </c>
      <c r="AG375">
        <v>0</v>
      </c>
      <c r="AH375">
        <v>0</v>
      </c>
      <c r="AI375">
        <v>0</v>
      </c>
      <c r="AJ375">
        <v>0</v>
      </c>
      <c r="AK375" s="50" t="s">
        <v>107</v>
      </c>
      <c r="AO375" s="13" t="s">
        <v>92</v>
      </c>
    </row>
    <row r="376" spans="1:41" x14ac:dyDescent="0.3">
      <c r="A376" s="13" t="s">
        <v>878</v>
      </c>
      <c r="B376">
        <v>2</v>
      </c>
      <c r="C376">
        <v>10095</v>
      </c>
      <c r="D376" t="s">
        <v>213</v>
      </c>
      <c r="E376">
        <v>0</v>
      </c>
      <c r="F376">
        <v>0</v>
      </c>
      <c r="H376">
        <v>0</v>
      </c>
      <c r="I376">
        <v>6</v>
      </c>
      <c r="J376">
        <v>6</v>
      </c>
      <c r="K376">
        <v>6</v>
      </c>
      <c r="L376">
        <v>6</v>
      </c>
      <c r="M376">
        <v>3</v>
      </c>
      <c r="N376">
        <v>3</v>
      </c>
      <c r="O376">
        <v>3</v>
      </c>
      <c r="P376">
        <v>3</v>
      </c>
      <c r="Q376">
        <v>1</v>
      </c>
      <c r="R376">
        <v>1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2</v>
      </c>
      <c r="Z376">
        <v>2</v>
      </c>
      <c r="AA376">
        <v>2</v>
      </c>
      <c r="AB376">
        <v>2</v>
      </c>
      <c r="AC376">
        <v>1</v>
      </c>
      <c r="AD376">
        <v>1</v>
      </c>
      <c r="AE376">
        <v>3</v>
      </c>
      <c r="AF376">
        <v>0</v>
      </c>
      <c r="AG376">
        <v>1</v>
      </c>
      <c r="AH376">
        <v>0</v>
      </c>
      <c r="AI376">
        <v>0</v>
      </c>
      <c r="AJ376">
        <v>1</v>
      </c>
      <c r="AK376" s="50" t="s">
        <v>128</v>
      </c>
      <c r="AO376" s="13" t="s">
        <v>92</v>
      </c>
    </row>
    <row r="377" spans="1:41" x14ac:dyDescent="0.3">
      <c r="A377" s="13" t="s">
        <v>879</v>
      </c>
      <c r="B377">
        <v>2</v>
      </c>
      <c r="C377">
        <v>10096</v>
      </c>
      <c r="D377" t="s">
        <v>212</v>
      </c>
      <c r="E377">
        <v>0</v>
      </c>
      <c r="F377">
        <v>0</v>
      </c>
      <c r="H377">
        <v>0</v>
      </c>
      <c r="I377">
        <v>1</v>
      </c>
      <c r="J377">
        <v>1</v>
      </c>
      <c r="K377">
        <v>1</v>
      </c>
      <c r="L377">
        <v>1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1</v>
      </c>
      <c r="V377">
        <v>1</v>
      </c>
      <c r="W377">
        <v>2</v>
      </c>
      <c r="X377">
        <v>0</v>
      </c>
      <c r="Y377">
        <v>2</v>
      </c>
      <c r="Z377">
        <v>0</v>
      </c>
      <c r="AA377">
        <v>0</v>
      </c>
      <c r="AB377">
        <v>0</v>
      </c>
      <c r="AC377">
        <v>2</v>
      </c>
      <c r="AD377">
        <v>0</v>
      </c>
      <c r="AE377">
        <v>0</v>
      </c>
      <c r="AF377">
        <v>0</v>
      </c>
      <c r="AG377">
        <v>2</v>
      </c>
      <c r="AH377">
        <v>0</v>
      </c>
      <c r="AI377">
        <v>0</v>
      </c>
      <c r="AJ377">
        <v>1</v>
      </c>
      <c r="AK377" s="50" t="s">
        <v>128</v>
      </c>
      <c r="AO377" s="13" t="s">
        <v>92</v>
      </c>
    </row>
    <row r="378" spans="1:41" x14ac:dyDescent="0.3">
      <c r="A378" s="13" t="s">
        <v>880</v>
      </c>
      <c r="B378">
        <v>2</v>
      </c>
      <c r="C378">
        <v>11452</v>
      </c>
      <c r="D378" t="s">
        <v>215</v>
      </c>
      <c r="E378">
        <v>0</v>
      </c>
      <c r="F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1</v>
      </c>
      <c r="N378">
        <v>1</v>
      </c>
      <c r="O378">
        <v>1</v>
      </c>
      <c r="P378">
        <v>1</v>
      </c>
      <c r="Q378">
        <v>1</v>
      </c>
      <c r="R378">
        <v>1</v>
      </c>
      <c r="S378">
        <v>0</v>
      </c>
      <c r="T378">
        <v>0</v>
      </c>
      <c r="U378">
        <v>1</v>
      </c>
      <c r="V378">
        <v>1</v>
      </c>
      <c r="W378">
        <v>1</v>
      </c>
      <c r="X378">
        <v>0</v>
      </c>
      <c r="Y378">
        <v>2</v>
      </c>
      <c r="Z378">
        <v>1</v>
      </c>
      <c r="AA378">
        <v>1</v>
      </c>
      <c r="AB378">
        <v>1</v>
      </c>
      <c r="AC378">
        <v>5</v>
      </c>
      <c r="AD378">
        <v>4</v>
      </c>
      <c r="AE378">
        <v>0</v>
      </c>
      <c r="AF378">
        <v>0</v>
      </c>
      <c r="AG378">
        <v>0</v>
      </c>
      <c r="AH378">
        <v>0</v>
      </c>
      <c r="AI378">
        <v>0</v>
      </c>
      <c r="AJ378">
        <v>1</v>
      </c>
      <c r="AK378" s="50" t="s">
        <v>107</v>
      </c>
      <c r="AO378" s="13" t="s">
        <v>92</v>
      </c>
    </row>
    <row r="379" spans="1:41" x14ac:dyDescent="0.3">
      <c r="A379" s="13" t="s">
        <v>881</v>
      </c>
      <c r="B379">
        <v>2</v>
      </c>
      <c r="C379">
        <v>11470</v>
      </c>
      <c r="D379" t="s">
        <v>216</v>
      </c>
      <c r="E379">
        <v>118</v>
      </c>
      <c r="F379">
        <v>8</v>
      </c>
      <c r="H379">
        <v>124</v>
      </c>
      <c r="I379">
        <v>10</v>
      </c>
      <c r="J379">
        <v>10</v>
      </c>
      <c r="K379">
        <v>10</v>
      </c>
      <c r="L379">
        <v>10</v>
      </c>
      <c r="M379">
        <v>10</v>
      </c>
      <c r="N379">
        <v>11</v>
      </c>
      <c r="O379">
        <v>9</v>
      </c>
      <c r="P379">
        <v>5</v>
      </c>
      <c r="Q379">
        <v>5</v>
      </c>
      <c r="R379">
        <v>9</v>
      </c>
      <c r="S379">
        <v>0</v>
      </c>
      <c r="T379">
        <v>0</v>
      </c>
      <c r="U379">
        <v>10</v>
      </c>
      <c r="V379">
        <v>9</v>
      </c>
      <c r="W379">
        <v>7</v>
      </c>
      <c r="X379">
        <v>0</v>
      </c>
      <c r="Y379">
        <v>0</v>
      </c>
      <c r="Z379">
        <v>0</v>
      </c>
      <c r="AA379">
        <v>0</v>
      </c>
      <c r="AB379">
        <v>0</v>
      </c>
      <c r="AC379">
        <v>2</v>
      </c>
      <c r="AD379">
        <v>1</v>
      </c>
      <c r="AE379">
        <v>0</v>
      </c>
      <c r="AF379">
        <v>0</v>
      </c>
      <c r="AG379">
        <v>14</v>
      </c>
      <c r="AH379">
        <v>0</v>
      </c>
      <c r="AI379">
        <v>11</v>
      </c>
      <c r="AJ379">
        <v>17</v>
      </c>
      <c r="AK379" s="50" t="s">
        <v>33</v>
      </c>
      <c r="AO379" s="13" t="s">
        <v>33</v>
      </c>
    </row>
    <row r="380" spans="1:41" x14ac:dyDescent="0.3">
      <c r="A380" s="13" t="s">
        <v>882</v>
      </c>
      <c r="B380">
        <v>2</v>
      </c>
      <c r="C380">
        <v>11688</v>
      </c>
      <c r="D380" t="s">
        <v>214</v>
      </c>
      <c r="E380">
        <v>0</v>
      </c>
      <c r="F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1</v>
      </c>
      <c r="P380">
        <v>1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v>0</v>
      </c>
      <c r="AE380">
        <v>0</v>
      </c>
      <c r="AF380">
        <v>0</v>
      </c>
      <c r="AG380">
        <v>0</v>
      </c>
      <c r="AH380">
        <v>0</v>
      </c>
      <c r="AI380">
        <v>0</v>
      </c>
      <c r="AJ380">
        <v>0</v>
      </c>
      <c r="AK380" s="50" t="s">
        <v>128</v>
      </c>
      <c r="AO380" s="13" t="s">
        <v>92</v>
      </c>
    </row>
    <row r="381" spans="1:41" x14ac:dyDescent="0.3">
      <c r="A381" s="13" t="s">
        <v>883</v>
      </c>
      <c r="B381">
        <v>2</v>
      </c>
      <c r="C381">
        <v>17605</v>
      </c>
      <c r="D381" t="s">
        <v>217</v>
      </c>
      <c r="E381">
        <v>0</v>
      </c>
      <c r="F381">
        <v>0</v>
      </c>
      <c r="H381">
        <v>0</v>
      </c>
      <c r="I381">
        <v>2</v>
      </c>
      <c r="J381">
        <v>2</v>
      </c>
      <c r="K381">
        <v>2</v>
      </c>
      <c r="L381">
        <v>2</v>
      </c>
      <c r="M381">
        <v>3</v>
      </c>
      <c r="N381">
        <v>3</v>
      </c>
      <c r="O381">
        <v>3</v>
      </c>
      <c r="P381">
        <v>3</v>
      </c>
      <c r="Q381">
        <v>2</v>
      </c>
      <c r="R381">
        <v>2</v>
      </c>
      <c r="S381">
        <v>0</v>
      </c>
      <c r="T381">
        <v>0</v>
      </c>
      <c r="U381">
        <v>2</v>
      </c>
      <c r="V381">
        <v>2</v>
      </c>
      <c r="W381">
        <v>2</v>
      </c>
      <c r="X381">
        <v>0</v>
      </c>
      <c r="Y381">
        <v>0</v>
      </c>
      <c r="Z381">
        <v>4</v>
      </c>
      <c r="AA381">
        <v>4</v>
      </c>
      <c r="AB381">
        <v>4</v>
      </c>
      <c r="AC381">
        <v>1</v>
      </c>
      <c r="AD381">
        <v>1</v>
      </c>
      <c r="AE381">
        <v>0</v>
      </c>
      <c r="AF381">
        <v>0</v>
      </c>
      <c r="AG381">
        <v>0</v>
      </c>
      <c r="AH381">
        <v>0</v>
      </c>
      <c r="AI381">
        <v>0</v>
      </c>
      <c r="AJ381">
        <v>4</v>
      </c>
      <c r="AK381" s="50" t="s">
        <v>128</v>
      </c>
      <c r="AO381" s="13" t="s">
        <v>92</v>
      </c>
    </row>
    <row r="382" spans="1:41" x14ac:dyDescent="0.3">
      <c r="A382" s="13" t="s">
        <v>884</v>
      </c>
      <c r="B382">
        <v>2</v>
      </c>
      <c r="C382">
        <v>17874</v>
      </c>
      <c r="D382" t="s">
        <v>218</v>
      </c>
      <c r="E382">
        <v>0</v>
      </c>
      <c r="F382">
        <v>0</v>
      </c>
      <c r="H382">
        <v>0</v>
      </c>
      <c r="I382">
        <v>5</v>
      </c>
      <c r="J382">
        <v>5</v>
      </c>
      <c r="K382">
        <v>4</v>
      </c>
      <c r="L382">
        <v>5</v>
      </c>
      <c r="M382">
        <v>4</v>
      </c>
      <c r="N382">
        <v>4</v>
      </c>
      <c r="O382">
        <v>2</v>
      </c>
      <c r="P382">
        <v>4</v>
      </c>
      <c r="Q382">
        <v>4</v>
      </c>
      <c r="R382">
        <v>3</v>
      </c>
      <c r="S382">
        <v>0</v>
      </c>
      <c r="T382">
        <v>0</v>
      </c>
      <c r="U382">
        <v>4</v>
      </c>
      <c r="V382">
        <v>4</v>
      </c>
      <c r="W382">
        <v>4</v>
      </c>
      <c r="X382">
        <v>0</v>
      </c>
      <c r="Y382">
        <v>1</v>
      </c>
      <c r="Z382">
        <v>4</v>
      </c>
      <c r="AA382">
        <v>4</v>
      </c>
      <c r="AB382">
        <v>4</v>
      </c>
      <c r="AC382">
        <v>5</v>
      </c>
      <c r="AD382">
        <v>5</v>
      </c>
      <c r="AE382">
        <v>9</v>
      </c>
      <c r="AF382">
        <v>0</v>
      </c>
      <c r="AG382">
        <v>14</v>
      </c>
      <c r="AH382">
        <v>0</v>
      </c>
      <c r="AI382">
        <v>1</v>
      </c>
      <c r="AJ382">
        <v>0</v>
      </c>
      <c r="AK382" s="50" t="s">
        <v>335</v>
      </c>
      <c r="AO382" s="13" t="s">
        <v>33</v>
      </c>
    </row>
    <row r="383" spans="1:41" x14ac:dyDescent="0.3">
      <c r="A383" s="13" t="s">
        <v>885</v>
      </c>
      <c r="B383">
        <v>2</v>
      </c>
      <c r="C383">
        <v>17875</v>
      </c>
      <c r="D383" t="s">
        <v>219</v>
      </c>
      <c r="E383">
        <v>0</v>
      </c>
      <c r="F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1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0</v>
      </c>
      <c r="Y383">
        <v>0</v>
      </c>
      <c r="Z383">
        <v>0</v>
      </c>
      <c r="AA383">
        <v>0</v>
      </c>
      <c r="AB383">
        <v>0</v>
      </c>
      <c r="AC383">
        <v>0</v>
      </c>
      <c r="AD383">
        <v>0</v>
      </c>
      <c r="AE383">
        <v>0</v>
      </c>
      <c r="AF383">
        <v>0</v>
      </c>
      <c r="AG383">
        <v>0</v>
      </c>
      <c r="AH383">
        <v>0</v>
      </c>
      <c r="AI383">
        <v>0</v>
      </c>
      <c r="AJ383">
        <v>0</v>
      </c>
      <c r="AK383" s="50" t="s">
        <v>85</v>
      </c>
      <c r="AO383" s="13" t="s">
        <v>33</v>
      </c>
    </row>
    <row r="384" spans="1:41" x14ac:dyDescent="0.3">
      <c r="A384" s="13" t="s">
        <v>886</v>
      </c>
      <c r="B384">
        <v>2</v>
      </c>
      <c r="C384">
        <v>18872</v>
      </c>
      <c r="D384" t="s">
        <v>221</v>
      </c>
      <c r="E384">
        <v>0</v>
      </c>
      <c r="F384">
        <v>0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1</v>
      </c>
      <c r="V384">
        <v>1</v>
      </c>
      <c r="W384">
        <v>1</v>
      </c>
      <c r="X384">
        <v>0</v>
      </c>
      <c r="Y384">
        <v>2</v>
      </c>
      <c r="Z384">
        <v>0</v>
      </c>
      <c r="AA384">
        <v>0</v>
      </c>
      <c r="AB384">
        <v>1</v>
      </c>
      <c r="AC384">
        <v>1</v>
      </c>
      <c r="AD384">
        <v>0</v>
      </c>
      <c r="AE384">
        <v>0</v>
      </c>
      <c r="AF384">
        <v>0</v>
      </c>
      <c r="AG384">
        <v>0</v>
      </c>
      <c r="AH384">
        <v>0</v>
      </c>
      <c r="AI384">
        <v>0</v>
      </c>
      <c r="AJ384">
        <v>0</v>
      </c>
      <c r="AK384" s="50" t="s">
        <v>128</v>
      </c>
      <c r="AO384" s="13" t="s">
        <v>92</v>
      </c>
    </row>
    <row r="385" spans="1:41" x14ac:dyDescent="0.3">
      <c r="A385" s="13" t="s">
        <v>887</v>
      </c>
      <c r="B385">
        <v>2</v>
      </c>
      <c r="C385">
        <v>18916</v>
      </c>
      <c r="D385" t="s">
        <v>220</v>
      </c>
      <c r="E385">
        <v>0</v>
      </c>
      <c r="F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2</v>
      </c>
      <c r="R385">
        <v>2</v>
      </c>
      <c r="S385">
        <v>0</v>
      </c>
      <c r="T385">
        <v>0</v>
      </c>
      <c r="U385">
        <v>2</v>
      </c>
      <c r="V385">
        <v>2</v>
      </c>
      <c r="W385">
        <v>2</v>
      </c>
      <c r="X385">
        <v>0</v>
      </c>
      <c r="Y385">
        <v>3</v>
      </c>
      <c r="Z385">
        <v>2</v>
      </c>
      <c r="AA385">
        <v>2</v>
      </c>
      <c r="AB385">
        <v>2</v>
      </c>
      <c r="AC385">
        <v>4</v>
      </c>
      <c r="AD385">
        <v>4</v>
      </c>
      <c r="AE385">
        <v>0</v>
      </c>
      <c r="AF385">
        <v>0</v>
      </c>
      <c r="AG385">
        <v>2</v>
      </c>
      <c r="AH385">
        <v>0</v>
      </c>
      <c r="AI385">
        <v>0</v>
      </c>
      <c r="AJ385">
        <v>0</v>
      </c>
      <c r="AK385" s="50" t="s">
        <v>128</v>
      </c>
      <c r="AO385" s="13" t="s">
        <v>92</v>
      </c>
    </row>
    <row r="386" spans="1:41" x14ac:dyDescent="0.3">
      <c r="A386" s="13" t="s">
        <v>888</v>
      </c>
      <c r="B386">
        <v>2</v>
      </c>
      <c r="C386">
        <v>26094</v>
      </c>
      <c r="D386" t="s">
        <v>222</v>
      </c>
      <c r="E386">
        <v>0</v>
      </c>
      <c r="F386">
        <v>0</v>
      </c>
      <c r="H386">
        <v>3</v>
      </c>
      <c r="I386">
        <v>3</v>
      </c>
      <c r="J386">
        <v>3</v>
      </c>
      <c r="K386">
        <v>3</v>
      </c>
      <c r="L386">
        <v>3</v>
      </c>
      <c r="M386">
        <v>7</v>
      </c>
      <c r="N386">
        <v>7</v>
      </c>
      <c r="O386">
        <v>7</v>
      </c>
      <c r="P386">
        <v>7</v>
      </c>
      <c r="Q386">
        <v>5</v>
      </c>
      <c r="R386">
        <v>5</v>
      </c>
      <c r="S386">
        <v>0</v>
      </c>
      <c r="T386">
        <v>0</v>
      </c>
      <c r="U386">
        <v>9</v>
      </c>
      <c r="V386">
        <v>9</v>
      </c>
      <c r="W386">
        <v>9</v>
      </c>
      <c r="X386">
        <v>0</v>
      </c>
      <c r="Y386">
        <v>2</v>
      </c>
      <c r="Z386">
        <v>7</v>
      </c>
      <c r="AA386">
        <v>7</v>
      </c>
      <c r="AB386">
        <v>7</v>
      </c>
      <c r="AC386">
        <v>2</v>
      </c>
      <c r="AD386">
        <v>3</v>
      </c>
      <c r="AE386">
        <v>4</v>
      </c>
      <c r="AF386">
        <v>0</v>
      </c>
      <c r="AG386">
        <v>0</v>
      </c>
      <c r="AH386">
        <v>0</v>
      </c>
      <c r="AI386">
        <v>0</v>
      </c>
      <c r="AJ386">
        <v>5</v>
      </c>
      <c r="AK386" s="50" t="s">
        <v>92</v>
      </c>
      <c r="AO386" s="13" t="s">
        <v>92</v>
      </c>
    </row>
    <row r="387" spans="1:41" x14ac:dyDescent="0.3">
      <c r="A387" s="13" t="s">
        <v>889</v>
      </c>
      <c r="B387">
        <v>2</v>
      </c>
      <c r="C387">
        <v>26269</v>
      </c>
      <c r="D387" t="s">
        <v>223</v>
      </c>
      <c r="E387">
        <v>0</v>
      </c>
      <c r="F387">
        <v>0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1</v>
      </c>
      <c r="N387">
        <v>1</v>
      </c>
      <c r="O387">
        <v>1</v>
      </c>
      <c r="P387">
        <v>1</v>
      </c>
      <c r="Q387">
        <v>1</v>
      </c>
      <c r="R387">
        <v>1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0</v>
      </c>
      <c r="Z387">
        <v>0</v>
      </c>
      <c r="AA387">
        <v>0</v>
      </c>
      <c r="AB387">
        <v>0</v>
      </c>
      <c r="AC387">
        <v>0</v>
      </c>
      <c r="AD387">
        <v>0</v>
      </c>
      <c r="AE387">
        <v>0</v>
      </c>
      <c r="AF387">
        <v>0</v>
      </c>
      <c r="AG387">
        <v>1</v>
      </c>
      <c r="AH387">
        <v>0</v>
      </c>
      <c r="AI387">
        <v>0</v>
      </c>
      <c r="AJ387">
        <v>0</v>
      </c>
      <c r="AK387" s="50" t="s">
        <v>42</v>
      </c>
      <c r="AO387" s="13" t="s">
        <v>33</v>
      </c>
    </row>
    <row r="388" spans="1:41" x14ac:dyDescent="0.3">
      <c r="A388" s="13" t="s">
        <v>890</v>
      </c>
      <c r="B388">
        <v>2</v>
      </c>
      <c r="C388">
        <v>8832</v>
      </c>
      <c r="D388" t="s">
        <v>417</v>
      </c>
      <c r="E388">
        <v>0</v>
      </c>
      <c r="F388">
        <v>0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2</v>
      </c>
      <c r="V388">
        <v>2</v>
      </c>
      <c r="W388">
        <v>2</v>
      </c>
      <c r="X388">
        <v>0</v>
      </c>
      <c r="Y388">
        <v>0</v>
      </c>
      <c r="Z388">
        <v>1</v>
      </c>
      <c r="AA388">
        <v>2</v>
      </c>
      <c r="AB388">
        <v>1</v>
      </c>
      <c r="AC388">
        <v>2</v>
      </c>
      <c r="AD388">
        <v>1</v>
      </c>
      <c r="AE388">
        <v>1</v>
      </c>
      <c r="AF388">
        <v>0</v>
      </c>
      <c r="AG388">
        <v>0</v>
      </c>
      <c r="AH388">
        <v>0</v>
      </c>
      <c r="AI388">
        <v>0</v>
      </c>
      <c r="AJ388">
        <v>1</v>
      </c>
      <c r="AK388" s="50" t="s">
        <v>82</v>
      </c>
      <c r="AO388" s="13" t="s">
        <v>411</v>
      </c>
    </row>
    <row r="389" spans="1:41" x14ac:dyDescent="0.3">
      <c r="A389" s="13" t="s">
        <v>891</v>
      </c>
      <c r="B389">
        <v>2</v>
      </c>
      <c r="C389">
        <v>8835</v>
      </c>
      <c r="D389" t="s">
        <v>418</v>
      </c>
      <c r="E389">
        <v>0</v>
      </c>
      <c r="F389">
        <v>0</v>
      </c>
      <c r="H389">
        <v>0</v>
      </c>
      <c r="I389">
        <v>59</v>
      </c>
      <c r="J389">
        <v>58</v>
      </c>
      <c r="K389">
        <v>58</v>
      </c>
      <c r="L389">
        <v>58</v>
      </c>
      <c r="M389">
        <v>53</v>
      </c>
      <c r="N389">
        <v>54</v>
      </c>
      <c r="O389">
        <v>51</v>
      </c>
      <c r="P389">
        <v>50</v>
      </c>
      <c r="Q389">
        <v>64</v>
      </c>
      <c r="R389">
        <v>65</v>
      </c>
      <c r="S389">
        <v>0</v>
      </c>
      <c r="T389">
        <v>0</v>
      </c>
      <c r="U389">
        <v>63</v>
      </c>
      <c r="V389">
        <v>68</v>
      </c>
      <c r="W389">
        <v>55</v>
      </c>
      <c r="X389">
        <v>0</v>
      </c>
      <c r="Y389">
        <v>0</v>
      </c>
      <c r="Z389">
        <v>43</v>
      </c>
      <c r="AA389">
        <v>42</v>
      </c>
      <c r="AB389">
        <v>46</v>
      </c>
      <c r="AC389">
        <v>61</v>
      </c>
      <c r="AD389">
        <v>51</v>
      </c>
      <c r="AE389">
        <v>31</v>
      </c>
      <c r="AF389">
        <v>0</v>
      </c>
      <c r="AG389">
        <v>78</v>
      </c>
      <c r="AH389">
        <v>0</v>
      </c>
      <c r="AI389">
        <v>0</v>
      </c>
      <c r="AJ389">
        <v>50</v>
      </c>
      <c r="AK389" s="50" t="s">
        <v>33</v>
      </c>
      <c r="AO389" s="13" t="s">
        <v>411</v>
      </c>
    </row>
    <row r="390" spans="1:41" x14ac:dyDescent="0.3">
      <c r="A390" s="13" t="s">
        <v>892</v>
      </c>
      <c r="B390">
        <v>2</v>
      </c>
      <c r="C390">
        <v>8833</v>
      </c>
      <c r="D390" t="s">
        <v>419</v>
      </c>
      <c r="E390">
        <v>0</v>
      </c>
      <c r="F390">
        <v>0</v>
      </c>
      <c r="H390">
        <v>0</v>
      </c>
      <c r="I390">
        <v>25</v>
      </c>
      <c r="J390">
        <v>25</v>
      </c>
      <c r="K390">
        <v>25</v>
      </c>
      <c r="L390">
        <v>25</v>
      </c>
      <c r="M390">
        <v>33</v>
      </c>
      <c r="N390">
        <v>32</v>
      </c>
      <c r="O390">
        <v>32</v>
      </c>
      <c r="P390">
        <v>35</v>
      </c>
      <c r="Q390">
        <v>29</v>
      </c>
      <c r="R390">
        <v>27</v>
      </c>
      <c r="S390">
        <v>0</v>
      </c>
      <c r="T390">
        <v>0</v>
      </c>
      <c r="U390">
        <v>27</v>
      </c>
      <c r="V390">
        <v>30</v>
      </c>
      <c r="W390">
        <v>30</v>
      </c>
      <c r="X390">
        <v>0</v>
      </c>
      <c r="Y390">
        <v>0</v>
      </c>
      <c r="Z390">
        <v>16</v>
      </c>
      <c r="AA390">
        <v>17</v>
      </c>
      <c r="AB390">
        <v>14</v>
      </c>
      <c r="AC390">
        <v>28</v>
      </c>
      <c r="AD390">
        <v>21</v>
      </c>
      <c r="AE390">
        <v>13</v>
      </c>
      <c r="AF390">
        <v>0</v>
      </c>
      <c r="AG390">
        <v>41</v>
      </c>
      <c r="AH390">
        <v>0</v>
      </c>
      <c r="AI390">
        <v>0</v>
      </c>
      <c r="AJ390">
        <v>20</v>
      </c>
      <c r="AK390" s="50" t="s">
        <v>45</v>
      </c>
      <c r="AO390" s="13" t="s">
        <v>411</v>
      </c>
    </row>
    <row r="391" spans="1:41" x14ac:dyDescent="0.3">
      <c r="A391" s="13" t="s">
        <v>893</v>
      </c>
      <c r="B391">
        <v>2</v>
      </c>
      <c r="C391">
        <v>8839</v>
      </c>
      <c r="D391" t="s">
        <v>420</v>
      </c>
      <c r="E391">
        <v>0</v>
      </c>
      <c r="F391">
        <v>0</v>
      </c>
      <c r="H391">
        <v>0</v>
      </c>
      <c r="I391">
        <v>4</v>
      </c>
      <c r="J391">
        <v>4</v>
      </c>
      <c r="K391">
        <v>3</v>
      </c>
      <c r="L391">
        <v>4</v>
      </c>
      <c r="M391">
        <v>8</v>
      </c>
      <c r="N391">
        <v>7</v>
      </c>
      <c r="O391">
        <v>8</v>
      </c>
      <c r="P391">
        <v>8</v>
      </c>
      <c r="Q391">
        <v>6</v>
      </c>
      <c r="R391">
        <v>5</v>
      </c>
      <c r="S391">
        <v>0</v>
      </c>
      <c r="T391">
        <v>0</v>
      </c>
      <c r="U391">
        <v>5</v>
      </c>
      <c r="V391">
        <v>6</v>
      </c>
      <c r="W391">
        <v>2</v>
      </c>
      <c r="X391">
        <v>0</v>
      </c>
      <c r="Y391">
        <v>0</v>
      </c>
      <c r="Z391">
        <v>14</v>
      </c>
      <c r="AA391">
        <v>16</v>
      </c>
      <c r="AB391">
        <v>12</v>
      </c>
      <c r="AC391">
        <v>12</v>
      </c>
      <c r="AD391">
        <v>11</v>
      </c>
      <c r="AE391">
        <v>1</v>
      </c>
      <c r="AF391">
        <v>0</v>
      </c>
      <c r="AG391">
        <v>2</v>
      </c>
      <c r="AH391">
        <v>0</v>
      </c>
      <c r="AI391">
        <v>0</v>
      </c>
      <c r="AJ391">
        <v>3</v>
      </c>
      <c r="AK391" s="50" t="s">
        <v>116</v>
      </c>
      <c r="AO391" s="13" t="s">
        <v>411</v>
      </c>
    </row>
    <row r="392" spans="1:41" x14ac:dyDescent="0.3">
      <c r="A392" s="13" t="s">
        <v>894</v>
      </c>
      <c r="B392">
        <v>2</v>
      </c>
      <c r="C392">
        <v>8838</v>
      </c>
      <c r="D392" t="s">
        <v>421</v>
      </c>
      <c r="E392">
        <v>0</v>
      </c>
      <c r="F392">
        <v>0</v>
      </c>
      <c r="H392">
        <v>0</v>
      </c>
      <c r="I392">
        <v>12</v>
      </c>
      <c r="J392">
        <v>13</v>
      </c>
      <c r="K392">
        <v>13</v>
      </c>
      <c r="L392">
        <v>13</v>
      </c>
      <c r="M392">
        <v>12</v>
      </c>
      <c r="N392">
        <v>12</v>
      </c>
      <c r="O392">
        <v>12</v>
      </c>
      <c r="P392">
        <v>12</v>
      </c>
      <c r="Q392">
        <v>16</v>
      </c>
      <c r="R392">
        <v>16</v>
      </c>
      <c r="S392">
        <v>0</v>
      </c>
      <c r="T392">
        <v>0</v>
      </c>
      <c r="U392">
        <v>19</v>
      </c>
      <c r="V392">
        <v>20</v>
      </c>
      <c r="W392">
        <v>20</v>
      </c>
      <c r="X392">
        <v>0</v>
      </c>
      <c r="Y392">
        <v>0</v>
      </c>
      <c r="Z392">
        <v>12</v>
      </c>
      <c r="AA392">
        <v>15</v>
      </c>
      <c r="AB392">
        <v>15</v>
      </c>
      <c r="AC392">
        <v>19</v>
      </c>
      <c r="AD392">
        <v>18</v>
      </c>
      <c r="AE392">
        <v>11</v>
      </c>
      <c r="AF392">
        <v>0</v>
      </c>
      <c r="AG392">
        <v>40</v>
      </c>
      <c r="AH392">
        <v>0</v>
      </c>
      <c r="AI392">
        <v>0</v>
      </c>
      <c r="AJ392">
        <v>13</v>
      </c>
      <c r="AK392" s="50" t="s">
        <v>329</v>
      </c>
      <c r="AO392" s="13" t="s">
        <v>411</v>
      </c>
    </row>
    <row r="393" spans="1:41" x14ac:dyDescent="0.3">
      <c r="A393" s="13" t="s">
        <v>895</v>
      </c>
      <c r="B393">
        <v>2</v>
      </c>
      <c r="C393">
        <v>8892</v>
      </c>
      <c r="D393" t="s">
        <v>422</v>
      </c>
      <c r="E393">
        <v>0</v>
      </c>
      <c r="F393">
        <v>0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1</v>
      </c>
      <c r="N393">
        <v>1</v>
      </c>
      <c r="O393">
        <v>1</v>
      </c>
      <c r="P393">
        <v>1</v>
      </c>
      <c r="Q393">
        <v>2</v>
      </c>
      <c r="R393">
        <v>2</v>
      </c>
      <c r="S393">
        <v>0</v>
      </c>
      <c r="T393">
        <v>0</v>
      </c>
      <c r="U393">
        <v>1</v>
      </c>
      <c r="V393">
        <v>1</v>
      </c>
      <c r="W393">
        <v>2</v>
      </c>
      <c r="X393">
        <v>0</v>
      </c>
      <c r="Y393">
        <v>0</v>
      </c>
      <c r="Z393">
        <v>1</v>
      </c>
      <c r="AA393">
        <v>1</v>
      </c>
      <c r="AB393">
        <v>2</v>
      </c>
      <c r="AC393">
        <v>1</v>
      </c>
      <c r="AD393">
        <v>1</v>
      </c>
      <c r="AE393">
        <v>2</v>
      </c>
      <c r="AF393">
        <v>0</v>
      </c>
      <c r="AG393">
        <v>3</v>
      </c>
      <c r="AH393">
        <v>0</v>
      </c>
      <c r="AI393">
        <v>0</v>
      </c>
      <c r="AJ393">
        <v>1</v>
      </c>
      <c r="AK393" s="50" t="s">
        <v>85</v>
      </c>
      <c r="AO393" s="13" t="s">
        <v>411</v>
      </c>
    </row>
    <row r="394" spans="1:41" x14ac:dyDescent="0.3">
      <c r="A394" s="13" t="s">
        <v>896</v>
      </c>
      <c r="B394">
        <v>2</v>
      </c>
      <c r="C394">
        <v>8891</v>
      </c>
      <c r="D394" t="s">
        <v>423</v>
      </c>
      <c r="E394">
        <v>0</v>
      </c>
      <c r="F394">
        <v>0</v>
      </c>
      <c r="H394">
        <v>0</v>
      </c>
      <c r="I394">
        <v>12</v>
      </c>
      <c r="J394">
        <v>12</v>
      </c>
      <c r="K394">
        <v>13</v>
      </c>
      <c r="L394">
        <v>12</v>
      </c>
      <c r="M394">
        <v>10</v>
      </c>
      <c r="N394">
        <v>10</v>
      </c>
      <c r="O394">
        <v>8</v>
      </c>
      <c r="P394">
        <v>10</v>
      </c>
      <c r="Q394">
        <v>6</v>
      </c>
      <c r="R394">
        <v>6</v>
      </c>
      <c r="S394">
        <v>0</v>
      </c>
      <c r="T394">
        <v>0</v>
      </c>
      <c r="U394">
        <v>9</v>
      </c>
      <c r="V394">
        <v>9</v>
      </c>
      <c r="W394">
        <v>9</v>
      </c>
      <c r="X394">
        <v>0</v>
      </c>
      <c r="Y394">
        <v>0</v>
      </c>
      <c r="Z394">
        <v>7</v>
      </c>
      <c r="AA394">
        <v>6</v>
      </c>
      <c r="AB394">
        <v>6</v>
      </c>
      <c r="AC394">
        <v>15</v>
      </c>
      <c r="AD394">
        <v>13</v>
      </c>
      <c r="AE394">
        <v>0</v>
      </c>
      <c r="AF394">
        <v>0</v>
      </c>
      <c r="AG394">
        <v>3</v>
      </c>
      <c r="AH394">
        <v>0</v>
      </c>
      <c r="AI394">
        <v>0</v>
      </c>
      <c r="AJ394">
        <v>5</v>
      </c>
      <c r="AK394" s="50" t="s">
        <v>91</v>
      </c>
      <c r="AO394" s="13" t="s">
        <v>411</v>
      </c>
    </row>
    <row r="395" spans="1:41" x14ac:dyDescent="0.3">
      <c r="A395" s="13" t="s">
        <v>897</v>
      </c>
      <c r="B395">
        <v>2</v>
      </c>
      <c r="C395">
        <v>8831</v>
      </c>
      <c r="D395" t="s">
        <v>424</v>
      </c>
      <c r="E395">
        <v>0</v>
      </c>
      <c r="F395">
        <v>0</v>
      </c>
      <c r="H395">
        <v>0</v>
      </c>
      <c r="I395">
        <v>34</v>
      </c>
      <c r="J395">
        <v>34</v>
      </c>
      <c r="K395">
        <v>36</v>
      </c>
      <c r="L395">
        <v>35</v>
      </c>
      <c r="M395">
        <v>45</v>
      </c>
      <c r="N395">
        <v>44</v>
      </c>
      <c r="O395">
        <v>42</v>
      </c>
      <c r="P395">
        <v>43</v>
      </c>
      <c r="Q395">
        <v>27</v>
      </c>
      <c r="R395">
        <v>27</v>
      </c>
      <c r="S395">
        <v>0</v>
      </c>
      <c r="T395">
        <v>0</v>
      </c>
      <c r="U395">
        <v>42</v>
      </c>
      <c r="V395">
        <v>42</v>
      </c>
      <c r="W395">
        <v>41</v>
      </c>
      <c r="X395">
        <v>0</v>
      </c>
      <c r="Y395">
        <v>0</v>
      </c>
      <c r="Z395">
        <v>28</v>
      </c>
      <c r="AA395">
        <v>26</v>
      </c>
      <c r="AB395">
        <v>28</v>
      </c>
      <c r="AC395">
        <v>35</v>
      </c>
      <c r="AD395">
        <v>35</v>
      </c>
      <c r="AE395">
        <v>11</v>
      </c>
      <c r="AF395">
        <v>0</v>
      </c>
      <c r="AG395">
        <v>31</v>
      </c>
      <c r="AH395">
        <v>0</v>
      </c>
      <c r="AI395">
        <v>0</v>
      </c>
      <c r="AJ395">
        <v>12</v>
      </c>
      <c r="AK395" s="50" t="s">
        <v>49</v>
      </c>
      <c r="AO395" s="13" t="s">
        <v>411</v>
      </c>
    </row>
    <row r="396" spans="1:41" x14ac:dyDescent="0.3">
      <c r="A396" s="13" t="s">
        <v>898</v>
      </c>
      <c r="B396">
        <v>2</v>
      </c>
      <c r="C396">
        <v>8349</v>
      </c>
      <c r="D396" t="s">
        <v>425</v>
      </c>
      <c r="E396">
        <v>0</v>
      </c>
      <c r="F396">
        <v>0</v>
      </c>
      <c r="H396">
        <v>0</v>
      </c>
      <c r="I396">
        <v>5</v>
      </c>
      <c r="J396">
        <v>5</v>
      </c>
      <c r="K396">
        <v>5</v>
      </c>
      <c r="L396">
        <v>5</v>
      </c>
      <c r="M396">
        <v>2</v>
      </c>
      <c r="N396">
        <v>2</v>
      </c>
      <c r="O396">
        <v>2</v>
      </c>
      <c r="P396">
        <v>2</v>
      </c>
      <c r="Q396">
        <v>4</v>
      </c>
      <c r="R396">
        <v>4</v>
      </c>
      <c r="S396">
        <v>0</v>
      </c>
      <c r="T396">
        <v>0</v>
      </c>
      <c r="U396">
        <v>2</v>
      </c>
      <c r="V396">
        <v>2</v>
      </c>
      <c r="W396">
        <v>2</v>
      </c>
      <c r="X396">
        <v>0</v>
      </c>
      <c r="Y396">
        <v>0</v>
      </c>
      <c r="Z396">
        <v>4</v>
      </c>
      <c r="AA396">
        <v>4</v>
      </c>
      <c r="AB396">
        <v>4</v>
      </c>
      <c r="AC396">
        <v>1</v>
      </c>
      <c r="AD396">
        <v>1</v>
      </c>
      <c r="AE396">
        <v>0</v>
      </c>
      <c r="AF396">
        <v>0</v>
      </c>
      <c r="AG396">
        <v>0</v>
      </c>
      <c r="AH396">
        <v>0</v>
      </c>
      <c r="AI396">
        <v>0</v>
      </c>
      <c r="AJ396">
        <v>2</v>
      </c>
      <c r="AK396" s="50" t="s">
        <v>42</v>
      </c>
      <c r="AO396" s="13" t="s">
        <v>411</v>
      </c>
    </row>
    <row r="397" spans="1:41" x14ac:dyDescent="0.3">
      <c r="A397" s="13" t="s">
        <v>899</v>
      </c>
      <c r="B397">
        <v>2</v>
      </c>
      <c r="C397">
        <v>8608</v>
      </c>
      <c r="D397" t="s">
        <v>426</v>
      </c>
      <c r="E397">
        <v>0</v>
      </c>
      <c r="F397">
        <v>0</v>
      </c>
      <c r="H397">
        <v>0</v>
      </c>
      <c r="I397">
        <v>1</v>
      </c>
      <c r="J397">
        <v>1</v>
      </c>
      <c r="K397">
        <v>1</v>
      </c>
      <c r="L397">
        <v>1</v>
      </c>
      <c r="M397">
        <v>2</v>
      </c>
      <c r="N397">
        <v>2</v>
      </c>
      <c r="O397">
        <v>2</v>
      </c>
      <c r="P397">
        <v>2</v>
      </c>
      <c r="Q397">
        <v>3</v>
      </c>
      <c r="R397">
        <v>3</v>
      </c>
      <c r="S397">
        <v>0</v>
      </c>
      <c r="T397">
        <v>0</v>
      </c>
      <c r="U397">
        <v>2</v>
      </c>
      <c r="V397">
        <v>2</v>
      </c>
      <c r="W397">
        <v>2</v>
      </c>
      <c r="X397">
        <v>0</v>
      </c>
      <c r="Y397">
        <v>0</v>
      </c>
      <c r="Z397">
        <v>4</v>
      </c>
      <c r="AA397">
        <v>4</v>
      </c>
      <c r="AB397">
        <v>4</v>
      </c>
      <c r="AC397">
        <v>1</v>
      </c>
      <c r="AD397">
        <v>1</v>
      </c>
      <c r="AE397">
        <v>9</v>
      </c>
      <c r="AF397">
        <v>0</v>
      </c>
      <c r="AG397">
        <v>7</v>
      </c>
      <c r="AH397">
        <v>0</v>
      </c>
      <c r="AI397">
        <v>0</v>
      </c>
      <c r="AJ397">
        <v>3</v>
      </c>
      <c r="AK397" s="50" t="s">
        <v>110</v>
      </c>
      <c r="AO397" s="13" t="s">
        <v>411</v>
      </c>
    </row>
    <row r="398" spans="1:41" x14ac:dyDescent="0.3">
      <c r="A398" s="13" t="s">
        <v>900</v>
      </c>
      <c r="B398">
        <v>2</v>
      </c>
      <c r="C398">
        <v>8836</v>
      </c>
      <c r="D398" t="s">
        <v>427</v>
      </c>
      <c r="E398">
        <v>0</v>
      </c>
      <c r="F398">
        <v>0</v>
      </c>
      <c r="H398">
        <v>0</v>
      </c>
      <c r="I398">
        <v>51</v>
      </c>
      <c r="J398">
        <v>51</v>
      </c>
      <c r="K398">
        <v>51</v>
      </c>
      <c r="L398">
        <v>50</v>
      </c>
      <c r="M398">
        <v>44</v>
      </c>
      <c r="N398">
        <v>44</v>
      </c>
      <c r="O398">
        <v>43</v>
      </c>
      <c r="P398">
        <v>43</v>
      </c>
      <c r="Q398">
        <v>38</v>
      </c>
      <c r="R398">
        <v>38</v>
      </c>
      <c r="S398">
        <v>0</v>
      </c>
      <c r="T398">
        <v>0</v>
      </c>
      <c r="U398">
        <v>49</v>
      </c>
      <c r="V398">
        <v>49</v>
      </c>
      <c r="W398">
        <v>42</v>
      </c>
      <c r="X398">
        <v>0</v>
      </c>
      <c r="Y398">
        <v>0</v>
      </c>
      <c r="Z398">
        <v>21</v>
      </c>
      <c r="AA398">
        <v>28</v>
      </c>
      <c r="AB398">
        <v>28</v>
      </c>
      <c r="AC398">
        <v>40</v>
      </c>
      <c r="AD398">
        <v>38</v>
      </c>
      <c r="AE398">
        <v>21</v>
      </c>
      <c r="AF398">
        <v>0</v>
      </c>
      <c r="AG398">
        <v>39</v>
      </c>
      <c r="AH398">
        <v>0</v>
      </c>
      <c r="AI398">
        <v>0</v>
      </c>
      <c r="AJ398">
        <v>19</v>
      </c>
      <c r="AK398" s="50" t="s">
        <v>33</v>
      </c>
      <c r="AO398" s="13" t="s">
        <v>411</v>
      </c>
    </row>
    <row r="399" spans="1:41" x14ac:dyDescent="0.3">
      <c r="A399" s="13" t="s">
        <v>901</v>
      </c>
      <c r="B399">
        <v>2</v>
      </c>
      <c r="C399">
        <v>12241</v>
      </c>
      <c r="D399" t="s">
        <v>428</v>
      </c>
      <c r="E399">
        <v>0</v>
      </c>
      <c r="F399">
        <v>0</v>
      </c>
      <c r="H399">
        <v>0</v>
      </c>
      <c r="I399">
        <v>30</v>
      </c>
      <c r="J399">
        <v>30</v>
      </c>
      <c r="K399">
        <v>30</v>
      </c>
      <c r="L399">
        <v>29</v>
      </c>
      <c r="M399">
        <v>27</v>
      </c>
      <c r="N399">
        <v>26</v>
      </c>
      <c r="O399">
        <v>27</v>
      </c>
      <c r="P399">
        <v>27</v>
      </c>
      <c r="Q399">
        <v>23</v>
      </c>
      <c r="R399">
        <v>23</v>
      </c>
      <c r="S399">
        <v>0</v>
      </c>
      <c r="T399">
        <v>0</v>
      </c>
      <c r="U399">
        <v>28</v>
      </c>
      <c r="V399">
        <v>29</v>
      </c>
      <c r="W399">
        <v>32</v>
      </c>
      <c r="X399">
        <v>0</v>
      </c>
      <c r="Y399">
        <v>0</v>
      </c>
      <c r="Z399">
        <v>23</v>
      </c>
      <c r="AA399">
        <v>24</v>
      </c>
      <c r="AB399">
        <v>23</v>
      </c>
      <c r="AC399">
        <v>22</v>
      </c>
      <c r="AD399">
        <v>20</v>
      </c>
      <c r="AE399">
        <v>2</v>
      </c>
      <c r="AF399">
        <v>0</v>
      </c>
      <c r="AG399">
        <v>23</v>
      </c>
      <c r="AH399">
        <v>0</v>
      </c>
      <c r="AI399">
        <v>0</v>
      </c>
      <c r="AJ399">
        <v>13</v>
      </c>
      <c r="AK399" s="50" t="s">
        <v>92</v>
      </c>
      <c r="AO399" s="13" t="s">
        <v>411</v>
      </c>
    </row>
    <row r="400" spans="1:41" x14ac:dyDescent="0.3">
      <c r="A400" s="13" t="s">
        <v>902</v>
      </c>
      <c r="B400">
        <v>2</v>
      </c>
      <c r="C400">
        <v>8901</v>
      </c>
      <c r="D400" t="s">
        <v>429</v>
      </c>
      <c r="E400">
        <v>0</v>
      </c>
      <c r="F400">
        <v>0</v>
      </c>
      <c r="H400">
        <v>0</v>
      </c>
      <c r="I400">
        <v>9</v>
      </c>
      <c r="J400">
        <v>9</v>
      </c>
      <c r="K400">
        <v>9</v>
      </c>
      <c r="L400">
        <v>9</v>
      </c>
      <c r="M400">
        <v>18</v>
      </c>
      <c r="N400">
        <v>18</v>
      </c>
      <c r="O400">
        <v>19</v>
      </c>
      <c r="P400">
        <v>18</v>
      </c>
      <c r="Q400">
        <v>15</v>
      </c>
      <c r="R400">
        <v>15</v>
      </c>
      <c r="S400">
        <v>0</v>
      </c>
      <c r="T400">
        <v>0</v>
      </c>
      <c r="U400">
        <v>12</v>
      </c>
      <c r="V400">
        <v>12</v>
      </c>
      <c r="W400">
        <v>12</v>
      </c>
      <c r="X400">
        <v>0</v>
      </c>
      <c r="Y400">
        <v>0</v>
      </c>
      <c r="Z400">
        <v>15</v>
      </c>
      <c r="AA400">
        <v>15</v>
      </c>
      <c r="AB400">
        <v>15</v>
      </c>
      <c r="AC400">
        <v>30</v>
      </c>
      <c r="AD400">
        <v>23</v>
      </c>
      <c r="AE400">
        <v>2</v>
      </c>
      <c r="AF400">
        <v>0</v>
      </c>
      <c r="AG400">
        <v>24</v>
      </c>
      <c r="AH400">
        <v>0</v>
      </c>
      <c r="AI400">
        <v>0</v>
      </c>
      <c r="AJ400">
        <v>11</v>
      </c>
      <c r="AK400" s="50" t="s">
        <v>164</v>
      </c>
      <c r="AO400" s="13" t="s">
        <v>411</v>
      </c>
    </row>
    <row r="401" spans="1:41" x14ac:dyDescent="0.3">
      <c r="A401" s="13" t="s">
        <v>903</v>
      </c>
      <c r="B401">
        <v>2</v>
      </c>
      <c r="C401">
        <v>8577</v>
      </c>
      <c r="D401" t="s">
        <v>274</v>
      </c>
      <c r="E401">
        <v>0</v>
      </c>
      <c r="F401">
        <v>0</v>
      </c>
      <c r="H401">
        <v>0</v>
      </c>
      <c r="I401">
        <v>6</v>
      </c>
      <c r="J401">
        <v>5</v>
      </c>
      <c r="K401">
        <v>5</v>
      </c>
      <c r="L401">
        <v>2</v>
      </c>
      <c r="M401">
        <v>2</v>
      </c>
      <c r="N401">
        <v>2</v>
      </c>
      <c r="O401">
        <v>0</v>
      </c>
      <c r="P401">
        <v>0</v>
      </c>
      <c r="Q401">
        <v>3</v>
      </c>
      <c r="R401">
        <v>2</v>
      </c>
      <c r="S401">
        <v>0</v>
      </c>
      <c r="T401">
        <v>0</v>
      </c>
      <c r="U401">
        <v>3</v>
      </c>
      <c r="V401">
        <v>2</v>
      </c>
      <c r="W401">
        <v>2</v>
      </c>
      <c r="X401">
        <v>0</v>
      </c>
      <c r="Y401">
        <v>0</v>
      </c>
      <c r="Z401">
        <v>1</v>
      </c>
      <c r="AA401">
        <v>1</v>
      </c>
      <c r="AB401">
        <v>1</v>
      </c>
      <c r="AC401">
        <v>3</v>
      </c>
      <c r="AD401">
        <v>4</v>
      </c>
      <c r="AE401">
        <v>5</v>
      </c>
      <c r="AF401">
        <v>0</v>
      </c>
      <c r="AG401">
        <v>1</v>
      </c>
      <c r="AH401">
        <v>0</v>
      </c>
      <c r="AI401">
        <v>0</v>
      </c>
      <c r="AJ401">
        <v>20</v>
      </c>
      <c r="AK401" s="50" t="s">
        <v>33</v>
      </c>
      <c r="AO401" s="13" t="s">
        <v>411</v>
      </c>
    </row>
    <row r="402" spans="1:41" x14ac:dyDescent="0.3">
      <c r="A402" s="13" t="s">
        <v>904</v>
      </c>
      <c r="B402">
        <v>2</v>
      </c>
      <c r="C402">
        <v>8830</v>
      </c>
      <c r="D402" t="s">
        <v>430</v>
      </c>
      <c r="E402">
        <v>0</v>
      </c>
      <c r="F402">
        <v>0</v>
      </c>
      <c r="H402">
        <v>0</v>
      </c>
      <c r="I402">
        <v>4</v>
      </c>
      <c r="J402">
        <v>4</v>
      </c>
      <c r="K402">
        <v>4</v>
      </c>
      <c r="L402">
        <v>4</v>
      </c>
      <c r="M402">
        <v>5</v>
      </c>
      <c r="N402">
        <v>5</v>
      </c>
      <c r="O402">
        <v>6</v>
      </c>
      <c r="P402">
        <v>5</v>
      </c>
      <c r="Q402">
        <v>5</v>
      </c>
      <c r="R402">
        <v>4</v>
      </c>
      <c r="S402">
        <v>0</v>
      </c>
      <c r="T402">
        <v>0</v>
      </c>
      <c r="U402">
        <v>3</v>
      </c>
      <c r="V402">
        <v>3</v>
      </c>
      <c r="W402">
        <v>6</v>
      </c>
      <c r="X402">
        <v>0</v>
      </c>
      <c r="Y402">
        <v>0</v>
      </c>
      <c r="Z402">
        <v>1</v>
      </c>
      <c r="AA402">
        <v>2</v>
      </c>
      <c r="AB402">
        <v>2</v>
      </c>
      <c r="AC402">
        <v>3</v>
      </c>
      <c r="AD402">
        <v>3</v>
      </c>
      <c r="AE402">
        <v>31</v>
      </c>
      <c r="AF402">
        <v>0</v>
      </c>
      <c r="AG402">
        <v>2</v>
      </c>
      <c r="AH402">
        <v>0</v>
      </c>
      <c r="AI402">
        <v>0</v>
      </c>
      <c r="AJ402">
        <v>8</v>
      </c>
      <c r="AK402" s="50" t="s">
        <v>128</v>
      </c>
      <c r="AO402" s="13" t="s">
        <v>411</v>
      </c>
    </row>
    <row r="403" spans="1:41" x14ac:dyDescent="0.3">
      <c r="A403" s="13" t="s">
        <v>905</v>
      </c>
      <c r="B403">
        <v>2</v>
      </c>
      <c r="C403">
        <v>11020</v>
      </c>
      <c r="D403" t="s">
        <v>275</v>
      </c>
      <c r="E403">
        <v>0</v>
      </c>
      <c r="F403">
        <v>0</v>
      </c>
      <c r="H403">
        <v>0</v>
      </c>
      <c r="I403">
        <v>0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>
        <v>0</v>
      </c>
      <c r="U403">
        <v>0</v>
      </c>
      <c r="V403">
        <v>0</v>
      </c>
      <c r="W403">
        <v>0</v>
      </c>
      <c r="X403">
        <v>0</v>
      </c>
      <c r="Y403">
        <v>0</v>
      </c>
      <c r="Z403">
        <v>0</v>
      </c>
      <c r="AA403">
        <v>0</v>
      </c>
      <c r="AB403">
        <v>0</v>
      </c>
      <c r="AC403">
        <v>0</v>
      </c>
      <c r="AD403">
        <v>0</v>
      </c>
      <c r="AE403">
        <v>12</v>
      </c>
      <c r="AF403">
        <v>0</v>
      </c>
      <c r="AG403">
        <v>0</v>
      </c>
      <c r="AH403">
        <v>0</v>
      </c>
      <c r="AI403">
        <v>0</v>
      </c>
      <c r="AJ403">
        <v>2</v>
      </c>
      <c r="AK403" s="50" t="s">
        <v>56</v>
      </c>
      <c r="AO403" s="13" t="s">
        <v>411</v>
      </c>
    </row>
    <row r="404" spans="1:41" x14ac:dyDescent="0.3">
      <c r="A404" s="13" t="s">
        <v>906</v>
      </c>
      <c r="B404">
        <v>2</v>
      </c>
      <c r="C404">
        <v>11841</v>
      </c>
      <c r="D404" t="s">
        <v>431</v>
      </c>
      <c r="E404">
        <v>0</v>
      </c>
      <c r="F404">
        <v>0</v>
      </c>
      <c r="H404">
        <v>0</v>
      </c>
      <c r="I404">
        <v>8</v>
      </c>
      <c r="J404">
        <v>8</v>
      </c>
      <c r="K404">
        <v>8</v>
      </c>
      <c r="L404">
        <v>8</v>
      </c>
      <c r="M404">
        <v>7</v>
      </c>
      <c r="N404">
        <v>6</v>
      </c>
      <c r="O404">
        <v>6</v>
      </c>
      <c r="P404">
        <v>6</v>
      </c>
      <c r="Q404">
        <v>4</v>
      </c>
      <c r="R404">
        <v>5</v>
      </c>
      <c r="S404">
        <v>0</v>
      </c>
      <c r="T404">
        <v>0</v>
      </c>
      <c r="U404">
        <v>12</v>
      </c>
      <c r="V404">
        <v>13</v>
      </c>
      <c r="W404">
        <v>11</v>
      </c>
      <c r="X404">
        <v>0</v>
      </c>
      <c r="Y404">
        <v>0</v>
      </c>
      <c r="Z404">
        <v>9</v>
      </c>
      <c r="AA404">
        <v>12</v>
      </c>
      <c r="AB404">
        <v>8</v>
      </c>
      <c r="AC404">
        <v>9</v>
      </c>
      <c r="AD404">
        <v>6</v>
      </c>
      <c r="AE404">
        <v>0</v>
      </c>
      <c r="AF404">
        <v>0</v>
      </c>
      <c r="AG404">
        <v>7</v>
      </c>
      <c r="AH404">
        <v>0</v>
      </c>
      <c r="AI404">
        <v>0</v>
      </c>
      <c r="AJ404">
        <v>1</v>
      </c>
      <c r="AK404" s="50" t="s">
        <v>193</v>
      </c>
      <c r="AO404" s="13" t="s">
        <v>411</v>
      </c>
    </row>
    <row r="405" spans="1:41" x14ac:dyDescent="0.3">
      <c r="A405" s="13" t="s">
        <v>907</v>
      </c>
      <c r="B405">
        <v>2</v>
      </c>
      <c r="C405">
        <v>16699</v>
      </c>
      <c r="D405" t="s">
        <v>432</v>
      </c>
      <c r="E405">
        <v>0</v>
      </c>
      <c r="F405">
        <v>0</v>
      </c>
      <c r="H405">
        <v>0</v>
      </c>
      <c r="I405">
        <v>4</v>
      </c>
      <c r="J405">
        <v>4</v>
      </c>
      <c r="K405">
        <v>4</v>
      </c>
      <c r="L405">
        <v>4</v>
      </c>
      <c r="M405">
        <v>5</v>
      </c>
      <c r="N405">
        <v>5</v>
      </c>
      <c r="O405">
        <v>5</v>
      </c>
      <c r="P405">
        <v>5</v>
      </c>
      <c r="Q405">
        <v>8</v>
      </c>
      <c r="R405">
        <v>8</v>
      </c>
      <c r="S405">
        <v>0</v>
      </c>
      <c r="T405">
        <v>0</v>
      </c>
      <c r="U405">
        <v>2</v>
      </c>
      <c r="V405">
        <v>3</v>
      </c>
      <c r="W405">
        <v>3</v>
      </c>
      <c r="X405">
        <v>0</v>
      </c>
      <c r="Y405">
        <v>0</v>
      </c>
      <c r="Z405">
        <v>3</v>
      </c>
      <c r="AA405">
        <v>3</v>
      </c>
      <c r="AB405">
        <v>3</v>
      </c>
      <c r="AC405">
        <v>7</v>
      </c>
      <c r="AD405">
        <v>7</v>
      </c>
      <c r="AE405">
        <v>4</v>
      </c>
      <c r="AF405">
        <v>0</v>
      </c>
      <c r="AG405">
        <v>14</v>
      </c>
      <c r="AH405">
        <v>0</v>
      </c>
      <c r="AI405">
        <v>0</v>
      </c>
      <c r="AJ405">
        <v>4</v>
      </c>
      <c r="AK405" s="50" t="s">
        <v>333</v>
      </c>
      <c r="AO405" s="13" t="s">
        <v>411</v>
      </c>
    </row>
    <row r="406" spans="1:41" x14ac:dyDescent="0.3">
      <c r="A406" s="13" t="s">
        <v>908</v>
      </c>
      <c r="B406">
        <v>2</v>
      </c>
      <c r="C406">
        <v>31449</v>
      </c>
      <c r="D406" t="s">
        <v>194</v>
      </c>
      <c r="E406">
        <v>1</v>
      </c>
      <c r="F406">
        <v>0</v>
      </c>
      <c r="H406">
        <v>1</v>
      </c>
      <c r="I406">
        <v>13</v>
      </c>
      <c r="J406">
        <v>13</v>
      </c>
      <c r="K406">
        <v>13</v>
      </c>
      <c r="L406">
        <v>13</v>
      </c>
      <c r="M406">
        <v>9</v>
      </c>
      <c r="N406">
        <v>9</v>
      </c>
      <c r="O406">
        <v>9</v>
      </c>
      <c r="P406">
        <v>9</v>
      </c>
      <c r="Q406">
        <v>17</v>
      </c>
      <c r="R406">
        <v>18</v>
      </c>
      <c r="S406">
        <v>0</v>
      </c>
      <c r="T406">
        <v>0</v>
      </c>
      <c r="U406">
        <v>15</v>
      </c>
      <c r="V406">
        <v>15</v>
      </c>
      <c r="W406">
        <v>17</v>
      </c>
      <c r="X406">
        <v>0</v>
      </c>
      <c r="Y406">
        <v>11</v>
      </c>
      <c r="Z406">
        <v>11</v>
      </c>
      <c r="AA406">
        <v>9</v>
      </c>
      <c r="AB406">
        <v>11</v>
      </c>
      <c r="AC406">
        <v>11</v>
      </c>
      <c r="AD406">
        <v>5</v>
      </c>
      <c r="AE406">
        <v>23</v>
      </c>
      <c r="AF406">
        <v>0</v>
      </c>
      <c r="AG406">
        <v>12</v>
      </c>
      <c r="AH406">
        <v>0</v>
      </c>
      <c r="AI406">
        <v>2</v>
      </c>
      <c r="AJ406">
        <v>13</v>
      </c>
      <c r="AK406" s="50" t="s">
        <v>194</v>
      </c>
      <c r="AO406" s="13" t="s">
        <v>33</v>
      </c>
    </row>
    <row r="407" spans="1:41" x14ac:dyDescent="0.3">
      <c r="A407" s="13" t="s">
        <v>909</v>
      </c>
      <c r="B407">
        <v>2</v>
      </c>
      <c r="C407">
        <v>11833</v>
      </c>
      <c r="D407" t="s">
        <v>416</v>
      </c>
      <c r="E407">
        <v>0</v>
      </c>
      <c r="F407">
        <v>0</v>
      </c>
      <c r="H407">
        <v>0</v>
      </c>
      <c r="I407">
        <v>5</v>
      </c>
      <c r="J407">
        <v>5</v>
      </c>
      <c r="K407">
        <v>6</v>
      </c>
      <c r="L407">
        <v>6</v>
      </c>
      <c r="M407">
        <v>7</v>
      </c>
      <c r="N407">
        <v>7</v>
      </c>
      <c r="O407">
        <v>7</v>
      </c>
      <c r="P407">
        <v>7</v>
      </c>
      <c r="Q407">
        <v>6</v>
      </c>
      <c r="R407">
        <v>6</v>
      </c>
      <c r="S407">
        <v>0</v>
      </c>
      <c r="T407">
        <v>0</v>
      </c>
      <c r="U407">
        <v>6</v>
      </c>
      <c r="V407">
        <v>6</v>
      </c>
      <c r="W407">
        <v>7</v>
      </c>
      <c r="X407">
        <v>0</v>
      </c>
      <c r="Y407">
        <v>6</v>
      </c>
      <c r="Z407">
        <v>1</v>
      </c>
      <c r="AA407">
        <v>2</v>
      </c>
      <c r="AB407">
        <v>2</v>
      </c>
      <c r="AC407">
        <v>15</v>
      </c>
      <c r="AD407">
        <v>13</v>
      </c>
      <c r="AE407">
        <v>1</v>
      </c>
      <c r="AF407">
        <v>0</v>
      </c>
      <c r="AG407">
        <v>2</v>
      </c>
      <c r="AH407">
        <v>0</v>
      </c>
      <c r="AI407">
        <v>0</v>
      </c>
      <c r="AJ407">
        <v>4</v>
      </c>
      <c r="AK407" s="50" t="s">
        <v>33</v>
      </c>
      <c r="AO407" s="13" t="s">
        <v>355</v>
      </c>
    </row>
    <row r="408" spans="1:41" x14ac:dyDescent="0.3">
      <c r="A408" s="13" t="s">
        <v>910</v>
      </c>
      <c r="B408">
        <v>2</v>
      </c>
      <c r="C408">
        <v>32743</v>
      </c>
      <c r="D408" t="s">
        <v>54</v>
      </c>
      <c r="E408">
        <v>7</v>
      </c>
      <c r="F408">
        <v>0</v>
      </c>
      <c r="H408">
        <v>11</v>
      </c>
      <c r="I408">
        <v>19</v>
      </c>
      <c r="J408">
        <v>20</v>
      </c>
      <c r="K408">
        <v>20</v>
      </c>
      <c r="L408">
        <v>19</v>
      </c>
      <c r="M408">
        <v>19</v>
      </c>
      <c r="N408">
        <v>18</v>
      </c>
      <c r="O408">
        <v>18</v>
      </c>
      <c r="P408">
        <v>19</v>
      </c>
      <c r="Q408">
        <v>14</v>
      </c>
      <c r="R408">
        <v>15</v>
      </c>
      <c r="S408">
        <v>0</v>
      </c>
      <c r="T408">
        <v>0</v>
      </c>
      <c r="U408">
        <v>16</v>
      </c>
      <c r="V408">
        <v>15</v>
      </c>
      <c r="W408">
        <v>14</v>
      </c>
      <c r="X408">
        <v>0</v>
      </c>
      <c r="Y408">
        <v>13</v>
      </c>
      <c r="Z408">
        <v>13</v>
      </c>
      <c r="AA408">
        <v>12</v>
      </c>
      <c r="AB408">
        <v>15</v>
      </c>
      <c r="AC408">
        <v>8</v>
      </c>
      <c r="AD408">
        <v>6</v>
      </c>
      <c r="AE408">
        <v>8</v>
      </c>
      <c r="AF408">
        <v>0</v>
      </c>
      <c r="AG408">
        <v>14</v>
      </c>
      <c r="AH408">
        <v>0</v>
      </c>
      <c r="AI408">
        <v>0</v>
      </c>
      <c r="AJ408">
        <v>15</v>
      </c>
      <c r="AK408" s="50" t="s">
        <v>333</v>
      </c>
      <c r="AO408" s="13" t="s">
        <v>33</v>
      </c>
    </row>
    <row r="409" spans="1:41" x14ac:dyDescent="0.3">
      <c r="A409" s="13" t="s">
        <v>911</v>
      </c>
      <c r="B409">
        <v>2</v>
      </c>
      <c r="C409">
        <v>31139</v>
      </c>
      <c r="D409" t="s">
        <v>376</v>
      </c>
      <c r="E409">
        <v>0</v>
      </c>
      <c r="F409">
        <v>0</v>
      </c>
      <c r="H409">
        <v>0</v>
      </c>
      <c r="I409">
        <v>1</v>
      </c>
      <c r="J409">
        <v>1</v>
      </c>
      <c r="K409">
        <v>1</v>
      </c>
      <c r="L409">
        <v>1</v>
      </c>
      <c r="M409">
        <v>0</v>
      </c>
      <c r="N409">
        <v>0</v>
      </c>
      <c r="O409">
        <v>0</v>
      </c>
      <c r="P409">
        <v>0</v>
      </c>
      <c r="Q409">
        <v>1</v>
      </c>
      <c r="R409">
        <v>1</v>
      </c>
      <c r="S409">
        <v>0</v>
      </c>
      <c r="T409">
        <v>0</v>
      </c>
      <c r="U409">
        <v>0</v>
      </c>
      <c r="V409">
        <v>0</v>
      </c>
      <c r="W409">
        <v>0</v>
      </c>
      <c r="X409">
        <v>0</v>
      </c>
      <c r="Y409">
        <v>0</v>
      </c>
      <c r="Z409">
        <v>0</v>
      </c>
      <c r="AA409">
        <v>0</v>
      </c>
      <c r="AB409">
        <v>0</v>
      </c>
      <c r="AC409">
        <v>1</v>
      </c>
      <c r="AD409">
        <v>0</v>
      </c>
      <c r="AE409">
        <v>0</v>
      </c>
      <c r="AF409">
        <v>0</v>
      </c>
      <c r="AG409">
        <v>0</v>
      </c>
      <c r="AH409">
        <v>0</v>
      </c>
      <c r="AI409">
        <v>0</v>
      </c>
      <c r="AJ409">
        <v>0</v>
      </c>
      <c r="AK409" s="50" t="s">
        <v>331</v>
      </c>
      <c r="AO409" s="13" t="s">
        <v>164</v>
      </c>
    </row>
    <row r="410" spans="1:41" x14ac:dyDescent="0.3">
      <c r="A410" s="13" t="s">
        <v>912</v>
      </c>
      <c r="B410">
        <v>2</v>
      </c>
      <c r="C410">
        <v>34132</v>
      </c>
      <c r="D410" t="s">
        <v>475</v>
      </c>
      <c r="E410">
        <v>0</v>
      </c>
      <c r="F410">
        <v>0</v>
      </c>
      <c r="H410">
        <v>0</v>
      </c>
      <c r="I410">
        <v>0</v>
      </c>
      <c r="J410">
        <v>0</v>
      </c>
      <c r="K410">
        <v>0</v>
      </c>
      <c r="L410">
        <v>0</v>
      </c>
      <c r="M410">
        <v>2</v>
      </c>
      <c r="N410">
        <v>2</v>
      </c>
      <c r="O410">
        <v>2</v>
      </c>
      <c r="P410">
        <v>2</v>
      </c>
      <c r="Q410">
        <v>0</v>
      </c>
      <c r="R410">
        <v>0</v>
      </c>
      <c r="S410">
        <v>0</v>
      </c>
      <c r="T410">
        <v>0</v>
      </c>
      <c r="U410">
        <v>0</v>
      </c>
      <c r="V410">
        <v>0</v>
      </c>
      <c r="W410">
        <v>0</v>
      </c>
      <c r="X410">
        <v>0</v>
      </c>
      <c r="Y410">
        <v>0</v>
      </c>
      <c r="Z410">
        <v>0</v>
      </c>
      <c r="AA410">
        <v>0</v>
      </c>
      <c r="AB410">
        <v>0</v>
      </c>
      <c r="AC410">
        <v>1</v>
      </c>
      <c r="AD410">
        <v>1</v>
      </c>
      <c r="AE410">
        <v>0</v>
      </c>
      <c r="AF410">
        <v>0</v>
      </c>
      <c r="AG410">
        <v>1</v>
      </c>
      <c r="AH410">
        <v>0</v>
      </c>
      <c r="AI410">
        <v>0</v>
      </c>
      <c r="AJ410">
        <v>0</v>
      </c>
      <c r="AK410" s="50" t="s">
        <v>328</v>
      </c>
      <c r="AO410" s="13" t="s">
        <v>92</v>
      </c>
    </row>
    <row r="411" spans="1:41" x14ac:dyDescent="0.3">
      <c r="A411" s="13" t="s">
        <v>913</v>
      </c>
      <c r="B411">
        <v>2</v>
      </c>
      <c r="C411">
        <v>11129</v>
      </c>
      <c r="D411" t="s">
        <v>499</v>
      </c>
      <c r="E411">
        <v>21</v>
      </c>
      <c r="F411">
        <v>1</v>
      </c>
      <c r="H411">
        <v>0</v>
      </c>
      <c r="I411">
        <v>7</v>
      </c>
      <c r="J411">
        <v>7</v>
      </c>
      <c r="K411">
        <v>8</v>
      </c>
      <c r="L411">
        <v>7</v>
      </c>
      <c r="M411">
        <v>2</v>
      </c>
      <c r="N411">
        <v>2</v>
      </c>
      <c r="O411">
        <v>3</v>
      </c>
      <c r="P411">
        <v>2</v>
      </c>
      <c r="Q411">
        <v>1</v>
      </c>
      <c r="R411">
        <v>2</v>
      </c>
      <c r="S411">
        <v>0</v>
      </c>
      <c r="T411">
        <v>0</v>
      </c>
      <c r="U411">
        <v>2</v>
      </c>
      <c r="V411">
        <v>2</v>
      </c>
      <c r="W411">
        <v>3</v>
      </c>
      <c r="X411">
        <v>0</v>
      </c>
      <c r="Y411">
        <v>0</v>
      </c>
      <c r="Z411">
        <v>2</v>
      </c>
      <c r="AA411">
        <v>2</v>
      </c>
      <c r="AB411">
        <v>1</v>
      </c>
      <c r="AC411">
        <v>3</v>
      </c>
      <c r="AD411">
        <v>3</v>
      </c>
      <c r="AE411">
        <v>0</v>
      </c>
      <c r="AF411">
        <v>0</v>
      </c>
      <c r="AG411">
        <v>0</v>
      </c>
      <c r="AH411">
        <v>0</v>
      </c>
      <c r="AI411">
        <v>0</v>
      </c>
      <c r="AJ411">
        <v>1</v>
      </c>
      <c r="AK411" s="50" t="s">
        <v>33</v>
      </c>
      <c r="AO411" s="13" t="s">
        <v>355</v>
      </c>
    </row>
    <row r="412" spans="1:41" x14ac:dyDescent="0.3">
      <c r="A412" s="13" t="s">
        <v>914</v>
      </c>
      <c r="B412">
        <v>2</v>
      </c>
      <c r="C412">
        <v>30057</v>
      </c>
      <c r="D412" t="s">
        <v>503</v>
      </c>
      <c r="E412">
        <v>3</v>
      </c>
      <c r="F412">
        <v>0</v>
      </c>
      <c r="H412">
        <v>3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0</v>
      </c>
      <c r="Y412">
        <v>0</v>
      </c>
      <c r="Z412">
        <v>0</v>
      </c>
      <c r="AA412">
        <v>0</v>
      </c>
      <c r="AB412">
        <v>0</v>
      </c>
      <c r="AC412">
        <v>0</v>
      </c>
      <c r="AD412">
        <v>0</v>
      </c>
      <c r="AE412">
        <v>0</v>
      </c>
      <c r="AF412">
        <v>0</v>
      </c>
      <c r="AG412">
        <v>0</v>
      </c>
      <c r="AH412">
        <v>0</v>
      </c>
      <c r="AI412">
        <v>0</v>
      </c>
      <c r="AJ412">
        <v>0</v>
      </c>
      <c r="AK412" s="50" t="s">
        <v>33</v>
      </c>
      <c r="AO412" s="13" t="s">
        <v>355</v>
      </c>
    </row>
    <row r="413" spans="1:41" x14ac:dyDescent="0.3">
      <c r="A413" s="13" t="s">
        <v>915</v>
      </c>
      <c r="B413">
        <v>2</v>
      </c>
      <c r="C413">
        <v>26706</v>
      </c>
      <c r="D413" t="s">
        <v>504</v>
      </c>
      <c r="E413">
        <v>80</v>
      </c>
      <c r="F413">
        <v>0</v>
      </c>
      <c r="H413">
        <v>77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0</v>
      </c>
      <c r="Y413">
        <v>1</v>
      </c>
      <c r="Z413">
        <v>0</v>
      </c>
      <c r="AA413">
        <v>0</v>
      </c>
      <c r="AB413">
        <v>0</v>
      </c>
      <c r="AC413">
        <v>0</v>
      </c>
      <c r="AD413">
        <v>0</v>
      </c>
      <c r="AE413">
        <v>0</v>
      </c>
      <c r="AF413">
        <v>0</v>
      </c>
      <c r="AG413">
        <v>0</v>
      </c>
      <c r="AH413">
        <v>0</v>
      </c>
      <c r="AI413">
        <v>0</v>
      </c>
      <c r="AJ413">
        <v>0</v>
      </c>
      <c r="AK413" s="50" t="e">
        <v>#N/A</v>
      </c>
      <c r="AO413" s="13" t="e">
        <v>#N/A</v>
      </c>
    </row>
    <row r="414" spans="1:41" x14ac:dyDescent="0.3">
      <c r="A414" s="13" t="s">
        <v>916</v>
      </c>
      <c r="B414">
        <v>3</v>
      </c>
      <c r="C414">
        <v>4317</v>
      </c>
      <c r="D414" t="s">
        <v>32</v>
      </c>
      <c r="E414">
        <v>292</v>
      </c>
      <c r="F414">
        <v>2</v>
      </c>
      <c r="H414">
        <v>299</v>
      </c>
      <c r="I414">
        <v>17</v>
      </c>
      <c r="J414">
        <v>12</v>
      </c>
      <c r="K414">
        <v>18</v>
      </c>
      <c r="L414">
        <v>17</v>
      </c>
      <c r="M414">
        <v>13</v>
      </c>
      <c r="N414">
        <v>7</v>
      </c>
      <c r="O414">
        <v>7</v>
      </c>
      <c r="P414">
        <v>11</v>
      </c>
      <c r="Q414">
        <v>9</v>
      </c>
      <c r="R414">
        <v>8</v>
      </c>
      <c r="S414">
        <v>0</v>
      </c>
      <c r="T414">
        <v>0</v>
      </c>
      <c r="U414">
        <v>5</v>
      </c>
      <c r="V414">
        <v>6</v>
      </c>
      <c r="W414">
        <v>6</v>
      </c>
      <c r="X414">
        <v>0</v>
      </c>
      <c r="Y414">
        <v>6</v>
      </c>
      <c r="Z414">
        <v>5</v>
      </c>
      <c r="AA414">
        <v>8</v>
      </c>
      <c r="AB414">
        <v>8</v>
      </c>
      <c r="AC414">
        <v>2</v>
      </c>
      <c r="AD414">
        <v>2</v>
      </c>
      <c r="AE414">
        <v>3</v>
      </c>
      <c r="AF414">
        <v>19</v>
      </c>
      <c r="AG414">
        <v>3</v>
      </c>
      <c r="AH414">
        <v>0</v>
      </c>
      <c r="AI414">
        <v>2</v>
      </c>
      <c r="AJ414">
        <v>0</v>
      </c>
      <c r="AK414" s="50" t="s">
        <v>33</v>
      </c>
      <c r="AO414" s="13" t="s">
        <v>33</v>
      </c>
    </row>
    <row r="415" spans="1:41" x14ac:dyDescent="0.3">
      <c r="A415" s="13" t="s">
        <v>917</v>
      </c>
      <c r="B415">
        <v>3</v>
      </c>
      <c r="C415">
        <v>4318</v>
      </c>
      <c r="D415" t="s">
        <v>35</v>
      </c>
      <c r="E415">
        <v>59</v>
      </c>
      <c r="F415">
        <v>0</v>
      </c>
      <c r="H415">
        <v>58</v>
      </c>
      <c r="I415">
        <v>35</v>
      </c>
      <c r="J415">
        <v>35</v>
      </c>
      <c r="K415">
        <v>35</v>
      </c>
      <c r="L415">
        <v>34</v>
      </c>
      <c r="M415">
        <v>36</v>
      </c>
      <c r="N415">
        <v>35</v>
      </c>
      <c r="O415">
        <v>35</v>
      </c>
      <c r="P415">
        <v>36</v>
      </c>
      <c r="Q415">
        <v>26</v>
      </c>
      <c r="R415">
        <v>26</v>
      </c>
      <c r="S415">
        <v>0</v>
      </c>
      <c r="T415">
        <v>0</v>
      </c>
      <c r="U415">
        <v>25</v>
      </c>
      <c r="V415">
        <v>27</v>
      </c>
      <c r="W415">
        <v>26</v>
      </c>
      <c r="X415">
        <v>0</v>
      </c>
      <c r="Y415">
        <v>24</v>
      </c>
      <c r="Z415">
        <v>30</v>
      </c>
      <c r="AA415">
        <v>20</v>
      </c>
      <c r="AB415">
        <v>29</v>
      </c>
      <c r="AC415">
        <v>10</v>
      </c>
      <c r="AD415">
        <v>8</v>
      </c>
      <c r="AE415">
        <v>2</v>
      </c>
      <c r="AF415">
        <v>74</v>
      </c>
      <c r="AG415">
        <v>19</v>
      </c>
      <c r="AH415">
        <v>0</v>
      </c>
      <c r="AI415">
        <v>18</v>
      </c>
      <c r="AJ415">
        <v>1</v>
      </c>
      <c r="AK415" s="50" t="s">
        <v>33</v>
      </c>
      <c r="AO415" s="13" t="s">
        <v>33</v>
      </c>
    </row>
    <row r="416" spans="1:41" x14ac:dyDescent="0.3">
      <c r="A416" s="13" t="s">
        <v>918</v>
      </c>
      <c r="B416">
        <v>3</v>
      </c>
      <c r="C416">
        <v>4319</v>
      </c>
      <c r="D416" t="s">
        <v>36</v>
      </c>
      <c r="E416">
        <v>2</v>
      </c>
      <c r="F416">
        <v>0</v>
      </c>
      <c r="H416">
        <v>0</v>
      </c>
      <c r="I416">
        <v>18</v>
      </c>
      <c r="J416">
        <v>18</v>
      </c>
      <c r="K416">
        <v>18</v>
      </c>
      <c r="L416">
        <v>18</v>
      </c>
      <c r="M416">
        <v>22</v>
      </c>
      <c r="N416">
        <v>21</v>
      </c>
      <c r="O416">
        <v>22</v>
      </c>
      <c r="P416">
        <v>22</v>
      </c>
      <c r="Q416">
        <v>12</v>
      </c>
      <c r="R416">
        <v>12</v>
      </c>
      <c r="S416">
        <v>0</v>
      </c>
      <c r="T416">
        <v>0</v>
      </c>
      <c r="U416">
        <v>25</v>
      </c>
      <c r="V416">
        <v>24</v>
      </c>
      <c r="W416">
        <v>24</v>
      </c>
      <c r="X416">
        <v>0</v>
      </c>
      <c r="Y416">
        <v>14</v>
      </c>
      <c r="Z416">
        <v>8</v>
      </c>
      <c r="AA416">
        <v>11</v>
      </c>
      <c r="AB416">
        <v>11</v>
      </c>
      <c r="AC416">
        <v>13</v>
      </c>
      <c r="AD416">
        <v>8</v>
      </c>
      <c r="AE416">
        <v>4</v>
      </c>
      <c r="AF416">
        <v>149</v>
      </c>
      <c r="AG416">
        <v>14</v>
      </c>
      <c r="AH416">
        <v>0</v>
      </c>
      <c r="AI416">
        <v>1</v>
      </c>
      <c r="AJ416">
        <v>10</v>
      </c>
      <c r="AK416" s="50" t="s">
        <v>33</v>
      </c>
      <c r="AO416" s="13" t="s">
        <v>33</v>
      </c>
    </row>
    <row r="417" spans="1:41" x14ac:dyDescent="0.3">
      <c r="A417" s="13" t="s">
        <v>919</v>
      </c>
      <c r="B417">
        <v>3</v>
      </c>
      <c r="C417">
        <v>4320</v>
      </c>
      <c r="D417" t="s">
        <v>37</v>
      </c>
      <c r="E417">
        <v>0</v>
      </c>
      <c r="F417">
        <v>0</v>
      </c>
      <c r="H417">
        <v>1</v>
      </c>
      <c r="I417">
        <v>10</v>
      </c>
      <c r="J417">
        <v>10</v>
      </c>
      <c r="K417">
        <v>10</v>
      </c>
      <c r="L417">
        <v>10</v>
      </c>
      <c r="M417">
        <v>12</v>
      </c>
      <c r="N417">
        <v>12</v>
      </c>
      <c r="O417">
        <v>12</v>
      </c>
      <c r="P417">
        <v>12</v>
      </c>
      <c r="Q417">
        <v>16</v>
      </c>
      <c r="R417">
        <v>16</v>
      </c>
      <c r="S417">
        <v>0</v>
      </c>
      <c r="T417">
        <v>0</v>
      </c>
      <c r="U417">
        <v>18</v>
      </c>
      <c r="V417">
        <v>18</v>
      </c>
      <c r="W417">
        <v>17</v>
      </c>
      <c r="X417">
        <v>0</v>
      </c>
      <c r="Y417">
        <v>8</v>
      </c>
      <c r="Z417">
        <v>18</v>
      </c>
      <c r="AA417">
        <v>17</v>
      </c>
      <c r="AB417">
        <v>19</v>
      </c>
      <c r="AC417">
        <v>11</v>
      </c>
      <c r="AD417">
        <v>9</v>
      </c>
      <c r="AE417">
        <v>8</v>
      </c>
      <c r="AF417">
        <v>38</v>
      </c>
      <c r="AG417">
        <v>19</v>
      </c>
      <c r="AH417">
        <v>0</v>
      </c>
      <c r="AI417">
        <v>6</v>
      </c>
      <c r="AJ417">
        <v>3</v>
      </c>
      <c r="AK417" s="50" t="s">
        <v>33</v>
      </c>
      <c r="AO417" s="13" t="s">
        <v>33</v>
      </c>
    </row>
    <row r="418" spans="1:41" x14ac:dyDescent="0.3">
      <c r="A418" s="13" t="s">
        <v>920</v>
      </c>
      <c r="B418">
        <v>3</v>
      </c>
      <c r="C418">
        <v>4321</v>
      </c>
      <c r="D418" t="s">
        <v>437</v>
      </c>
      <c r="E418">
        <v>0</v>
      </c>
      <c r="F418">
        <v>0</v>
      </c>
      <c r="H418">
        <v>0</v>
      </c>
      <c r="I418">
        <v>23</v>
      </c>
      <c r="J418">
        <v>23</v>
      </c>
      <c r="K418">
        <v>23</v>
      </c>
      <c r="L418">
        <v>23</v>
      </c>
      <c r="M418">
        <v>15</v>
      </c>
      <c r="N418">
        <v>15</v>
      </c>
      <c r="O418">
        <v>15</v>
      </c>
      <c r="P418">
        <v>15</v>
      </c>
      <c r="Q418">
        <v>21</v>
      </c>
      <c r="R418">
        <v>21</v>
      </c>
      <c r="S418">
        <v>0</v>
      </c>
      <c r="T418">
        <v>0</v>
      </c>
      <c r="U418">
        <v>17</v>
      </c>
      <c r="V418">
        <v>16</v>
      </c>
      <c r="W418">
        <v>18</v>
      </c>
      <c r="X418">
        <v>0</v>
      </c>
      <c r="Y418">
        <v>14</v>
      </c>
      <c r="Z418">
        <v>12</v>
      </c>
      <c r="AA418">
        <v>8</v>
      </c>
      <c r="AB418">
        <v>13</v>
      </c>
      <c r="AC418">
        <v>10</v>
      </c>
      <c r="AD418">
        <v>4</v>
      </c>
      <c r="AE418">
        <v>10</v>
      </c>
      <c r="AF418">
        <v>61</v>
      </c>
      <c r="AG418">
        <v>10</v>
      </c>
      <c r="AH418">
        <v>0</v>
      </c>
      <c r="AI418">
        <v>5</v>
      </c>
      <c r="AJ418">
        <v>15</v>
      </c>
      <c r="AK418" s="50" t="s">
        <v>33</v>
      </c>
      <c r="AO418" s="13" t="s">
        <v>33</v>
      </c>
    </row>
    <row r="419" spans="1:41" x14ac:dyDescent="0.3">
      <c r="A419" s="13" t="s">
        <v>921</v>
      </c>
      <c r="B419">
        <v>3</v>
      </c>
      <c r="C419">
        <v>4322</v>
      </c>
      <c r="D419" t="s">
        <v>38</v>
      </c>
      <c r="E419">
        <v>0</v>
      </c>
      <c r="F419">
        <v>0</v>
      </c>
      <c r="H419">
        <v>0</v>
      </c>
      <c r="I419">
        <v>18</v>
      </c>
      <c r="J419">
        <v>18</v>
      </c>
      <c r="K419">
        <v>18</v>
      </c>
      <c r="L419">
        <v>18</v>
      </c>
      <c r="M419">
        <v>15</v>
      </c>
      <c r="N419">
        <v>15</v>
      </c>
      <c r="O419">
        <v>15</v>
      </c>
      <c r="P419">
        <v>15</v>
      </c>
      <c r="Q419">
        <v>15</v>
      </c>
      <c r="R419">
        <v>15</v>
      </c>
      <c r="S419">
        <v>0</v>
      </c>
      <c r="T419">
        <v>0</v>
      </c>
      <c r="U419">
        <v>8</v>
      </c>
      <c r="V419">
        <v>9</v>
      </c>
      <c r="W419">
        <v>9</v>
      </c>
      <c r="X419">
        <v>0</v>
      </c>
      <c r="Y419">
        <v>5</v>
      </c>
      <c r="Z419">
        <v>15</v>
      </c>
      <c r="AA419">
        <v>15</v>
      </c>
      <c r="AB419">
        <v>16</v>
      </c>
      <c r="AC419">
        <v>7</v>
      </c>
      <c r="AD419">
        <v>6</v>
      </c>
      <c r="AE419">
        <v>2</v>
      </c>
      <c r="AF419">
        <v>44</v>
      </c>
      <c r="AG419">
        <v>1</v>
      </c>
      <c r="AH419">
        <v>0</v>
      </c>
      <c r="AI419">
        <v>2</v>
      </c>
      <c r="AJ419">
        <v>11</v>
      </c>
      <c r="AK419" s="50" t="s">
        <v>33</v>
      </c>
      <c r="AO419" s="13" t="s">
        <v>33</v>
      </c>
    </row>
    <row r="420" spans="1:41" x14ac:dyDescent="0.3">
      <c r="A420" s="13" t="s">
        <v>922</v>
      </c>
      <c r="B420">
        <v>3</v>
      </c>
      <c r="C420">
        <v>4323</v>
      </c>
      <c r="D420" t="s">
        <v>39</v>
      </c>
      <c r="E420">
        <v>0</v>
      </c>
      <c r="F420">
        <v>0</v>
      </c>
      <c r="H420">
        <v>0</v>
      </c>
      <c r="I420">
        <v>19</v>
      </c>
      <c r="J420">
        <v>19</v>
      </c>
      <c r="K420">
        <v>19</v>
      </c>
      <c r="L420">
        <v>19</v>
      </c>
      <c r="M420">
        <v>5</v>
      </c>
      <c r="N420">
        <v>6</v>
      </c>
      <c r="O420">
        <v>5</v>
      </c>
      <c r="P420">
        <v>5</v>
      </c>
      <c r="Q420">
        <v>11</v>
      </c>
      <c r="R420">
        <v>11</v>
      </c>
      <c r="S420">
        <v>0</v>
      </c>
      <c r="T420">
        <v>0</v>
      </c>
      <c r="U420">
        <v>6</v>
      </c>
      <c r="V420">
        <v>5</v>
      </c>
      <c r="W420">
        <v>5</v>
      </c>
      <c r="X420">
        <v>0</v>
      </c>
      <c r="Y420">
        <v>17</v>
      </c>
      <c r="Z420">
        <v>18</v>
      </c>
      <c r="AA420">
        <v>24</v>
      </c>
      <c r="AB420">
        <v>23</v>
      </c>
      <c r="AC420">
        <v>11</v>
      </c>
      <c r="AD420">
        <v>8</v>
      </c>
      <c r="AE420">
        <v>3</v>
      </c>
      <c r="AF420">
        <v>60</v>
      </c>
      <c r="AG420">
        <v>52</v>
      </c>
      <c r="AH420">
        <v>0</v>
      </c>
      <c r="AI420">
        <v>0</v>
      </c>
      <c r="AJ420">
        <v>17</v>
      </c>
      <c r="AK420" s="50" t="s">
        <v>33</v>
      </c>
      <c r="AO420" s="13" t="s">
        <v>33</v>
      </c>
    </row>
    <row r="421" spans="1:41" x14ac:dyDescent="0.3">
      <c r="A421" s="13" t="s">
        <v>923</v>
      </c>
      <c r="B421">
        <v>3</v>
      </c>
      <c r="C421">
        <v>4324</v>
      </c>
      <c r="D421" t="s">
        <v>40</v>
      </c>
      <c r="E421">
        <v>10</v>
      </c>
      <c r="F421">
        <v>1</v>
      </c>
      <c r="H421">
        <v>6</v>
      </c>
      <c r="I421">
        <v>26</v>
      </c>
      <c r="J421">
        <v>26</v>
      </c>
      <c r="K421">
        <v>29</v>
      </c>
      <c r="L421">
        <v>26</v>
      </c>
      <c r="M421">
        <v>24</v>
      </c>
      <c r="N421">
        <v>23</v>
      </c>
      <c r="O421">
        <v>26</v>
      </c>
      <c r="P421">
        <v>24</v>
      </c>
      <c r="Q421">
        <v>25</v>
      </c>
      <c r="R421">
        <v>24</v>
      </c>
      <c r="S421">
        <v>0</v>
      </c>
      <c r="T421">
        <v>0</v>
      </c>
      <c r="U421">
        <v>21</v>
      </c>
      <c r="V421">
        <v>21</v>
      </c>
      <c r="W421">
        <v>21</v>
      </c>
      <c r="X421">
        <v>0</v>
      </c>
      <c r="Y421">
        <v>11</v>
      </c>
      <c r="Z421">
        <v>16</v>
      </c>
      <c r="AA421">
        <v>18</v>
      </c>
      <c r="AB421">
        <v>22</v>
      </c>
      <c r="AC421">
        <v>14</v>
      </c>
      <c r="AD421">
        <v>10</v>
      </c>
      <c r="AE421">
        <v>10</v>
      </c>
      <c r="AF421">
        <v>71</v>
      </c>
      <c r="AG421">
        <v>2</v>
      </c>
      <c r="AH421">
        <v>0</v>
      </c>
      <c r="AI421">
        <v>1</v>
      </c>
      <c r="AJ421">
        <v>10</v>
      </c>
      <c r="AK421" s="50" t="s">
        <v>33</v>
      </c>
      <c r="AO421" s="13" t="s">
        <v>33</v>
      </c>
    </row>
    <row r="422" spans="1:41" x14ac:dyDescent="0.3">
      <c r="A422" s="13" t="s">
        <v>924</v>
      </c>
      <c r="B422">
        <v>3</v>
      </c>
      <c r="C422">
        <v>4325</v>
      </c>
      <c r="D422" t="s">
        <v>41</v>
      </c>
      <c r="E422">
        <v>3</v>
      </c>
      <c r="F422">
        <v>0</v>
      </c>
      <c r="H422">
        <v>3</v>
      </c>
      <c r="I422">
        <v>8</v>
      </c>
      <c r="J422">
        <v>8</v>
      </c>
      <c r="K422">
        <v>8</v>
      </c>
      <c r="L422">
        <v>8</v>
      </c>
      <c r="M422">
        <v>11</v>
      </c>
      <c r="N422">
        <v>11</v>
      </c>
      <c r="O422">
        <v>11</v>
      </c>
      <c r="P422">
        <v>10</v>
      </c>
      <c r="Q422">
        <v>15</v>
      </c>
      <c r="R422">
        <v>15</v>
      </c>
      <c r="S422">
        <v>0</v>
      </c>
      <c r="T422">
        <v>0</v>
      </c>
      <c r="U422">
        <v>10</v>
      </c>
      <c r="V422">
        <v>9</v>
      </c>
      <c r="W422">
        <v>10</v>
      </c>
      <c r="X422">
        <v>0</v>
      </c>
      <c r="Y422">
        <v>4</v>
      </c>
      <c r="Z422">
        <v>2</v>
      </c>
      <c r="AA422">
        <v>4</v>
      </c>
      <c r="AB422">
        <v>5</v>
      </c>
      <c r="AC422">
        <v>7</v>
      </c>
      <c r="AD422">
        <v>5</v>
      </c>
      <c r="AE422">
        <v>1</v>
      </c>
      <c r="AF422">
        <v>13</v>
      </c>
      <c r="AG422">
        <v>12</v>
      </c>
      <c r="AH422">
        <v>0</v>
      </c>
      <c r="AI422">
        <v>0</v>
      </c>
      <c r="AJ422">
        <v>9</v>
      </c>
      <c r="AK422" s="50" t="s">
        <v>42</v>
      </c>
      <c r="AO422" s="13" t="s">
        <v>33</v>
      </c>
    </row>
    <row r="423" spans="1:41" x14ac:dyDescent="0.3">
      <c r="A423" s="13" t="s">
        <v>925</v>
      </c>
      <c r="B423">
        <v>3</v>
      </c>
      <c r="C423">
        <v>4326</v>
      </c>
      <c r="D423" t="s">
        <v>43</v>
      </c>
      <c r="E423">
        <v>1</v>
      </c>
      <c r="F423">
        <v>0</v>
      </c>
      <c r="H423">
        <v>1</v>
      </c>
      <c r="I423">
        <v>2</v>
      </c>
      <c r="J423">
        <v>2</v>
      </c>
      <c r="K423">
        <v>2</v>
      </c>
      <c r="L423">
        <v>2</v>
      </c>
      <c r="M423">
        <v>5</v>
      </c>
      <c r="N423">
        <v>5</v>
      </c>
      <c r="O423">
        <v>6</v>
      </c>
      <c r="P423">
        <v>6</v>
      </c>
      <c r="Q423">
        <v>0</v>
      </c>
      <c r="R423">
        <v>0</v>
      </c>
      <c r="S423">
        <v>0</v>
      </c>
      <c r="T423">
        <v>0</v>
      </c>
      <c r="U423">
        <v>2</v>
      </c>
      <c r="V423">
        <v>2</v>
      </c>
      <c r="W423">
        <v>2</v>
      </c>
      <c r="X423">
        <v>0</v>
      </c>
      <c r="Y423">
        <v>6</v>
      </c>
      <c r="Z423">
        <v>5</v>
      </c>
      <c r="AA423">
        <v>5</v>
      </c>
      <c r="AB423">
        <v>4</v>
      </c>
      <c r="AC423">
        <v>7</v>
      </c>
      <c r="AD423">
        <v>6</v>
      </c>
      <c r="AE423">
        <v>8</v>
      </c>
      <c r="AF423">
        <v>17</v>
      </c>
      <c r="AG423">
        <v>13</v>
      </c>
      <c r="AH423">
        <v>0</v>
      </c>
      <c r="AI423">
        <v>0</v>
      </c>
      <c r="AJ423">
        <v>2</v>
      </c>
      <c r="AK423" s="50" t="s">
        <v>42</v>
      </c>
      <c r="AO423" s="13" t="s">
        <v>33</v>
      </c>
    </row>
    <row r="424" spans="1:41" x14ac:dyDescent="0.3">
      <c r="A424" s="13" t="s">
        <v>926</v>
      </c>
      <c r="B424">
        <v>3</v>
      </c>
      <c r="C424">
        <v>4327</v>
      </c>
      <c r="D424" t="s">
        <v>44</v>
      </c>
      <c r="E424">
        <v>0</v>
      </c>
      <c r="F424">
        <v>0</v>
      </c>
      <c r="H424">
        <v>0</v>
      </c>
      <c r="I424">
        <v>20</v>
      </c>
      <c r="J424">
        <v>20</v>
      </c>
      <c r="K424">
        <v>20</v>
      </c>
      <c r="L424">
        <v>20</v>
      </c>
      <c r="M424">
        <v>22</v>
      </c>
      <c r="N424">
        <v>22</v>
      </c>
      <c r="O424">
        <v>22</v>
      </c>
      <c r="P424">
        <v>22</v>
      </c>
      <c r="Q424">
        <v>24</v>
      </c>
      <c r="R424">
        <v>24</v>
      </c>
      <c r="S424">
        <v>0</v>
      </c>
      <c r="T424">
        <v>0</v>
      </c>
      <c r="U424">
        <v>19</v>
      </c>
      <c r="V424">
        <v>19</v>
      </c>
      <c r="W424">
        <v>19</v>
      </c>
      <c r="X424">
        <v>0</v>
      </c>
      <c r="Y424">
        <v>16</v>
      </c>
      <c r="Z424">
        <v>14</v>
      </c>
      <c r="AA424">
        <v>14</v>
      </c>
      <c r="AB424">
        <v>16</v>
      </c>
      <c r="AC424">
        <v>23</v>
      </c>
      <c r="AD424">
        <v>20</v>
      </c>
      <c r="AE424">
        <v>12</v>
      </c>
      <c r="AF424">
        <v>111</v>
      </c>
      <c r="AG424">
        <v>10</v>
      </c>
      <c r="AH424">
        <v>0</v>
      </c>
      <c r="AI424">
        <v>8</v>
      </c>
      <c r="AJ424">
        <v>13</v>
      </c>
      <c r="AK424" s="50" t="s">
        <v>45</v>
      </c>
      <c r="AO424" s="13" t="s">
        <v>33</v>
      </c>
    </row>
    <row r="425" spans="1:41" x14ac:dyDescent="0.3">
      <c r="A425" s="13" t="s">
        <v>927</v>
      </c>
      <c r="B425">
        <v>3</v>
      </c>
      <c r="C425">
        <v>4328</v>
      </c>
      <c r="D425" t="s">
        <v>46</v>
      </c>
      <c r="E425">
        <v>0</v>
      </c>
      <c r="F425">
        <v>0</v>
      </c>
      <c r="H425">
        <v>0</v>
      </c>
      <c r="I425">
        <v>6</v>
      </c>
      <c r="J425">
        <v>6</v>
      </c>
      <c r="K425">
        <v>6</v>
      </c>
      <c r="L425">
        <v>6</v>
      </c>
      <c r="M425">
        <v>5</v>
      </c>
      <c r="N425">
        <v>5</v>
      </c>
      <c r="O425">
        <v>7</v>
      </c>
      <c r="P425">
        <v>6</v>
      </c>
      <c r="Q425">
        <v>3</v>
      </c>
      <c r="R425">
        <v>4</v>
      </c>
      <c r="S425">
        <v>0</v>
      </c>
      <c r="T425">
        <v>0</v>
      </c>
      <c r="U425">
        <v>8</v>
      </c>
      <c r="V425">
        <v>11</v>
      </c>
      <c r="W425">
        <v>8</v>
      </c>
      <c r="X425">
        <v>0</v>
      </c>
      <c r="Y425">
        <v>7</v>
      </c>
      <c r="Z425">
        <v>6</v>
      </c>
      <c r="AA425">
        <v>6</v>
      </c>
      <c r="AB425">
        <v>6</v>
      </c>
      <c r="AC425">
        <v>4</v>
      </c>
      <c r="AD425">
        <v>3</v>
      </c>
      <c r="AE425">
        <v>9</v>
      </c>
      <c r="AF425">
        <v>134</v>
      </c>
      <c r="AG425">
        <v>10</v>
      </c>
      <c r="AH425">
        <v>0</v>
      </c>
      <c r="AI425">
        <v>2</v>
      </c>
      <c r="AJ425">
        <v>8</v>
      </c>
      <c r="AK425" s="50" t="s">
        <v>45</v>
      </c>
      <c r="AO425" s="13" t="s">
        <v>33</v>
      </c>
    </row>
    <row r="426" spans="1:41" x14ac:dyDescent="0.3">
      <c r="A426" s="13" t="s">
        <v>928</v>
      </c>
      <c r="B426">
        <v>3</v>
      </c>
      <c r="C426">
        <v>4329</v>
      </c>
      <c r="D426" t="s">
        <v>47</v>
      </c>
      <c r="E426">
        <v>8</v>
      </c>
      <c r="F426">
        <v>1</v>
      </c>
      <c r="H426">
        <v>8</v>
      </c>
      <c r="I426">
        <v>26</v>
      </c>
      <c r="J426">
        <v>26</v>
      </c>
      <c r="K426">
        <v>26</v>
      </c>
      <c r="L426">
        <v>27</v>
      </c>
      <c r="M426">
        <v>19</v>
      </c>
      <c r="N426">
        <v>18</v>
      </c>
      <c r="O426">
        <v>18</v>
      </c>
      <c r="P426">
        <v>19</v>
      </c>
      <c r="Q426">
        <v>18</v>
      </c>
      <c r="R426">
        <v>18</v>
      </c>
      <c r="S426">
        <v>0</v>
      </c>
      <c r="T426">
        <v>0</v>
      </c>
      <c r="U426">
        <v>22</v>
      </c>
      <c r="V426">
        <v>23</v>
      </c>
      <c r="W426">
        <v>22</v>
      </c>
      <c r="X426">
        <v>0</v>
      </c>
      <c r="Y426">
        <v>15</v>
      </c>
      <c r="Z426">
        <v>21</v>
      </c>
      <c r="AA426">
        <v>19</v>
      </c>
      <c r="AB426">
        <v>19</v>
      </c>
      <c r="AC426">
        <v>13</v>
      </c>
      <c r="AD426">
        <v>12</v>
      </c>
      <c r="AE426">
        <v>11</v>
      </c>
      <c r="AF426">
        <v>147</v>
      </c>
      <c r="AG426">
        <v>10</v>
      </c>
      <c r="AH426">
        <v>0</v>
      </c>
      <c r="AI426">
        <v>12</v>
      </c>
      <c r="AJ426">
        <v>0</v>
      </c>
      <c r="AK426" s="50" t="s">
        <v>45</v>
      </c>
      <c r="AO426" s="13" t="s">
        <v>33</v>
      </c>
    </row>
    <row r="427" spans="1:41" x14ac:dyDescent="0.3">
      <c r="A427" s="13" t="s">
        <v>929</v>
      </c>
      <c r="B427">
        <v>3</v>
      </c>
      <c r="C427">
        <v>4330</v>
      </c>
      <c r="D427" t="s">
        <v>48</v>
      </c>
      <c r="E427">
        <v>0</v>
      </c>
      <c r="F427">
        <v>0</v>
      </c>
      <c r="H427">
        <v>0</v>
      </c>
      <c r="I427">
        <v>5</v>
      </c>
      <c r="J427">
        <v>5</v>
      </c>
      <c r="K427">
        <v>6</v>
      </c>
      <c r="L427">
        <v>5</v>
      </c>
      <c r="M427">
        <v>4</v>
      </c>
      <c r="N427">
        <v>4</v>
      </c>
      <c r="O427">
        <v>4</v>
      </c>
      <c r="P427">
        <v>4</v>
      </c>
      <c r="Q427">
        <v>4</v>
      </c>
      <c r="R427">
        <v>4</v>
      </c>
      <c r="S427">
        <v>0</v>
      </c>
      <c r="T427">
        <v>0</v>
      </c>
      <c r="U427">
        <v>3</v>
      </c>
      <c r="V427">
        <v>3</v>
      </c>
      <c r="W427">
        <v>2</v>
      </c>
      <c r="X427">
        <v>0</v>
      </c>
      <c r="Y427">
        <v>2</v>
      </c>
      <c r="Z427">
        <v>4</v>
      </c>
      <c r="AA427">
        <v>5</v>
      </c>
      <c r="AB427">
        <v>5</v>
      </c>
      <c r="AC427">
        <v>4</v>
      </c>
      <c r="AD427">
        <v>3</v>
      </c>
      <c r="AE427">
        <v>2</v>
      </c>
      <c r="AF427">
        <v>22</v>
      </c>
      <c r="AG427">
        <v>0</v>
      </c>
      <c r="AH427">
        <v>0</v>
      </c>
      <c r="AI427">
        <v>0</v>
      </c>
      <c r="AJ427">
        <v>4</v>
      </c>
      <c r="AK427" s="50" t="s">
        <v>45</v>
      </c>
      <c r="AO427" s="13" t="s">
        <v>33</v>
      </c>
    </row>
    <row r="428" spans="1:41" x14ac:dyDescent="0.3">
      <c r="A428" s="13" t="s">
        <v>930</v>
      </c>
      <c r="B428">
        <v>3</v>
      </c>
      <c r="C428">
        <v>4331</v>
      </c>
      <c r="D428" t="s">
        <v>49</v>
      </c>
      <c r="E428">
        <v>15</v>
      </c>
      <c r="F428">
        <v>0</v>
      </c>
      <c r="H428">
        <v>15</v>
      </c>
      <c r="I428">
        <v>41</v>
      </c>
      <c r="J428">
        <v>41</v>
      </c>
      <c r="K428">
        <v>41</v>
      </c>
      <c r="L428">
        <v>40</v>
      </c>
      <c r="M428">
        <v>25</v>
      </c>
      <c r="N428">
        <v>25</v>
      </c>
      <c r="O428">
        <v>25</v>
      </c>
      <c r="P428">
        <v>25</v>
      </c>
      <c r="Q428">
        <v>27</v>
      </c>
      <c r="R428">
        <v>27</v>
      </c>
      <c r="S428">
        <v>0</v>
      </c>
      <c r="T428">
        <v>0</v>
      </c>
      <c r="U428">
        <v>29</v>
      </c>
      <c r="V428">
        <v>29</v>
      </c>
      <c r="W428">
        <v>29</v>
      </c>
      <c r="X428">
        <v>0</v>
      </c>
      <c r="Y428">
        <v>18</v>
      </c>
      <c r="Z428">
        <v>20</v>
      </c>
      <c r="AA428">
        <v>19</v>
      </c>
      <c r="AB428">
        <v>19</v>
      </c>
      <c r="AC428">
        <v>12</v>
      </c>
      <c r="AD428">
        <v>11</v>
      </c>
      <c r="AE428">
        <v>24</v>
      </c>
      <c r="AF428">
        <v>271</v>
      </c>
      <c r="AG428">
        <v>16</v>
      </c>
      <c r="AH428">
        <v>0</v>
      </c>
      <c r="AI428">
        <v>20</v>
      </c>
      <c r="AJ428">
        <v>0</v>
      </c>
      <c r="AK428" s="50" t="s">
        <v>49</v>
      </c>
      <c r="AO428" s="13" t="s">
        <v>33</v>
      </c>
    </row>
    <row r="429" spans="1:41" x14ac:dyDescent="0.3">
      <c r="A429" s="13" t="s">
        <v>931</v>
      </c>
      <c r="B429">
        <v>3</v>
      </c>
      <c r="C429">
        <v>4332</v>
      </c>
      <c r="D429" t="s">
        <v>50</v>
      </c>
      <c r="E429">
        <v>14</v>
      </c>
      <c r="F429">
        <v>0</v>
      </c>
      <c r="H429">
        <v>16</v>
      </c>
      <c r="I429">
        <v>29</v>
      </c>
      <c r="J429">
        <v>29</v>
      </c>
      <c r="K429">
        <v>24</v>
      </c>
      <c r="L429">
        <v>29</v>
      </c>
      <c r="M429">
        <v>35</v>
      </c>
      <c r="N429">
        <v>34</v>
      </c>
      <c r="O429">
        <v>32</v>
      </c>
      <c r="P429">
        <v>35</v>
      </c>
      <c r="Q429">
        <v>30</v>
      </c>
      <c r="R429">
        <v>32</v>
      </c>
      <c r="S429">
        <v>0</v>
      </c>
      <c r="T429">
        <v>0</v>
      </c>
      <c r="U429">
        <v>28</v>
      </c>
      <c r="V429">
        <v>29</v>
      </c>
      <c r="W429">
        <v>29</v>
      </c>
      <c r="X429">
        <v>0</v>
      </c>
      <c r="Y429">
        <v>18</v>
      </c>
      <c r="Z429">
        <v>31</v>
      </c>
      <c r="AA429">
        <v>38</v>
      </c>
      <c r="AB429">
        <v>34</v>
      </c>
      <c r="AC429">
        <v>17</v>
      </c>
      <c r="AD429">
        <v>15</v>
      </c>
      <c r="AE429">
        <v>5</v>
      </c>
      <c r="AF429">
        <v>53</v>
      </c>
      <c r="AG429">
        <v>3</v>
      </c>
      <c r="AH429">
        <v>0</v>
      </c>
      <c r="AI429">
        <v>0</v>
      </c>
      <c r="AJ429">
        <v>20</v>
      </c>
      <c r="AK429" s="50" t="s">
        <v>49</v>
      </c>
      <c r="AO429" s="13" t="s">
        <v>33</v>
      </c>
    </row>
    <row r="430" spans="1:41" x14ac:dyDescent="0.3">
      <c r="A430" s="13" t="s">
        <v>932</v>
      </c>
      <c r="B430">
        <v>3</v>
      </c>
      <c r="C430">
        <v>4333</v>
      </c>
      <c r="D430" t="s">
        <v>51</v>
      </c>
      <c r="E430">
        <v>7</v>
      </c>
      <c r="F430">
        <v>2</v>
      </c>
      <c r="H430">
        <v>10</v>
      </c>
      <c r="I430">
        <v>21</v>
      </c>
      <c r="J430">
        <v>20</v>
      </c>
      <c r="K430">
        <v>21</v>
      </c>
      <c r="L430">
        <v>21</v>
      </c>
      <c r="M430">
        <v>19</v>
      </c>
      <c r="N430">
        <v>17</v>
      </c>
      <c r="O430">
        <v>19</v>
      </c>
      <c r="P430">
        <v>19</v>
      </c>
      <c r="Q430">
        <v>27</v>
      </c>
      <c r="R430">
        <v>26</v>
      </c>
      <c r="S430">
        <v>0</v>
      </c>
      <c r="T430">
        <v>0</v>
      </c>
      <c r="U430">
        <v>20</v>
      </c>
      <c r="V430">
        <v>18</v>
      </c>
      <c r="W430">
        <v>19</v>
      </c>
      <c r="X430">
        <v>0</v>
      </c>
      <c r="Y430">
        <v>12</v>
      </c>
      <c r="Z430">
        <v>29</v>
      </c>
      <c r="AA430">
        <v>23</v>
      </c>
      <c r="AB430">
        <v>28</v>
      </c>
      <c r="AC430">
        <v>22</v>
      </c>
      <c r="AD430">
        <v>13</v>
      </c>
      <c r="AE430">
        <v>11</v>
      </c>
      <c r="AF430">
        <v>126</v>
      </c>
      <c r="AG430">
        <v>12</v>
      </c>
      <c r="AH430">
        <v>0</v>
      </c>
      <c r="AI430">
        <v>11</v>
      </c>
      <c r="AJ430">
        <v>12</v>
      </c>
      <c r="AK430" s="50" t="s">
        <v>49</v>
      </c>
      <c r="AO430" s="13" t="s">
        <v>33</v>
      </c>
    </row>
    <row r="431" spans="1:41" x14ac:dyDescent="0.3">
      <c r="A431" s="13" t="s">
        <v>933</v>
      </c>
      <c r="B431">
        <v>3</v>
      </c>
      <c r="C431">
        <v>4334</v>
      </c>
      <c r="D431" t="s">
        <v>52</v>
      </c>
      <c r="E431">
        <v>0</v>
      </c>
      <c r="F431">
        <v>0</v>
      </c>
      <c r="H431">
        <v>0</v>
      </c>
      <c r="I431">
        <v>7</v>
      </c>
      <c r="J431">
        <v>7</v>
      </c>
      <c r="K431">
        <v>4</v>
      </c>
      <c r="L431">
        <v>7</v>
      </c>
      <c r="M431">
        <v>9</v>
      </c>
      <c r="N431">
        <v>9</v>
      </c>
      <c r="O431">
        <v>9</v>
      </c>
      <c r="P431">
        <v>9</v>
      </c>
      <c r="Q431">
        <v>12</v>
      </c>
      <c r="R431">
        <v>10</v>
      </c>
      <c r="S431">
        <v>0</v>
      </c>
      <c r="T431">
        <v>0</v>
      </c>
      <c r="U431">
        <v>2</v>
      </c>
      <c r="V431">
        <v>2</v>
      </c>
      <c r="W431">
        <v>4</v>
      </c>
      <c r="X431">
        <v>0</v>
      </c>
      <c r="Y431">
        <v>7</v>
      </c>
      <c r="Z431">
        <v>7</v>
      </c>
      <c r="AA431">
        <v>7</v>
      </c>
      <c r="AB431">
        <v>3</v>
      </c>
      <c r="AC431">
        <v>3</v>
      </c>
      <c r="AD431">
        <v>3</v>
      </c>
      <c r="AE431">
        <v>0</v>
      </c>
      <c r="AF431">
        <v>10</v>
      </c>
      <c r="AG431">
        <v>1</v>
      </c>
      <c r="AH431">
        <v>0</v>
      </c>
      <c r="AI431">
        <v>0</v>
      </c>
      <c r="AJ431">
        <v>4</v>
      </c>
      <c r="AK431" s="50" t="s">
        <v>49</v>
      </c>
      <c r="AO431" s="13" t="s">
        <v>33</v>
      </c>
    </row>
    <row r="432" spans="1:41" x14ac:dyDescent="0.3">
      <c r="A432" s="13" t="s">
        <v>934</v>
      </c>
      <c r="B432">
        <v>3</v>
      </c>
      <c r="C432">
        <v>4335</v>
      </c>
      <c r="D432" t="s">
        <v>53</v>
      </c>
      <c r="E432">
        <v>0</v>
      </c>
      <c r="F432">
        <v>0</v>
      </c>
      <c r="H432">
        <v>0</v>
      </c>
      <c r="I432">
        <v>13</v>
      </c>
      <c r="J432">
        <v>13</v>
      </c>
      <c r="K432">
        <v>13</v>
      </c>
      <c r="L432">
        <v>13</v>
      </c>
      <c r="M432">
        <v>9</v>
      </c>
      <c r="N432">
        <v>9</v>
      </c>
      <c r="O432">
        <v>9</v>
      </c>
      <c r="P432">
        <v>9</v>
      </c>
      <c r="Q432">
        <v>16</v>
      </c>
      <c r="R432">
        <v>16</v>
      </c>
      <c r="S432">
        <v>0</v>
      </c>
      <c r="T432">
        <v>0</v>
      </c>
      <c r="U432">
        <v>13</v>
      </c>
      <c r="V432">
        <v>14</v>
      </c>
      <c r="W432">
        <v>13</v>
      </c>
      <c r="X432">
        <v>0</v>
      </c>
      <c r="Y432">
        <v>9</v>
      </c>
      <c r="Z432">
        <v>8</v>
      </c>
      <c r="AA432">
        <v>9</v>
      </c>
      <c r="AB432">
        <v>9</v>
      </c>
      <c r="AC432">
        <v>12</v>
      </c>
      <c r="AD432">
        <v>7</v>
      </c>
      <c r="AE432">
        <v>0</v>
      </c>
      <c r="AF432">
        <v>4</v>
      </c>
      <c r="AG432">
        <v>0</v>
      </c>
      <c r="AH432">
        <v>0</v>
      </c>
      <c r="AI432">
        <v>8</v>
      </c>
      <c r="AJ432">
        <v>1</v>
      </c>
      <c r="AK432" s="50" t="s">
        <v>49</v>
      </c>
      <c r="AO432" s="13" t="s">
        <v>33</v>
      </c>
    </row>
    <row r="433" spans="1:41" x14ac:dyDescent="0.3">
      <c r="A433" s="13" t="s">
        <v>935</v>
      </c>
      <c r="B433">
        <v>3</v>
      </c>
      <c r="C433">
        <v>4337</v>
      </c>
      <c r="D433" t="s">
        <v>55</v>
      </c>
      <c r="E433">
        <v>0</v>
      </c>
      <c r="F433">
        <v>0</v>
      </c>
      <c r="H433">
        <v>0</v>
      </c>
      <c r="I433">
        <v>2</v>
      </c>
      <c r="J433">
        <v>2</v>
      </c>
      <c r="K433">
        <v>2</v>
      </c>
      <c r="L433">
        <v>2</v>
      </c>
      <c r="M433">
        <v>3</v>
      </c>
      <c r="N433">
        <v>3</v>
      </c>
      <c r="O433">
        <v>3</v>
      </c>
      <c r="P433">
        <v>3</v>
      </c>
      <c r="Q433">
        <v>5</v>
      </c>
      <c r="R433">
        <v>5</v>
      </c>
      <c r="S433">
        <v>0</v>
      </c>
      <c r="T433">
        <v>0</v>
      </c>
      <c r="U433">
        <v>1</v>
      </c>
      <c r="V433">
        <v>1</v>
      </c>
      <c r="W433">
        <v>1</v>
      </c>
      <c r="X433">
        <v>0</v>
      </c>
      <c r="Y433">
        <v>4</v>
      </c>
      <c r="Z433">
        <v>1</v>
      </c>
      <c r="AA433">
        <v>1</v>
      </c>
      <c r="AB433">
        <v>1</v>
      </c>
      <c r="AC433">
        <v>1</v>
      </c>
      <c r="AD433">
        <v>1</v>
      </c>
      <c r="AE433">
        <v>0</v>
      </c>
      <c r="AF433">
        <v>0</v>
      </c>
      <c r="AG433">
        <v>0</v>
      </c>
      <c r="AH433">
        <v>0</v>
      </c>
      <c r="AI433">
        <v>2</v>
      </c>
      <c r="AJ433">
        <v>2</v>
      </c>
      <c r="AK433" s="50" t="s">
        <v>333</v>
      </c>
      <c r="AO433" s="13" t="s">
        <v>33</v>
      </c>
    </row>
    <row r="434" spans="1:41" x14ac:dyDescent="0.3">
      <c r="A434" s="13" t="s">
        <v>936</v>
      </c>
      <c r="B434">
        <v>3</v>
      </c>
      <c r="C434">
        <v>4338</v>
      </c>
      <c r="D434" t="s">
        <v>56</v>
      </c>
      <c r="E434">
        <v>9</v>
      </c>
      <c r="F434">
        <v>0</v>
      </c>
      <c r="H434">
        <v>12</v>
      </c>
      <c r="I434">
        <v>14</v>
      </c>
      <c r="J434">
        <v>14</v>
      </c>
      <c r="K434">
        <v>14</v>
      </c>
      <c r="L434">
        <v>14</v>
      </c>
      <c r="M434">
        <v>17</v>
      </c>
      <c r="N434">
        <v>17</v>
      </c>
      <c r="O434">
        <v>17</v>
      </c>
      <c r="P434">
        <v>17</v>
      </c>
      <c r="Q434">
        <v>11</v>
      </c>
      <c r="R434">
        <v>12</v>
      </c>
      <c r="S434">
        <v>0</v>
      </c>
      <c r="T434">
        <v>0</v>
      </c>
      <c r="U434">
        <v>19</v>
      </c>
      <c r="V434">
        <v>20</v>
      </c>
      <c r="W434">
        <v>19</v>
      </c>
      <c r="X434">
        <v>0</v>
      </c>
      <c r="Y434">
        <v>15</v>
      </c>
      <c r="Z434">
        <v>14</v>
      </c>
      <c r="AA434">
        <v>12</v>
      </c>
      <c r="AB434">
        <v>12</v>
      </c>
      <c r="AC434">
        <v>20</v>
      </c>
      <c r="AD434">
        <v>14</v>
      </c>
      <c r="AE434">
        <v>16</v>
      </c>
      <c r="AF434">
        <v>164</v>
      </c>
      <c r="AG434">
        <v>14</v>
      </c>
      <c r="AH434">
        <v>0</v>
      </c>
      <c r="AI434">
        <v>3</v>
      </c>
      <c r="AJ434">
        <v>6</v>
      </c>
      <c r="AK434" s="50" t="s">
        <v>56</v>
      </c>
      <c r="AO434" s="13" t="s">
        <v>33</v>
      </c>
    </row>
    <row r="435" spans="1:41" x14ac:dyDescent="0.3">
      <c r="A435" s="13" t="s">
        <v>937</v>
      </c>
      <c r="B435">
        <v>3</v>
      </c>
      <c r="C435">
        <v>4339</v>
      </c>
      <c r="D435" t="s">
        <v>57</v>
      </c>
      <c r="E435">
        <v>0</v>
      </c>
      <c r="F435">
        <v>0</v>
      </c>
      <c r="H435">
        <v>0</v>
      </c>
      <c r="I435">
        <v>1</v>
      </c>
      <c r="J435">
        <v>1</v>
      </c>
      <c r="K435">
        <v>1</v>
      </c>
      <c r="L435">
        <v>1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0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0</v>
      </c>
      <c r="Y435">
        <v>0</v>
      </c>
      <c r="Z435">
        <v>1</v>
      </c>
      <c r="AA435">
        <v>1</v>
      </c>
      <c r="AB435">
        <v>1</v>
      </c>
      <c r="AC435">
        <v>0</v>
      </c>
      <c r="AD435">
        <v>0</v>
      </c>
      <c r="AE435">
        <v>0</v>
      </c>
      <c r="AF435">
        <v>1</v>
      </c>
      <c r="AG435">
        <v>0</v>
      </c>
      <c r="AH435">
        <v>0</v>
      </c>
      <c r="AI435">
        <v>0</v>
      </c>
      <c r="AJ435">
        <v>1</v>
      </c>
      <c r="AK435" s="50" t="s">
        <v>58</v>
      </c>
      <c r="AO435" s="13" t="s">
        <v>33</v>
      </c>
    </row>
    <row r="436" spans="1:41" x14ac:dyDescent="0.3">
      <c r="A436" s="13" t="s">
        <v>938</v>
      </c>
      <c r="B436">
        <v>3</v>
      </c>
      <c r="C436">
        <v>4340</v>
      </c>
      <c r="D436" t="s">
        <v>59</v>
      </c>
      <c r="E436">
        <v>0</v>
      </c>
      <c r="F436">
        <v>0</v>
      </c>
      <c r="H436">
        <v>0</v>
      </c>
      <c r="I436">
        <v>1</v>
      </c>
      <c r="J436">
        <v>1</v>
      </c>
      <c r="K436">
        <v>1</v>
      </c>
      <c r="L436">
        <v>1</v>
      </c>
      <c r="M436">
        <v>4</v>
      </c>
      <c r="N436">
        <v>4</v>
      </c>
      <c r="O436">
        <v>4</v>
      </c>
      <c r="P436">
        <v>4</v>
      </c>
      <c r="Q436">
        <v>3</v>
      </c>
      <c r="R436">
        <v>3</v>
      </c>
      <c r="S436">
        <v>0</v>
      </c>
      <c r="T436">
        <v>0</v>
      </c>
      <c r="U436">
        <v>1</v>
      </c>
      <c r="V436">
        <v>1</v>
      </c>
      <c r="W436">
        <v>0</v>
      </c>
      <c r="X436">
        <v>0</v>
      </c>
      <c r="Y436">
        <v>0</v>
      </c>
      <c r="Z436">
        <v>3</v>
      </c>
      <c r="AA436">
        <v>2</v>
      </c>
      <c r="AB436">
        <v>3</v>
      </c>
      <c r="AC436">
        <v>0</v>
      </c>
      <c r="AD436">
        <v>0</v>
      </c>
      <c r="AE436">
        <v>0</v>
      </c>
      <c r="AF436">
        <v>0</v>
      </c>
      <c r="AG436">
        <v>1</v>
      </c>
      <c r="AH436">
        <v>0</v>
      </c>
      <c r="AI436">
        <v>0</v>
      </c>
      <c r="AJ436">
        <v>0</v>
      </c>
      <c r="AK436" s="50" t="s">
        <v>58</v>
      </c>
      <c r="AO436" s="13" t="s">
        <v>33</v>
      </c>
    </row>
    <row r="437" spans="1:41" x14ac:dyDescent="0.3">
      <c r="A437" s="13" t="s">
        <v>939</v>
      </c>
      <c r="B437">
        <v>3</v>
      </c>
      <c r="C437">
        <v>4341</v>
      </c>
      <c r="D437" t="s">
        <v>60</v>
      </c>
      <c r="E437">
        <v>0</v>
      </c>
      <c r="F437">
        <v>0</v>
      </c>
      <c r="H437">
        <v>1</v>
      </c>
      <c r="I437">
        <v>2</v>
      </c>
      <c r="J437">
        <v>2</v>
      </c>
      <c r="K437">
        <v>2</v>
      </c>
      <c r="L437">
        <v>2</v>
      </c>
      <c r="M437">
        <v>0</v>
      </c>
      <c r="N437">
        <v>0</v>
      </c>
      <c r="O437">
        <v>0</v>
      </c>
      <c r="P437">
        <v>0</v>
      </c>
      <c r="Q437">
        <v>2</v>
      </c>
      <c r="R437">
        <v>2</v>
      </c>
      <c r="S437">
        <v>0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1</v>
      </c>
      <c r="Z437">
        <v>0</v>
      </c>
      <c r="AA437">
        <v>0</v>
      </c>
      <c r="AB437">
        <v>0</v>
      </c>
      <c r="AC437">
        <v>0</v>
      </c>
      <c r="AD437">
        <v>0</v>
      </c>
      <c r="AE437">
        <v>0</v>
      </c>
      <c r="AF437">
        <v>0</v>
      </c>
      <c r="AG437">
        <v>0</v>
      </c>
      <c r="AH437">
        <v>0</v>
      </c>
      <c r="AI437">
        <v>0</v>
      </c>
      <c r="AJ437">
        <v>0</v>
      </c>
      <c r="AK437" s="50" t="s">
        <v>335</v>
      </c>
      <c r="AO437" s="13" t="s">
        <v>33</v>
      </c>
    </row>
    <row r="438" spans="1:41" x14ac:dyDescent="0.3">
      <c r="A438" s="13" t="s">
        <v>940</v>
      </c>
      <c r="B438">
        <v>3</v>
      </c>
      <c r="C438">
        <v>4342</v>
      </c>
      <c r="D438" t="s">
        <v>62</v>
      </c>
      <c r="E438">
        <v>3</v>
      </c>
      <c r="F438">
        <v>0</v>
      </c>
      <c r="H438">
        <v>4</v>
      </c>
      <c r="I438">
        <v>14</v>
      </c>
      <c r="J438">
        <v>14</v>
      </c>
      <c r="K438">
        <v>14</v>
      </c>
      <c r="L438">
        <v>14</v>
      </c>
      <c r="M438">
        <v>11</v>
      </c>
      <c r="N438">
        <v>11</v>
      </c>
      <c r="O438">
        <v>11</v>
      </c>
      <c r="P438">
        <v>11</v>
      </c>
      <c r="Q438">
        <v>15</v>
      </c>
      <c r="R438">
        <v>15</v>
      </c>
      <c r="S438">
        <v>0</v>
      </c>
      <c r="T438">
        <v>0</v>
      </c>
      <c r="U438">
        <v>12</v>
      </c>
      <c r="V438">
        <v>12</v>
      </c>
      <c r="W438">
        <v>12</v>
      </c>
      <c r="X438">
        <v>0</v>
      </c>
      <c r="Y438">
        <v>8</v>
      </c>
      <c r="Z438">
        <v>18</v>
      </c>
      <c r="AA438">
        <v>13</v>
      </c>
      <c r="AB438">
        <v>14</v>
      </c>
      <c r="AC438">
        <v>12</v>
      </c>
      <c r="AD438">
        <v>10</v>
      </c>
      <c r="AE438">
        <v>7</v>
      </c>
      <c r="AF438">
        <v>69</v>
      </c>
      <c r="AG438">
        <v>5</v>
      </c>
      <c r="AH438">
        <v>0</v>
      </c>
      <c r="AI438">
        <v>0</v>
      </c>
      <c r="AJ438">
        <v>9</v>
      </c>
      <c r="AK438" s="50" t="s">
        <v>62</v>
      </c>
      <c r="AO438" s="13" t="s">
        <v>33</v>
      </c>
    </row>
    <row r="439" spans="1:41" x14ac:dyDescent="0.3">
      <c r="A439" s="13" t="s">
        <v>941</v>
      </c>
      <c r="B439">
        <v>3</v>
      </c>
      <c r="C439">
        <v>4343</v>
      </c>
      <c r="D439" t="s">
        <v>64</v>
      </c>
      <c r="E439">
        <v>0</v>
      </c>
      <c r="F439">
        <v>0</v>
      </c>
      <c r="H439">
        <v>0</v>
      </c>
      <c r="I439">
        <v>1</v>
      </c>
      <c r="J439">
        <v>1</v>
      </c>
      <c r="K439">
        <v>1</v>
      </c>
      <c r="L439">
        <v>1</v>
      </c>
      <c r="M439">
        <v>1</v>
      </c>
      <c r="N439">
        <v>1</v>
      </c>
      <c r="O439">
        <v>1</v>
      </c>
      <c r="P439">
        <v>1</v>
      </c>
      <c r="Q439">
        <v>0</v>
      </c>
      <c r="R439">
        <v>0</v>
      </c>
      <c r="S439">
        <v>0</v>
      </c>
      <c r="T439">
        <v>0</v>
      </c>
      <c r="U439">
        <v>2</v>
      </c>
      <c r="V439">
        <v>2</v>
      </c>
      <c r="W439">
        <v>2</v>
      </c>
      <c r="X439">
        <v>0</v>
      </c>
      <c r="Y439">
        <v>0</v>
      </c>
      <c r="Z439">
        <v>2</v>
      </c>
      <c r="AA439">
        <v>2</v>
      </c>
      <c r="AB439">
        <v>2</v>
      </c>
      <c r="AC439">
        <v>1</v>
      </c>
      <c r="AD439">
        <v>1</v>
      </c>
      <c r="AE439">
        <v>0</v>
      </c>
      <c r="AF439">
        <v>10</v>
      </c>
      <c r="AG439">
        <v>3</v>
      </c>
      <c r="AH439">
        <v>0</v>
      </c>
      <c r="AI439">
        <v>0</v>
      </c>
      <c r="AJ439">
        <v>0</v>
      </c>
      <c r="AK439" s="50" t="s">
        <v>62</v>
      </c>
      <c r="AO439" s="13" t="s">
        <v>33</v>
      </c>
    </row>
    <row r="440" spans="1:41" x14ac:dyDescent="0.3">
      <c r="A440" s="13" t="s">
        <v>942</v>
      </c>
      <c r="B440">
        <v>3</v>
      </c>
      <c r="C440">
        <v>4344</v>
      </c>
      <c r="D440" t="s">
        <v>65</v>
      </c>
      <c r="E440">
        <v>0</v>
      </c>
      <c r="F440">
        <v>0</v>
      </c>
      <c r="H440">
        <v>0</v>
      </c>
      <c r="I440">
        <v>1</v>
      </c>
      <c r="J440">
        <v>1</v>
      </c>
      <c r="K440">
        <v>1</v>
      </c>
      <c r="L440">
        <v>1</v>
      </c>
      <c r="M440">
        <v>0</v>
      </c>
      <c r="N440">
        <v>0</v>
      </c>
      <c r="O440">
        <v>0</v>
      </c>
      <c r="P440">
        <v>0</v>
      </c>
      <c r="Q440">
        <v>2</v>
      </c>
      <c r="R440">
        <v>2</v>
      </c>
      <c r="S440">
        <v>0</v>
      </c>
      <c r="T440">
        <v>0</v>
      </c>
      <c r="U440">
        <v>3</v>
      </c>
      <c r="V440">
        <v>3</v>
      </c>
      <c r="W440">
        <v>3</v>
      </c>
      <c r="X440">
        <v>0</v>
      </c>
      <c r="Y440">
        <v>0</v>
      </c>
      <c r="Z440">
        <v>0</v>
      </c>
      <c r="AA440">
        <v>0</v>
      </c>
      <c r="AB440">
        <v>0</v>
      </c>
      <c r="AC440">
        <v>0</v>
      </c>
      <c r="AD440">
        <v>0</v>
      </c>
      <c r="AE440">
        <v>0</v>
      </c>
      <c r="AF440">
        <v>2</v>
      </c>
      <c r="AG440">
        <v>1</v>
      </c>
      <c r="AH440">
        <v>0</v>
      </c>
      <c r="AI440">
        <v>0</v>
      </c>
      <c r="AJ440">
        <v>0</v>
      </c>
      <c r="AK440" s="50" t="s">
        <v>62</v>
      </c>
      <c r="AO440" s="13" t="s">
        <v>33</v>
      </c>
    </row>
    <row r="441" spans="1:41" x14ac:dyDescent="0.3">
      <c r="A441" s="13" t="s">
        <v>943</v>
      </c>
      <c r="B441">
        <v>3</v>
      </c>
      <c r="C441">
        <v>4345</v>
      </c>
      <c r="D441" t="s">
        <v>66</v>
      </c>
      <c r="E441">
        <v>1</v>
      </c>
      <c r="F441">
        <v>0</v>
      </c>
      <c r="H441">
        <v>0</v>
      </c>
      <c r="I441">
        <v>11</v>
      </c>
      <c r="J441">
        <v>11</v>
      </c>
      <c r="K441">
        <v>10</v>
      </c>
      <c r="L441">
        <v>11</v>
      </c>
      <c r="M441">
        <v>16</v>
      </c>
      <c r="N441">
        <v>16</v>
      </c>
      <c r="O441">
        <v>15</v>
      </c>
      <c r="P441">
        <v>18</v>
      </c>
      <c r="Q441">
        <v>7</v>
      </c>
      <c r="R441">
        <v>8</v>
      </c>
      <c r="S441">
        <v>0</v>
      </c>
      <c r="T441">
        <v>0</v>
      </c>
      <c r="U441">
        <v>12</v>
      </c>
      <c r="V441">
        <v>13</v>
      </c>
      <c r="W441">
        <v>14</v>
      </c>
      <c r="X441">
        <v>0</v>
      </c>
      <c r="Y441">
        <v>10</v>
      </c>
      <c r="Z441">
        <v>16</v>
      </c>
      <c r="AA441">
        <v>24</v>
      </c>
      <c r="AB441">
        <v>17</v>
      </c>
      <c r="AC441">
        <v>9</v>
      </c>
      <c r="AD441">
        <v>0</v>
      </c>
      <c r="AE441">
        <v>3</v>
      </c>
      <c r="AF441">
        <v>11</v>
      </c>
      <c r="AG441">
        <v>1</v>
      </c>
      <c r="AH441">
        <v>0</v>
      </c>
      <c r="AI441">
        <v>0</v>
      </c>
      <c r="AJ441">
        <v>10</v>
      </c>
      <c r="AK441" s="50" t="s">
        <v>66</v>
      </c>
      <c r="AO441" s="13" t="s">
        <v>33</v>
      </c>
    </row>
    <row r="442" spans="1:41" x14ac:dyDescent="0.3">
      <c r="A442" s="13" t="s">
        <v>944</v>
      </c>
      <c r="B442">
        <v>3</v>
      </c>
      <c r="C442">
        <v>4346</v>
      </c>
      <c r="D442" t="s">
        <v>67</v>
      </c>
      <c r="E442">
        <v>0</v>
      </c>
      <c r="F442">
        <v>0</v>
      </c>
      <c r="H442">
        <v>0</v>
      </c>
      <c r="I442">
        <v>0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0</v>
      </c>
      <c r="P442">
        <v>0</v>
      </c>
      <c r="Q442">
        <v>1</v>
      </c>
      <c r="R442">
        <v>1</v>
      </c>
      <c r="S442">
        <v>0</v>
      </c>
      <c r="T442">
        <v>0</v>
      </c>
      <c r="U442">
        <v>0</v>
      </c>
      <c r="V442">
        <v>0</v>
      </c>
      <c r="W442">
        <v>0</v>
      </c>
      <c r="X442">
        <v>0</v>
      </c>
      <c r="Y442">
        <v>0</v>
      </c>
      <c r="Z442">
        <v>0</v>
      </c>
      <c r="AA442">
        <v>0</v>
      </c>
      <c r="AB442">
        <v>0</v>
      </c>
      <c r="AC442">
        <v>0</v>
      </c>
      <c r="AD442">
        <v>0</v>
      </c>
      <c r="AE442">
        <v>0</v>
      </c>
      <c r="AF442">
        <v>0</v>
      </c>
      <c r="AG442">
        <v>0</v>
      </c>
      <c r="AH442">
        <v>0</v>
      </c>
      <c r="AI442">
        <v>0</v>
      </c>
      <c r="AJ442">
        <v>0</v>
      </c>
      <c r="AK442" s="50" t="s">
        <v>66</v>
      </c>
      <c r="AO442" s="13" t="s">
        <v>33</v>
      </c>
    </row>
    <row r="443" spans="1:41" x14ac:dyDescent="0.3">
      <c r="A443" s="13" t="s">
        <v>945</v>
      </c>
      <c r="B443">
        <v>3</v>
      </c>
      <c r="C443">
        <v>4347</v>
      </c>
      <c r="D443" t="s">
        <v>68</v>
      </c>
      <c r="E443">
        <v>0</v>
      </c>
      <c r="F443">
        <v>0</v>
      </c>
      <c r="H443">
        <v>0</v>
      </c>
      <c r="I443">
        <v>1</v>
      </c>
      <c r="J443">
        <v>1</v>
      </c>
      <c r="K443">
        <v>3</v>
      </c>
      <c r="L443">
        <v>1</v>
      </c>
      <c r="M443">
        <v>0</v>
      </c>
      <c r="N443">
        <v>0</v>
      </c>
      <c r="O443">
        <v>0</v>
      </c>
      <c r="P443">
        <v>0</v>
      </c>
      <c r="Q443">
        <v>4</v>
      </c>
      <c r="R443">
        <v>3</v>
      </c>
      <c r="S443">
        <v>0</v>
      </c>
      <c r="T443">
        <v>0</v>
      </c>
      <c r="U443">
        <v>3</v>
      </c>
      <c r="V443">
        <v>3</v>
      </c>
      <c r="W443">
        <v>3</v>
      </c>
      <c r="X443">
        <v>0</v>
      </c>
      <c r="Y443">
        <v>2</v>
      </c>
      <c r="Z443">
        <v>3</v>
      </c>
      <c r="AA443">
        <v>3</v>
      </c>
      <c r="AB443">
        <v>3</v>
      </c>
      <c r="AC443">
        <v>1</v>
      </c>
      <c r="AD443">
        <v>0</v>
      </c>
      <c r="AE443">
        <v>0</v>
      </c>
      <c r="AF443">
        <v>2</v>
      </c>
      <c r="AG443">
        <v>0</v>
      </c>
      <c r="AH443">
        <v>0</v>
      </c>
      <c r="AI443">
        <v>0</v>
      </c>
      <c r="AJ443">
        <v>0</v>
      </c>
      <c r="AK443" s="50" t="s">
        <v>66</v>
      </c>
      <c r="AO443" s="13" t="s">
        <v>33</v>
      </c>
    </row>
    <row r="444" spans="1:41" x14ac:dyDescent="0.3">
      <c r="A444" s="13" t="s">
        <v>946</v>
      </c>
      <c r="B444">
        <v>3</v>
      </c>
      <c r="C444">
        <v>4348</v>
      </c>
      <c r="D444" t="s">
        <v>69</v>
      </c>
      <c r="E444">
        <v>0</v>
      </c>
      <c r="F444">
        <v>0</v>
      </c>
      <c r="H444">
        <v>0</v>
      </c>
      <c r="I444">
        <v>3</v>
      </c>
      <c r="J444">
        <v>3</v>
      </c>
      <c r="K444">
        <v>3</v>
      </c>
      <c r="L444">
        <v>3</v>
      </c>
      <c r="M444">
        <v>1</v>
      </c>
      <c r="N444">
        <v>1</v>
      </c>
      <c r="O444">
        <v>2</v>
      </c>
      <c r="P444">
        <v>1</v>
      </c>
      <c r="Q444">
        <v>3</v>
      </c>
      <c r="R444">
        <v>3</v>
      </c>
      <c r="S444">
        <v>0</v>
      </c>
      <c r="T444">
        <v>0</v>
      </c>
      <c r="U444">
        <v>2</v>
      </c>
      <c r="V444">
        <v>4</v>
      </c>
      <c r="W444">
        <v>3</v>
      </c>
      <c r="X444">
        <v>0</v>
      </c>
      <c r="Y444">
        <v>3</v>
      </c>
      <c r="Z444">
        <v>5</v>
      </c>
      <c r="AA444">
        <v>3</v>
      </c>
      <c r="AB444">
        <v>5</v>
      </c>
      <c r="AC444">
        <v>5</v>
      </c>
      <c r="AD444">
        <v>3</v>
      </c>
      <c r="AE444">
        <v>0</v>
      </c>
      <c r="AF444">
        <v>0</v>
      </c>
      <c r="AG444">
        <v>2</v>
      </c>
      <c r="AH444">
        <v>0</v>
      </c>
      <c r="AI444">
        <v>0</v>
      </c>
      <c r="AJ444">
        <v>4</v>
      </c>
      <c r="AK444" s="50" t="s">
        <v>66</v>
      </c>
      <c r="AO444" s="13" t="s">
        <v>33</v>
      </c>
    </row>
    <row r="445" spans="1:41" x14ac:dyDescent="0.3">
      <c r="A445" s="13" t="s">
        <v>947</v>
      </c>
      <c r="B445">
        <v>3</v>
      </c>
      <c r="C445">
        <v>4349</v>
      </c>
      <c r="D445" t="s">
        <v>70</v>
      </c>
      <c r="E445">
        <v>24</v>
      </c>
      <c r="F445">
        <v>2</v>
      </c>
      <c r="H445">
        <v>27</v>
      </c>
      <c r="I445">
        <v>32</v>
      </c>
      <c r="J445">
        <v>31</v>
      </c>
      <c r="K445">
        <v>32</v>
      </c>
      <c r="L445">
        <v>32</v>
      </c>
      <c r="M445">
        <v>26</v>
      </c>
      <c r="N445">
        <v>26</v>
      </c>
      <c r="O445">
        <v>27</v>
      </c>
      <c r="P445">
        <v>26</v>
      </c>
      <c r="Q445">
        <v>24</v>
      </c>
      <c r="R445">
        <v>24</v>
      </c>
      <c r="S445">
        <v>0</v>
      </c>
      <c r="T445">
        <v>0</v>
      </c>
      <c r="U445">
        <v>25</v>
      </c>
      <c r="V445">
        <v>25</v>
      </c>
      <c r="W445">
        <v>25</v>
      </c>
      <c r="X445">
        <v>0</v>
      </c>
      <c r="Y445">
        <v>18</v>
      </c>
      <c r="Z445">
        <v>15</v>
      </c>
      <c r="AA445">
        <v>14</v>
      </c>
      <c r="AB445">
        <v>15</v>
      </c>
      <c r="AC445">
        <v>10</v>
      </c>
      <c r="AD445">
        <v>7</v>
      </c>
      <c r="AE445">
        <v>20</v>
      </c>
      <c r="AF445">
        <v>85</v>
      </c>
      <c r="AG445">
        <v>9</v>
      </c>
      <c r="AH445">
        <v>0</v>
      </c>
      <c r="AI445">
        <v>5</v>
      </c>
      <c r="AJ445">
        <v>17</v>
      </c>
      <c r="AK445" s="50" t="s">
        <v>70</v>
      </c>
      <c r="AO445" s="13" t="s">
        <v>33</v>
      </c>
    </row>
    <row r="446" spans="1:41" x14ac:dyDescent="0.3">
      <c r="A446" s="13" t="s">
        <v>948</v>
      </c>
      <c r="B446">
        <v>3</v>
      </c>
      <c r="C446">
        <v>4350</v>
      </c>
      <c r="D446" t="s">
        <v>72</v>
      </c>
      <c r="E446">
        <v>0</v>
      </c>
      <c r="F446">
        <v>0</v>
      </c>
      <c r="H446">
        <v>0</v>
      </c>
      <c r="I446">
        <v>3</v>
      </c>
      <c r="J446">
        <v>3</v>
      </c>
      <c r="K446">
        <v>3</v>
      </c>
      <c r="L446">
        <v>3</v>
      </c>
      <c r="M446">
        <v>3</v>
      </c>
      <c r="N446">
        <v>3</v>
      </c>
      <c r="O446">
        <v>3</v>
      </c>
      <c r="P446">
        <v>3</v>
      </c>
      <c r="Q446">
        <v>3</v>
      </c>
      <c r="R446">
        <v>3</v>
      </c>
      <c r="S446">
        <v>0</v>
      </c>
      <c r="T446">
        <v>0</v>
      </c>
      <c r="U446">
        <v>3</v>
      </c>
      <c r="V446">
        <v>3</v>
      </c>
      <c r="W446">
        <v>3</v>
      </c>
      <c r="X446">
        <v>0</v>
      </c>
      <c r="Y446">
        <v>2</v>
      </c>
      <c r="Z446">
        <v>0</v>
      </c>
      <c r="AA446">
        <v>1</v>
      </c>
      <c r="AB446">
        <v>1</v>
      </c>
      <c r="AC446">
        <v>3</v>
      </c>
      <c r="AD446">
        <v>1</v>
      </c>
      <c r="AE446">
        <v>1</v>
      </c>
      <c r="AF446">
        <v>10</v>
      </c>
      <c r="AG446">
        <v>2</v>
      </c>
      <c r="AH446">
        <v>0</v>
      </c>
      <c r="AI446">
        <v>0</v>
      </c>
      <c r="AJ446">
        <v>3</v>
      </c>
      <c r="AK446" s="50" t="s">
        <v>70</v>
      </c>
      <c r="AO446" s="13" t="s">
        <v>33</v>
      </c>
    </row>
    <row r="447" spans="1:41" x14ac:dyDescent="0.3">
      <c r="A447" s="13" t="s">
        <v>949</v>
      </c>
      <c r="B447">
        <v>3</v>
      </c>
      <c r="C447">
        <v>4351</v>
      </c>
      <c r="D447" t="s">
        <v>73</v>
      </c>
      <c r="E447">
        <v>0</v>
      </c>
      <c r="F447">
        <v>0</v>
      </c>
      <c r="H447">
        <v>0</v>
      </c>
      <c r="I447">
        <v>5</v>
      </c>
      <c r="J447">
        <v>5</v>
      </c>
      <c r="K447">
        <v>5</v>
      </c>
      <c r="L447">
        <v>5</v>
      </c>
      <c r="M447">
        <v>3</v>
      </c>
      <c r="N447">
        <v>3</v>
      </c>
      <c r="O447">
        <v>4</v>
      </c>
      <c r="P447">
        <v>3</v>
      </c>
      <c r="Q447">
        <v>1</v>
      </c>
      <c r="R447">
        <v>2</v>
      </c>
      <c r="S447">
        <v>0</v>
      </c>
      <c r="T447">
        <v>0</v>
      </c>
      <c r="U447">
        <v>3</v>
      </c>
      <c r="V447">
        <v>4</v>
      </c>
      <c r="W447">
        <v>4</v>
      </c>
      <c r="X447">
        <v>0</v>
      </c>
      <c r="Y447">
        <v>7</v>
      </c>
      <c r="Z447">
        <v>1</v>
      </c>
      <c r="AA447">
        <v>1</v>
      </c>
      <c r="AB447">
        <v>1</v>
      </c>
      <c r="AC447">
        <v>2</v>
      </c>
      <c r="AD447">
        <v>2</v>
      </c>
      <c r="AE447">
        <v>0</v>
      </c>
      <c r="AF447">
        <v>3</v>
      </c>
      <c r="AG447">
        <v>2</v>
      </c>
      <c r="AH447">
        <v>0</v>
      </c>
      <c r="AI447">
        <v>1</v>
      </c>
      <c r="AJ447">
        <v>5</v>
      </c>
      <c r="AK447" s="50" t="s">
        <v>70</v>
      </c>
      <c r="AO447" s="13" t="s">
        <v>33</v>
      </c>
    </row>
    <row r="448" spans="1:41" x14ac:dyDescent="0.3">
      <c r="A448" s="13" t="s">
        <v>950</v>
      </c>
      <c r="B448">
        <v>3</v>
      </c>
      <c r="C448">
        <v>4352</v>
      </c>
      <c r="D448" t="s">
        <v>74</v>
      </c>
      <c r="E448">
        <v>0</v>
      </c>
      <c r="F448">
        <v>0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1</v>
      </c>
      <c r="N448">
        <v>1</v>
      </c>
      <c r="O448">
        <v>2</v>
      </c>
      <c r="P448">
        <v>2</v>
      </c>
      <c r="Q448">
        <v>1</v>
      </c>
      <c r="R448">
        <v>2</v>
      </c>
      <c r="S448">
        <v>0</v>
      </c>
      <c r="T448">
        <v>0</v>
      </c>
      <c r="U448">
        <v>3</v>
      </c>
      <c r="V448">
        <v>3</v>
      </c>
      <c r="W448">
        <v>3</v>
      </c>
      <c r="X448">
        <v>0</v>
      </c>
      <c r="Y448">
        <v>1</v>
      </c>
      <c r="Z448">
        <v>1</v>
      </c>
      <c r="AA448">
        <v>1</v>
      </c>
      <c r="AB448">
        <v>1</v>
      </c>
      <c r="AC448">
        <v>2</v>
      </c>
      <c r="AD448">
        <v>1</v>
      </c>
      <c r="AE448">
        <v>0</v>
      </c>
      <c r="AF448">
        <v>0</v>
      </c>
      <c r="AG448">
        <v>2</v>
      </c>
      <c r="AH448">
        <v>0</v>
      </c>
      <c r="AI448">
        <v>0</v>
      </c>
      <c r="AJ448">
        <v>2</v>
      </c>
      <c r="AK448" s="50" t="s">
        <v>70</v>
      </c>
      <c r="AO448" s="13" t="s">
        <v>33</v>
      </c>
    </row>
    <row r="449" spans="1:41" x14ac:dyDescent="0.3">
      <c r="A449" s="13" t="s">
        <v>951</v>
      </c>
      <c r="B449">
        <v>3</v>
      </c>
      <c r="C449">
        <v>4353</v>
      </c>
      <c r="D449" t="s">
        <v>75</v>
      </c>
      <c r="E449">
        <v>0</v>
      </c>
      <c r="F449">
        <v>0</v>
      </c>
      <c r="H449">
        <v>0</v>
      </c>
      <c r="I449">
        <v>9</v>
      </c>
      <c r="J449">
        <v>9</v>
      </c>
      <c r="K449">
        <v>9</v>
      </c>
      <c r="L449">
        <v>9</v>
      </c>
      <c r="M449">
        <v>10</v>
      </c>
      <c r="N449">
        <v>11</v>
      </c>
      <c r="O449">
        <v>10</v>
      </c>
      <c r="P449">
        <v>10</v>
      </c>
      <c r="Q449">
        <v>10</v>
      </c>
      <c r="R449">
        <v>11</v>
      </c>
      <c r="S449">
        <v>0</v>
      </c>
      <c r="T449">
        <v>0</v>
      </c>
      <c r="U449">
        <v>8</v>
      </c>
      <c r="V449">
        <v>8</v>
      </c>
      <c r="W449">
        <v>7</v>
      </c>
      <c r="X449">
        <v>0</v>
      </c>
      <c r="Y449">
        <v>6</v>
      </c>
      <c r="Z449">
        <v>9</v>
      </c>
      <c r="AA449">
        <v>7</v>
      </c>
      <c r="AB449">
        <v>7</v>
      </c>
      <c r="AC449">
        <v>5</v>
      </c>
      <c r="AD449">
        <v>6</v>
      </c>
      <c r="AE449">
        <v>12</v>
      </c>
      <c r="AF449">
        <v>119</v>
      </c>
      <c r="AG449">
        <v>0</v>
      </c>
      <c r="AH449">
        <v>0</v>
      </c>
      <c r="AI449">
        <v>1</v>
      </c>
      <c r="AJ449">
        <v>5</v>
      </c>
      <c r="AK449" s="50" t="s">
        <v>329</v>
      </c>
      <c r="AO449" s="13" t="s">
        <v>33</v>
      </c>
    </row>
    <row r="450" spans="1:41" x14ac:dyDescent="0.3">
      <c r="A450" s="13" t="s">
        <v>952</v>
      </c>
      <c r="B450">
        <v>3</v>
      </c>
      <c r="C450">
        <v>4354</v>
      </c>
      <c r="D450" t="s">
        <v>76</v>
      </c>
      <c r="E450">
        <v>0</v>
      </c>
      <c r="F450">
        <v>0</v>
      </c>
      <c r="H450">
        <v>0</v>
      </c>
      <c r="I450">
        <v>3</v>
      </c>
      <c r="J450">
        <v>3</v>
      </c>
      <c r="K450">
        <v>3</v>
      </c>
      <c r="L450">
        <v>3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1</v>
      </c>
      <c r="Z450">
        <v>0</v>
      </c>
      <c r="AA450">
        <v>0</v>
      </c>
      <c r="AB450">
        <v>0</v>
      </c>
      <c r="AC450">
        <v>1</v>
      </c>
      <c r="AD450">
        <v>1</v>
      </c>
      <c r="AE450">
        <v>0</v>
      </c>
      <c r="AF450">
        <v>14</v>
      </c>
      <c r="AG450">
        <v>3</v>
      </c>
      <c r="AH450">
        <v>0</v>
      </c>
      <c r="AI450">
        <v>0</v>
      </c>
      <c r="AJ450">
        <v>1</v>
      </c>
      <c r="AK450" s="50" t="s">
        <v>330</v>
      </c>
      <c r="AO450" s="13" t="s">
        <v>33</v>
      </c>
    </row>
    <row r="451" spans="1:41" x14ac:dyDescent="0.3">
      <c r="A451" s="13" t="s">
        <v>953</v>
      </c>
      <c r="B451">
        <v>3</v>
      </c>
      <c r="C451">
        <v>4355</v>
      </c>
      <c r="D451" t="s">
        <v>77</v>
      </c>
      <c r="E451">
        <v>0</v>
      </c>
      <c r="F451">
        <v>0</v>
      </c>
      <c r="H451">
        <v>0</v>
      </c>
      <c r="I451">
        <v>15</v>
      </c>
      <c r="J451">
        <v>15</v>
      </c>
      <c r="K451">
        <v>15</v>
      </c>
      <c r="L451">
        <v>15</v>
      </c>
      <c r="M451">
        <v>9</v>
      </c>
      <c r="N451">
        <v>9</v>
      </c>
      <c r="O451">
        <v>9</v>
      </c>
      <c r="P451">
        <v>9</v>
      </c>
      <c r="Q451">
        <v>17</v>
      </c>
      <c r="R451">
        <v>17</v>
      </c>
      <c r="S451">
        <v>0</v>
      </c>
      <c r="T451">
        <v>0</v>
      </c>
      <c r="U451">
        <v>9</v>
      </c>
      <c r="V451">
        <v>10</v>
      </c>
      <c r="W451">
        <v>9</v>
      </c>
      <c r="X451">
        <v>0</v>
      </c>
      <c r="Y451">
        <v>7</v>
      </c>
      <c r="Z451">
        <v>12</v>
      </c>
      <c r="AA451">
        <v>13</v>
      </c>
      <c r="AB451">
        <v>13</v>
      </c>
      <c r="AC451">
        <v>4</v>
      </c>
      <c r="AD451">
        <v>3</v>
      </c>
      <c r="AE451">
        <v>0</v>
      </c>
      <c r="AF451">
        <v>39</v>
      </c>
      <c r="AG451">
        <v>6</v>
      </c>
      <c r="AH451">
        <v>0</v>
      </c>
      <c r="AI451">
        <v>1</v>
      </c>
      <c r="AJ451">
        <v>1</v>
      </c>
      <c r="AK451" s="50" t="s">
        <v>77</v>
      </c>
      <c r="AO451" s="13" t="s">
        <v>33</v>
      </c>
    </row>
    <row r="452" spans="1:41" x14ac:dyDescent="0.3">
      <c r="A452" s="13" t="s">
        <v>954</v>
      </c>
      <c r="B452">
        <v>3</v>
      </c>
      <c r="C452">
        <v>4356</v>
      </c>
      <c r="D452" t="s">
        <v>78</v>
      </c>
      <c r="E452">
        <v>0</v>
      </c>
      <c r="F452">
        <v>0</v>
      </c>
      <c r="H452">
        <v>1</v>
      </c>
      <c r="I452">
        <v>4</v>
      </c>
      <c r="J452">
        <v>4</v>
      </c>
      <c r="K452">
        <v>5</v>
      </c>
      <c r="L452">
        <v>5</v>
      </c>
      <c r="M452">
        <v>2</v>
      </c>
      <c r="N452">
        <v>2</v>
      </c>
      <c r="O452">
        <v>3</v>
      </c>
      <c r="P452">
        <v>3</v>
      </c>
      <c r="Q452">
        <v>3</v>
      </c>
      <c r="R452">
        <v>3</v>
      </c>
      <c r="S452">
        <v>0</v>
      </c>
      <c r="T452">
        <v>0</v>
      </c>
      <c r="U452">
        <v>1</v>
      </c>
      <c r="V452">
        <v>3</v>
      </c>
      <c r="W452">
        <v>1</v>
      </c>
      <c r="X452">
        <v>0</v>
      </c>
      <c r="Y452">
        <v>2</v>
      </c>
      <c r="Z452">
        <v>3</v>
      </c>
      <c r="AA452">
        <v>5</v>
      </c>
      <c r="AB452">
        <v>5</v>
      </c>
      <c r="AC452">
        <v>4</v>
      </c>
      <c r="AD452">
        <v>4</v>
      </c>
      <c r="AE452">
        <v>0</v>
      </c>
      <c r="AF452">
        <v>22</v>
      </c>
      <c r="AG452">
        <v>2</v>
      </c>
      <c r="AH452">
        <v>0</v>
      </c>
      <c r="AI452">
        <v>0</v>
      </c>
      <c r="AJ452">
        <v>2</v>
      </c>
      <c r="AK452" s="50" t="s">
        <v>335</v>
      </c>
      <c r="AO452" s="13" t="s">
        <v>33</v>
      </c>
    </row>
    <row r="453" spans="1:41" x14ac:dyDescent="0.3">
      <c r="A453" s="13" t="s">
        <v>955</v>
      </c>
      <c r="B453">
        <v>3</v>
      </c>
      <c r="C453">
        <v>4357</v>
      </c>
      <c r="D453" t="s">
        <v>79</v>
      </c>
      <c r="E453">
        <v>0</v>
      </c>
      <c r="F453">
        <v>0</v>
      </c>
      <c r="H453">
        <v>0</v>
      </c>
      <c r="I453">
        <v>0</v>
      </c>
      <c r="J453">
        <v>1</v>
      </c>
      <c r="K453">
        <v>0</v>
      </c>
      <c r="L453">
        <v>0</v>
      </c>
      <c r="M453">
        <v>0</v>
      </c>
      <c r="N453">
        <v>2</v>
      </c>
      <c r="O453">
        <v>0</v>
      </c>
      <c r="P453">
        <v>0</v>
      </c>
      <c r="Q453">
        <v>0</v>
      </c>
      <c r="R453">
        <v>0</v>
      </c>
      <c r="S453">
        <v>0</v>
      </c>
      <c r="T453">
        <v>0</v>
      </c>
      <c r="U453">
        <v>0</v>
      </c>
      <c r="V453">
        <v>1</v>
      </c>
      <c r="W453">
        <v>1</v>
      </c>
      <c r="X453">
        <v>0</v>
      </c>
      <c r="Y453">
        <v>0</v>
      </c>
      <c r="Z453">
        <v>0</v>
      </c>
      <c r="AA453">
        <v>0</v>
      </c>
      <c r="AB453">
        <v>0</v>
      </c>
      <c r="AC453">
        <v>0</v>
      </c>
      <c r="AD453">
        <v>0</v>
      </c>
      <c r="AE453">
        <v>0</v>
      </c>
      <c r="AF453">
        <v>2</v>
      </c>
      <c r="AG453">
        <v>0</v>
      </c>
      <c r="AH453">
        <v>0</v>
      </c>
      <c r="AI453">
        <v>0</v>
      </c>
      <c r="AJ453">
        <v>0</v>
      </c>
      <c r="AK453" s="50" t="s">
        <v>335</v>
      </c>
      <c r="AO453" s="13" t="s">
        <v>33</v>
      </c>
    </row>
    <row r="454" spans="1:41" x14ac:dyDescent="0.3">
      <c r="A454" s="13" t="s">
        <v>956</v>
      </c>
      <c r="B454">
        <v>3</v>
      </c>
      <c r="C454">
        <v>4358</v>
      </c>
      <c r="D454" t="s">
        <v>224</v>
      </c>
      <c r="E454">
        <v>0</v>
      </c>
      <c r="F454">
        <v>0</v>
      </c>
      <c r="H454">
        <v>0</v>
      </c>
      <c r="I454">
        <v>1</v>
      </c>
      <c r="J454">
        <v>1</v>
      </c>
      <c r="K454">
        <v>1</v>
      </c>
      <c r="L454">
        <v>1</v>
      </c>
      <c r="M454">
        <v>0</v>
      </c>
      <c r="N454">
        <v>0</v>
      </c>
      <c r="O454">
        <v>0</v>
      </c>
      <c r="P454">
        <v>0</v>
      </c>
      <c r="Q454">
        <v>0</v>
      </c>
      <c r="R454">
        <v>0</v>
      </c>
      <c r="S454">
        <v>0</v>
      </c>
      <c r="T454">
        <v>0</v>
      </c>
      <c r="U454">
        <v>0</v>
      </c>
      <c r="V454">
        <v>0</v>
      </c>
      <c r="W454">
        <v>0</v>
      </c>
      <c r="X454">
        <v>0</v>
      </c>
      <c r="Y454">
        <v>0</v>
      </c>
      <c r="Z454">
        <v>0</v>
      </c>
      <c r="AA454">
        <v>0</v>
      </c>
      <c r="AB454">
        <v>0</v>
      </c>
      <c r="AC454">
        <v>1</v>
      </c>
      <c r="AD454">
        <v>1</v>
      </c>
      <c r="AE454">
        <v>0</v>
      </c>
      <c r="AF454">
        <v>0</v>
      </c>
      <c r="AG454">
        <v>0</v>
      </c>
      <c r="AH454">
        <v>0</v>
      </c>
      <c r="AI454">
        <v>0</v>
      </c>
      <c r="AJ454">
        <v>0</v>
      </c>
      <c r="AK454" s="50" t="s">
        <v>193</v>
      </c>
      <c r="AO454" s="13" t="s">
        <v>33</v>
      </c>
    </row>
    <row r="455" spans="1:41" x14ac:dyDescent="0.3">
      <c r="A455" s="13" t="s">
        <v>957</v>
      </c>
      <c r="B455">
        <v>3</v>
      </c>
      <c r="C455">
        <v>4359</v>
      </c>
      <c r="D455" t="s">
        <v>80</v>
      </c>
      <c r="E455">
        <v>0</v>
      </c>
      <c r="F455">
        <v>0</v>
      </c>
      <c r="H455">
        <v>0</v>
      </c>
      <c r="I455">
        <v>1</v>
      </c>
      <c r="J455">
        <v>1</v>
      </c>
      <c r="K455">
        <v>1</v>
      </c>
      <c r="L455">
        <v>1</v>
      </c>
      <c r="M455">
        <v>5</v>
      </c>
      <c r="N455">
        <v>5</v>
      </c>
      <c r="O455">
        <v>5</v>
      </c>
      <c r="P455">
        <v>5</v>
      </c>
      <c r="Q455">
        <v>3</v>
      </c>
      <c r="R455">
        <v>3</v>
      </c>
      <c r="S455">
        <v>0</v>
      </c>
      <c r="T455">
        <v>0</v>
      </c>
      <c r="U455">
        <v>6</v>
      </c>
      <c r="V455">
        <v>6</v>
      </c>
      <c r="W455">
        <v>6</v>
      </c>
      <c r="X455">
        <v>0</v>
      </c>
      <c r="Y455">
        <v>2</v>
      </c>
      <c r="Z455">
        <v>8</v>
      </c>
      <c r="AA455">
        <v>5</v>
      </c>
      <c r="AB455">
        <v>8</v>
      </c>
      <c r="AC455">
        <v>4</v>
      </c>
      <c r="AD455">
        <v>3</v>
      </c>
      <c r="AE455">
        <v>2</v>
      </c>
      <c r="AF455">
        <v>7</v>
      </c>
      <c r="AG455">
        <v>0</v>
      </c>
      <c r="AH455">
        <v>0</v>
      </c>
      <c r="AI455">
        <v>1</v>
      </c>
      <c r="AJ455">
        <v>3</v>
      </c>
      <c r="AK455" s="50" t="s">
        <v>82</v>
      </c>
      <c r="AO455" s="13" t="s">
        <v>33</v>
      </c>
    </row>
    <row r="456" spans="1:41" x14ac:dyDescent="0.3">
      <c r="A456" s="13" t="s">
        <v>958</v>
      </c>
      <c r="B456">
        <v>3</v>
      </c>
      <c r="C456">
        <v>4360</v>
      </c>
      <c r="D456" t="s">
        <v>81</v>
      </c>
      <c r="E456">
        <v>0</v>
      </c>
      <c r="F456">
        <v>0</v>
      </c>
      <c r="H456">
        <v>0</v>
      </c>
      <c r="I456">
        <v>2</v>
      </c>
      <c r="J456">
        <v>2</v>
      </c>
      <c r="K456">
        <v>2</v>
      </c>
      <c r="L456">
        <v>2</v>
      </c>
      <c r="M456">
        <v>2</v>
      </c>
      <c r="N456">
        <v>2</v>
      </c>
      <c r="O456">
        <v>2</v>
      </c>
      <c r="P456">
        <v>2</v>
      </c>
      <c r="Q456">
        <v>1</v>
      </c>
      <c r="R456">
        <v>1</v>
      </c>
      <c r="S456">
        <v>0</v>
      </c>
      <c r="T456">
        <v>0</v>
      </c>
      <c r="U456">
        <v>2</v>
      </c>
      <c r="V456">
        <v>2</v>
      </c>
      <c r="W456">
        <v>2</v>
      </c>
      <c r="X456">
        <v>0</v>
      </c>
      <c r="Y456">
        <v>0</v>
      </c>
      <c r="Z456">
        <v>3</v>
      </c>
      <c r="AA456">
        <v>2</v>
      </c>
      <c r="AB456">
        <v>3</v>
      </c>
      <c r="AC456">
        <v>5</v>
      </c>
      <c r="AD456">
        <v>0</v>
      </c>
      <c r="AE456">
        <v>0</v>
      </c>
      <c r="AF456">
        <v>4</v>
      </c>
      <c r="AG456">
        <v>0</v>
      </c>
      <c r="AH456">
        <v>0</v>
      </c>
      <c r="AI456">
        <v>1</v>
      </c>
      <c r="AJ456">
        <v>0</v>
      </c>
      <c r="AK456" s="50" t="s">
        <v>82</v>
      </c>
      <c r="AO456" s="13" t="s">
        <v>33</v>
      </c>
    </row>
    <row r="457" spans="1:41" x14ac:dyDescent="0.3">
      <c r="A457" s="13" t="s">
        <v>959</v>
      </c>
      <c r="B457">
        <v>3</v>
      </c>
      <c r="C457">
        <v>4361</v>
      </c>
      <c r="D457" t="s">
        <v>82</v>
      </c>
      <c r="E457">
        <v>0</v>
      </c>
      <c r="F457">
        <v>0</v>
      </c>
      <c r="H457">
        <v>0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0</v>
      </c>
      <c r="T457">
        <v>0</v>
      </c>
      <c r="U457">
        <v>1</v>
      </c>
      <c r="V457">
        <v>1</v>
      </c>
      <c r="W457">
        <v>1</v>
      </c>
      <c r="X457">
        <v>0</v>
      </c>
      <c r="Y457">
        <v>0</v>
      </c>
      <c r="Z457">
        <v>1</v>
      </c>
      <c r="AA457">
        <v>1</v>
      </c>
      <c r="AB457">
        <v>1</v>
      </c>
      <c r="AC457">
        <v>1</v>
      </c>
      <c r="AD457">
        <v>1</v>
      </c>
      <c r="AE457">
        <v>0</v>
      </c>
      <c r="AF457">
        <v>1</v>
      </c>
      <c r="AG457">
        <v>0</v>
      </c>
      <c r="AH457">
        <v>0</v>
      </c>
      <c r="AI457">
        <v>0</v>
      </c>
      <c r="AJ457">
        <v>1</v>
      </c>
      <c r="AK457" s="50" t="s">
        <v>82</v>
      </c>
      <c r="AO457" s="13" t="s">
        <v>33</v>
      </c>
    </row>
    <row r="458" spans="1:41" x14ac:dyDescent="0.3">
      <c r="A458" s="13" t="s">
        <v>920</v>
      </c>
      <c r="B458">
        <v>3</v>
      </c>
      <c r="C458">
        <v>4362</v>
      </c>
      <c r="D458" t="s">
        <v>437</v>
      </c>
      <c r="E458">
        <v>0</v>
      </c>
      <c r="F458">
        <v>0</v>
      </c>
      <c r="H458">
        <v>0</v>
      </c>
      <c r="I458">
        <v>1</v>
      </c>
      <c r="J458">
        <v>1</v>
      </c>
      <c r="K458">
        <v>1</v>
      </c>
      <c r="L458">
        <v>1</v>
      </c>
      <c r="M458">
        <v>1</v>
      </c>
      <c r="N458">
        <v>1</v>
      </c>
      <c r="O458">
        <v>1</v>
      </c>
      <c r="P458">
        <v>1</v>
      </c>
      <c r="Q458">
        <v>3</v>
      </c>
      <c r="R458">
        <v>3</v>
      </c>
      <c r="S458">
        <v>0</v>
      </c>
      <c r="T458">
        <v>0</v>
      </c>
      <c r="U458">
        <v>1</v>
      </c>
      <c r="V458">
        <v>1</v>
      </c>
      <c r="W458">
        <v>1</v>
      </c>
      <c r="X458">
        <v>0</v>
      </c>
      <c r="Y458">
        <v>2</v>
      </c>
      <c r="Z458">
        <v>1</v>
      </c>
      <c r="AA458">
        <v>1</v>
      </c>
      <c r="AB458">
        <v>1</v>
      </c>
      <c r="AC458">
        <v>4</v>
      </c>
      <c r="AD458">
        <v>4</v>
      </c>
      <c r="AE458">
        <v>0</v>
      </c>
      <c r="AF458">
        <v>0</v>
      </c>
      <c r="AG458">
        <v>0</v>
      </c>
      <c r="AH458">
        <v>0</v>
      </c>
      <c r="AI458">
        <v>0</v>
      </c>
      <c r="AJ458">
        <v>4</v>
      </c>
      <c r="AK458" s="50" t="s">
        <v>82</v>
      </c>
      <c r="AO458" s="13" t="s">
        <v>33</v>
      </c>
    </row>
    <row r="459" spans="1:41" x14ac:dyDescent="0.3">
      <c r="A459" s="13" t="s">
        <v>960</v>
      </c>
      <c r="B459">
        <v>3</v>
      </c>
      <c r="C459">
        <v>4363</v>
      </c>
      <c r="D459" t="s">
        <v>83</v>
      </c>
      <c r="E459">
        <v>0</v>
      </c>
      <c r="F459">
        <v>0</v>
      </c>
      <c r="H459">
        <v>0</v>
      </c>
      <c r="I459">
        <v>0</v>
      </c>
      <c r="J459">
        <v>0</v>
      </c>
      <c r="K459">
        <v>0</v>
      </c>
      <c r="L459">
        <v>0</v>
      </c>
      <c r="M459">
        <v>1</v>
      </c>
      <c r="N459">
        <v>1</v>
      </c>
      <c r="O459">
        <v>1</v>
      </c>
      <c r="P459">
        <v>1</v>
      </c>
      <c r="Q459">
        <v>0</v>
      </c>
      <c r="R459">
        <v>0</v>
      </c>
      <c r="S459">
        <v>0</v>
      </c>
      <c r="T459">
        <v>0</v>
      </c>
      <c r="U459">
        <v>0</v>
      </c>
      <c r="V459">
        <v>0</v>
      </c>
      <c r="W459">
        <v>0</v>
      </c>
      <c r="X459">
        <v>0</v>
      </c>
      <c r="Y459">
        <v>1</v>
      </c>
      <c r="Z459">
        <v>0</v>
      </c>
      <c r="AA459">
        <v>0</v>
      </c>
      <c r="AB459">
        <v>0</v>
      </c>
      <c r="AC459">
        <v>0</v>
      </c>
      <c r="AD459">
        <v>0</v>
      </c>
      <c r="AE459">
        <v>1</v>
      </c>
      <c r="AF459">
        <v>3</v>
      </c>
      <c r="AG459">
        <v>0</v>
      </c>
      <c r="AH459">
        <v>0</v>
      </c>
      <c r="AI459">
        <v>0</v>
      </c>
      <c r="AJ459">
        <v>0</v>
      </c>
      <c r="AK459" s="50" t="s">
        <v>82</v>
      </c>
      <c r="AO459" s="13" t="s">
        <v>33</v>
      </c>
    </row>
    <row r="460" spans="1:41" x14ac:dyDescent="0.3">
      <c r="A460" s="13" t="s">
        <v>961</v>
      </c>
      <c r="B460">
        <v>3</v>
      </c>
      <c r="C460">
        <v>4364</v>
      </c>
      <c r="D460" t="s">
        <v>84</v>
      </c>
      <c r="E460">
        <v>0</v>
      </c>
      <c r="F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0</v>
      </c>
      <c r="P460">
        <v>0</v>
      </c>
      <c r="Q460">
        <v>3</v>
      </c>
      <c r="R460">
        <v>3</v>
      </c>
      <c r="S460">
        <v>0</v>
      </c>
      <c r="T460">
        <v>0</v>
      </c>
      <c r="U460">
        <v>3</v>
      </c>
      <c r="V460">
        <v>3</v>
      </c>
      <c r="W460">
        <v>3</v>
      </c>
      <c r="X460">
        <v>0</v>
      </c>
      <c r="Y460">
        <v>2</v>
      </c>
      <c r="Z460">
        <v>1</v>
      </c>
      <c r="AA460">
        <v>2</v>
      </c>
      <c r="AB460">
        <v>1</v>
      </c>
      <c r="AC460">
        <v>2</v>
      </c>
      <c r="AD460">
        <v>1</v>
      </c>
      <c r="AE460">
        <v>0</v>
      </c>
      <c r="AF460">
        <v>0</v>
      </c>
      <c r="AG460">
        <v>2</v>
      </c>
      <c r="AH460">
        <v>0</v>
      </c>
      <c r="AI460">
        <v>0</v>
      </c>
      <c r="AJ460">
        <v>3</v>
      </c>
      <c r="AK460" s="50" t="s">
        <v>84</v>
      </c>
      <c r="AO460" s="13" t="s">
        <v>33</v>
      </c>
    </row>
    <row r="461" spans="1:41" x14ac:dyDescent="0.3">
      <c r="A461" s="13" t="s">
        <v>962</v>
      </c>
      <c r="B461">
        <v>3</v>
      </c>
      <c r="C461">
        <v>4365</v>
      </c>
      <c r="D461" t="s">
        <v>225</v>
      </c>
      <c r="E461">
        <v>0</v>
      </c>
      <c r="F461">
        <v>0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1</v>
      </c>
      <c r="N461">
        <v>1</v>
      </c>
      <c r="O461">
        <v>1</v>
      </c>
      <c r="P461">
        <v>1</v>
      </c>
      <c r="Q461">
        <v>0</v>
      </c>
      <c r="R461">
        <v>0</v>
      </c>
      <c r="S461">
        <v>0</v>
      </c>
      <c r="T461">
        <v>0</v>
      </c>
      <c r="U461">
        <v>0</v>
      </c>
      <c r="V461">
        <v>0</v>
      </c>
      <c r="W461">
        <v>0</v>
      </c>
      <c r="X461">
        <v>0</v>
      </c>
      <c r="Y461">
        <v>0</v>
      </c>
      <c r="Z461">
        <v>0</v>
      </c>
      <c r="AA461">
        <v>0</v>
      </c>
      <c r="AB461">
        <v>0</v>
      </c>
      <c r="AC461">
        <v>2</v>
      </c>
      <c r="AD461">
        <v>1</v>
      </c>
      <c r="AE461">
        <v>0</v>
      </c>
      <c r="AF461">
        <v>0</v>
      </c>
      <c r="AG461">
        <v>0</v>
      </c>
      <c r="AH461">
        <v>0</v>
      </c>
      <c r="AI461">
        <v>0</v>
      </c>
      <c r="AJ461">
        <v>0</v>
      </c>
      <c r="AK461" s="50" t="s">
        <v>84</v>
      </c>
      <c r="AO461" s="13" t="s">
        <v>33</v>
      </c>
    </row>
    <row r="462" spans="1:41" x14ac:dyDescent="0.3">
      <c r="A462" s="13" t="s">
        <v>963</v>
      </c>
      <c r="B462">
        <v>3</v>
      </c>
      <c r="C462">
        <v>4366</v>
      </c>
      <c r="D462" t="s">
        <v>85</v>
      </c>
      <c r="E462">
        <v>1</v>
      </c>
      <c r="F462">
        <v>0</v>
      </c>
      <c r="H462">
        <v>1</v>
      </c>
      <c r="I462">
        <v>5</v>
      </c>
      <c r="J462">
        <v>6</v>
      </c>
      <c r="K462">
        <v>5</v>
      </c>
      <c r="L462">
        <v>5</v>
      </c>
      <c r="M462">
        <v>7</v>
      </c>
      <c r="N462">
        <v>6</v>
      </c>
      <c r="O462">
        <v>5</v>
      </c>
      <c r="P462">
        <v>6</v>
      </c>
      <c r="Q462">
        <v>5</v>
      </c>
      <c r="R462">
        <v>5</v>
      </c>
      <c r="S462">
        <v>0</v>
      </c>
      <c r="T462">
        <v>0</v>
      </c>
      <c r="U462">
        <v>6</v>
      </c>
      <c r="V462">
        <v>7</v>
      </c>
      <c r="W462">
        <v>5</v>
      </c>
      <c r="X462">
        <v>0</v>
      </c>
      <c r="Y462">
        <v>5</v>
      </c>
      <c r="Z462">
        <v>1</v>
      </c>
      <c r="AA462">
        <v>2</v>
      </c>
      <c r="AB462">
        <v>2</v>
      </c>
      <c r="AC462">
        <v>3</v>
      </c>
      <c r="AD462">
        <v>3</v>
      </c>
      <c r="AE462">
        <v>7</v>
      </c>
      <c r="AF462">
        <v>70</v>
      </c>
      <c r="AG462">
        <v>4</v>
      </c>
      <c r="AH462">
        <v>0</v>
      </c>
      <c r="AI462">
        <v>2</v>
      </c>
      <c r="AJ462">
        <v>5</v>
      </c>
      <c r="AK462" s="50" t="s">
        <v>85</v>
      </c>
      <c r="AO462" s="13" t="s">
        <v>33</v>
      </c>
    </row>
    <row r="463" spans="1:41" x14ac:dyDescent="0.3">
      <c r="A463" s="13" t="s">
        <v>964</v>
      </c>
      <c r="B463">
        <v>3</v>
      </c>
      <c r="C463">
        <v>4367</v>
      </c>
      <c r="D463" t="s">
        <v>86</v>
      </c>
      <c r="E463">
        <v>0</v>
      </c>
      <c r="F463">
        <v>0</v>
      </c>
      <c r="H463">
        <v>0</v>
      </c>
      <c r="I463">
        <v>0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</v>
      </c>
      <c r="T463">
        <v>0</v>
      </c>
      <c r="U463">
        <v>0</v>
      </c>
      <c r="V463">
        <v>0</v>
      </c>
      <c r="W463">
        <v>0</v>
      </c>
      <c r="X463">
        <v>0</v>
      </c>
      <c r="Y463">
        <v>0</v>
      </c>
      <c r="Z463">
        <v>1</v>
      </c>
      <c r="AA463">
        <v>1</v>
      </c>
      <c r="AB463">
        <v>1</v>
      </c>
      <c r="AC463">
        <v>0</v>
      </c>
      <c r="AD463">
        <v>0</v>
      </c>
      <c r="AE463">
        <v>0</v>
      </c>
      <c r="AF463">
        <v>4</v>
      </c>
      <c r="AG463">
        <v>0</v>
      </c>
      <c r="AH463">
        <v>0</v>
      </c>
      <c r="AI463">
        <v>0</v>
      </c>
      <c r="AJ463">
        <v>0</v>
      </c>
      <c r="AK463" s="50" t="s">
        <v>85</v>
      </c>
      <c r="AO463" s="13" t="s">
        <v>33</v>
      </c>
    </row>
    <row r="464" spans="1:41" x14ac:dyDescent="0.3">
      <c r="A464" s="13" t="s">
        <v>965</v>
      </c>
      <c r="B464">
        <v>3</v>
      </c>
      <c r="C464">
        <v>4368</v>
      </c>
      <c r="D464" t="s">
        <v>87</v>
      </c>
      <c r="E464">
        <v>0</v>
      </c>
      <c r="F464">
        <v>0</v>
      </c>
      <c r="H464">
        <v>0</v>
      </c>
      <c r="I464">
        <v>0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0</v>
      </c>
      <c r="P464">
        <v>0</v>
      </c>
      <c r="Q464">
        <v>0</v>
      </c>
      <c r="R464">
        <v>0</v>
      </c>
      <c r="S464">
        <v>0</v>
      </c>
      <c r="T464">
        <v>0</v>
      </c>
      <c r="U464">
        <v>0</v>
      </c>
      <c r="V464">
        <v>0</v>
      </c>
      <c r="W464">
        <v>0</v>
      </c>
      <c r="X464">
        <v>0</v>
      </c>
      <c r="Y464">
        <v>0</v>
      </c>
      <c r="Z464">
        <v>0</v>
      </c>
      <c r="AA464">
        <v>0</v>
      </c>
      <c r="AB464">
        <v>0</v>
      </c>
      <c r="AC464">
        <v>0</v>
      </c>
      <c r="AD464">
        <v>0</v>
      </c>
      <c r="AE464">
        <v>1</v>
      </c>
      <c r="AF464">
        <v>2</v>
      </c>
      <c r="AG464">
        <v>1</v>
      </c>
      <c r="AH464">
        <v>0</v>
      </c>
      <c r="AI464">
        <v>0</v>
      </c>
      <c r="AJ464">
        <v>0</v>
      </c>
      <c r="AK464" s="50" t="s">
        <v>85</v>
      </c>
      <c r="AO464" s="13" t="s">
        <v>33</v>
      </c>
    </row>
    <row r="465" spans="1:41" x14ac:dyDescent="0.3">
      <c r="A465" s="13" t="s">
        <v>966</v>
      </c>
      <c r="B465">
        <v>3</v>
      </c>
      <c r="C465">
        <v>4369</v>
      </c>
      <c r="D465" t="s">
        <v>88</v>
      </c>
      <c r="E465">
        <v>0</v>
      </c>
      <c r="F465">
        <v>0</v>
      </c>
      <c r="H465">
        <v>0</v>
      </c>
      <c r="I465">
        <v>2</v>
      </c>
      <c r="J465">
        <v>2</v>
      </c>
      <c r="K465">
        <v>2</v>
      </c>
      <c r="L465">
        <v>2</v>
      </c>
      <c r="M465">
        <v>1</v>
      </c>
      <c r="N465">
        <v>1</v>
      </c>
      <c r="O465">
        <v>1</v>
      </c>
      <c r="P465">
        <v>1</v>
      </c>
      <c r="Q465">
        <v>1</v>
      </c>
      <c r="R465">
        <v>1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0</v>
      </c>
      <c r="Y465">
        <v>1</v>
      </c>
      <c r="Z465">
        <v>2</v>
      </c>
      <c r="AA465">
        <v>1</v>
      </c>
      <c r="AB465">
        <v>2</v>
      </c>
      <c r="AC465">
        <v>2</v>
      </c>
      <c r="AD465">
        <v>1</v>
      </c>
      <c r="AE465">
        <v>6</v>
      </c>
      <c r="AF465">
        <v>2</v>
      </c>
      <c r="AG465">
        <v>0</v>
      </c>
      <c r="AH465">
        <v>0</v>
      </c>
      <c r="AI465">
        <v>0</v>
      </c>
      <c r="AJ465">
        <v>0</v>
      </c>
      <c r="AK465" s="50" t="s">
        <v>335</v>
      </c>
      <c r="AO465" s="13" t="s">
        <v>33</v>
      </c>
    </row>
    <row r="466" spans="1:41" x14ac:dyDescent="0.3">
      <c r="A466" s="13" t="s">
        <v>967</v>
      </c>
      <c r="B466">
        <v>3</v>
      </c>
      <c r="C466">
        <v>4370</v>
      </c>
      <c r="D466" t="s">
        <v>89</v>
      </c>
      <c r="E466">
        <v>310</v>
      </c>
      <c r="F466">
        <v>0</v>
      </c>
      <c r="H466">
        <v>325</v>
      </c>
      <c r="I466">
        <v>13</v>
      </c>
      <c r="J466">
        <v>13</v>
      </c>
      <c r="K466">
        <v>13</v>
      </c>
      <c r="L466">
        <v>13</v>
      </c>
      <c r="M466">
        <v>3</v>
      </c>
      <c r="N466">
        <v>3</v>
      </c>
      <c r="O466">
        <v>3</v>
      </c>
      <c r="P466">
        <v>3</v>
      </c>
      <c r="Q466">
        <v>3</v>
      </c>
      <c r="R466">
        <v>3</v>
      </c>
      <c r="S466">
        <v>0</v>
      </c>
      <c r="T466">
        <v>0</v>
      </c>
      <c r="U466">
        <v>2</v>
      </c>
      <c r="V466">
        <v>2</v>
      </c>
      <c r="W466">
        <v>2</v>
      </c>
      <c r="X466">
        <v>0</v>
      </c>
      <c r="Y466">
        <v>1</v>
      </c>
      <c r="Z466">
        <v>0</v>
      </c>
      <c r="AA466">
        <v>0</v>
      </c>
      <c r="AB466">
        <v>0</v>
      </c>
      <c r="AC466">
        <v>1</v>
      </c>
      <c r="AD466">
        <v>1</v>
      </c>
      <c r="AE466">
        <v>4</v>
      </c>
      <c r="AF466">
        <v>3</v>
      </c>
      <c r="AG466">
        <v>0</v>
      </c>
      <c r="AH466">
        <v>0</v>
      </c>
      <c r="AI466">
        <v>3</v>
      </c>
      <c r="AJ466">
        <v>3</v>
      </c>
      <c r="AK466" s="50" t="s">
        <v>92</v>
      </c>
      <c r="AO466" s="13" t="s">
        <v>92</v>
      </c>
    </row>
    <row r="467" spans="1:41" x14ac:dyDescent="0.3">
      <c r="A467" s="13" t="s">
        <v>968</v>
      </c>
      <c r="B467">
        <v>3</v>
      </c>
      <c r="C467">
        <v>4371</v>
      </c>
      <c r="D467" t="s">
        <v>91</v>
      </c>
      <c r="E467">
        <v>16</v>
      </c>
      <c r="F467">
        <v>0</v>
      </c>
      <c r="H467">
        <v>16</v>
      </c>
      <c r="I467">
        <v>17</v>
      </c>
      <c r="J467">
        <v>17</v>
      </c>
      <c r="K467">
        <v>17</v>
      </c>
      <c r="L467">
        <v>17</v>
      </c>
      <c r="M467">
        <v>24</v>
      </c>
      <c r="N467">
        <v>24</v>
      </c>
      <c r="O467">
        <v>24</v>
      </c>
      <c r="P467">
        <v>24</v>
      </c>
      <c r="Q467">
        <v>19</v>
      </c>
      <c r="R467">
        <v>19</v>
      </c>
      <c r="S467">
        <v>0</v>
      </c>
      <c r="T467">
        <v>0</v>
      </c>
      <c r="U467">
        <v>19</v>
      </c>
      <c r="V467">
        <v>19</v>
      </c>
      <c r="W467">
        <v>19</v>
      </c>
      <c r="X467">
        <v>0</v>
      </c>
      <c r="Y467">
        <v>8</v>
      </c>
      <c r="Z467">
        <v>17</v>
      </c>
      <c r="AA467">
        <v>14</v>
      </c>
      <c r="AB467">
        <v>16</v>
      </c>
      <c r="AC467">
        <v>7</v>
      </c>
      <c r="AD467">
        <v>6</v>
      </c>
      <c r="AE467">
        <v>0</v>
      </c>
      <c r="AF467">
        <v>56</v>
      </c>
      <c r="AG467">
        <v>3</v>
      </c>
      <c r="AH467">
        <v>0</v>
      </c>
      <c r="AI467">
        <v>1</v>
      </c>
      <c r="AJ467">
        <v>19</v>
      </c>
      <c r="AK467" s="50" t="s">
        <v>91</v>
      </c>
      <c r="AO467" s="13" t="s">
        <v>92</v>
      </c>
    </row>
    <row r="468" spans="1:41" x14ac:dyDescent="0.3">
      <c r="A468" s="13" t="s">
        <v>969</v>
      </c>
      <c r="B468">
        <v>3</v>
      </c>
      <c r="C468">
        <v>4372</v>
      </c>
      <c r="D468" t="s">
        <v>93</v>
      </c>
      <c r="E468">
        <v>2</v>
      </c>
      <c r="F468">
        <v>1</v>
      </c>
      <c r="H468">
        <v>1</v>
      </c>
      <c r="I468">
        <v>34</v>
      </c>
      <c r="J468">
        <v>32</v>
      </c>
      <c r="K468">
        <v>32</v>
      </c>
      <c r="L468">
        <v>34</v>
      </c>
      <c r="M468">
        <v>30</v>
      </c>
      <c r="N468">
        <v>27</v>
      </c>
      <c r="O468">
        <v>29</v>
      </c>
      <c r="P468">
        <v>29</v>
      </c>
      <c r="Q468">
        <v>31</v>
      </c>
      <c r="R468">
        <v>31</v>
      </c>
      <c r="S468">
        <v>0</v>
      </c>
      <c r="T468">
        <v>0</v>
      </c>
      <c r="U468">
        <v>31</v>
      </c>
      <c r="V468">
        <v>30</v>
      </c>
      <c r="W468">
        <v>28</v>
      </c>
      <c r="X468">
        <v>0</v>
      </c>
      <c r="Y468">
        <v>32</v>
      </c>
      <c r="Z468">
        <v>18</v>
      </c>
      <c r="AA468">
        <v>24</v>
      </c>
      <c r="AB468">
        <v>25</v>
      </c>
      <c r="AC468">
        <v>24</v>
      </c>
      <c r="AD468">
        <v>22</v>
      </c>
      <c r="AE468">
        <v>9</v>
      </c>
      <c r="AF468">
        <v>33</v>
      </c>
      <c r="AG468">
        <v>7</v>
      </c>
      <c r="AH468">
        <v>0</v>
      </c>
      <c r="AI468">
        <v>1</v>
      </c>
      <c r="AJ468">
        <v>20</v>
      </c>
      <c r="AK468" s="50" t="s">
        <v>92</v>
      </c>
      <c r="AO468" s="13" t="s">
        <v>92</v>
      </c>
    </row>
    <row r="469" spans="1:41" x14ac:dyDescent="0.3">
      <c r="A469" s="13" t="s">
        <v>970</v>
      </c>
      <c r="B469">
        <v>3</v>
      </c>
      <c r="C469">
        <v>4373</v>
      </c>
      <c r="D469" t="s">
        <v>94</v>
      </c>
      <c r="E469">
        <v>12</v>
      </c>
      <c r="F469">
        <v>1</v>
      </c>
      <c r="H469">
        <v>14</v>
      </c>
      <c r="I469">
        <v>33</v>
      </c>
      <c r="J469">
        <v>33</v>
      </c>
      <c r="K469">
        <v>33</v>
      </c>
      <c r="L469">
        <v>33</v>
      </c>
      <c r="M469">
        <v>32</v>
      </c>
      <c r="N469">
        <v>30</v>
      </c>
      <c r="O469">
        <v>32</v>
      </c>
      <c r="P469">
        <v>32</v>
      </c>
      <c r="Q469">
        <v>36</v>
      </c>
      <c r="R469">
        <v>36</v>
      </c>
      <c r="S469">
        <v>0</v>
      </c>
      <c r="T469">
        <v>0</v>
      </c>
      <c r="U469">
        <v>28</v>
      </c>
      <c r="V469">
        <v>30</v>
      </c>
      <c r="W469">
        <v>30</v>
      </c>
      <c r="X469">
        <v>0</v>
      </c>
      <c r="Y469">
        <v>25</v>
      </c>
      <c r="Z469">
        <v>33</v>
      </c>
      <c r="AA469">
        <v>27</v>
      </c>
      <c r="AB469">
        <v>33</v>
      </c>
      <c r="AC469">
        <v>26</v>
      </c>
      <c r="AD469">
        <v>23</v>
      </c>
      <c r="AE469">
        <v>22</v>
      </c>
      <c r="AF469">
        <v>230</v>
      </c>
      <c r="AG469">
        <v>19</v>
      </c>
      <c r="AH469">
        <v>0</v>
      </c>
      <c r="AI469">
        <v>14</v>
      </c>
      <c r="AJ469">
        <v>25</v>
      </c>
      <c r="AK469" s="50" t="s">
        <v>92</v>
      </c>
      <c r="AO469" s="13" t="s">
        <v>92</v>
      </c>
    </row>
    <row r="470" spans="1:41" x14ac:dyDescent="0.3">
      <c r="A470" s="13" t="s">
        <v>971</v>
      </c>
      <c r="B470">
        <v>3</v>
      </c>
      <c r="C470">
        <v>4374</v>
      </c>
      <c r="D470" t="s">
        <v>95</v>
      </c>
      <c r="E470">
        <v>0</v>
      </c>
      <c r="F470">
        <v>0</v>
      </c>
      <c r="H470">
        <v>0</v>
      </c>
      <c r="I470">
        <v>2</v>
      </c>
      <c r="J470">
        <v>2</v>
      </c>
      <c r="K470">
        <v>2</v>
      </c>
      <c r="L470">
        <v>2</v>
      </c>
      <c r="M470">
        <v>0</v>
      </c>
      <c r="N470">
        <v>0</v>
      </c>
      <c r="O470">
        <v>0</v>
      </c>
      <c r="P470">
        <v>0</v>
      </c>
      <c r="Q470">
        <v>0</v>
      </c>
      <c r="R470">
        <v>0</v>
      </c>
      <c r="S470">
        <v>0</v>
      </c>
      <c r="T470">
        <v>0</v>
      </c>
      <c r="U470">
        <v>1</v>
      </c>
      <c r="V470">
        <v>1</v>
      </c>
      <c r="W470">
        <v>1</v>
      </c>
      <c r="X470">
        <v>0</v>
      </c>
      <c r="Y470">
        <v>0</v>
      </c>
      <c r="Z470">
        <v>3</v>
      </c>
      <c r="AA470">
        <v>2</v>
      </c>
      <c r="AB470">
        <v>2</v>
      </c>
      <c r="AC470">
        <v>0</v>
      </c>
      <c r="AD470">
        <v>0</v>
      </c>
      <c r="AE470">
        <v>0</v>
      </c>
      <c r="AF470">
        <v>0</v>
      </c>
      <c r="AG470">
        <v>0</v>
      </c>
      <c r="AH470">
        <v>0</v>
      </c>
      <c r="AI470">
        <v>0</v>
      </c>
      <c r="AJ470">
        <v>1</v>
      </c>
      <c r="AK470" s="50" t="s">
        <v>92</v>
      </c>
      <c r="AO470" s="13" t="s">
        <v>92</v>
      </c>
    </row>
    <row r="471" spans="1:41" x14ac:dyDescent="0.3">
      <c r="A471" s="13" t="s">
        <v>972</v>
      </c>
      <c r="B471">
        <v>3</v>
      </c>
      <c r="C471">
        <v>4375</v>
      </c>
      <c r="D471" t="s">
        <v>96</v>
      </c>
      <c r="E471">
        <v>0</v>
      </c>
      <c r="F471">
        <v>0</v>
      </c>
      <c r="H471">
        <v>0</v>
      </c>
      <c r="I471">
        <v>4</v>
      </c>
      <c r="J471">
        <v>4</v>
      </c>
      <c r="K471">
        <v>4</v>
      </c>
      <c r="L471">
        <v>4</v>
      </c>
      <c r="M471">
        <v>3</v>
      </c>
      <c r="N471">
        <v>4</v>
      </c>
      <c r="O471">
        <v>4</v>
      </c>
      <c r="P471">
        <v>4</v>
      </c>
      <c r="Q471">
        <v>2</v>
      </c>
      <c r="R471">
        <v>2</v>
      </c>
      <c r="S471">
        <v>0</v>
      </c>
      <c r="T471">
        <v>0</v>
      </c>
      <c r="U471">
        <v>2</v>
      </c>
      <c r="V471">
        <v>2</v>
      </c>
      <c r="W471">
        <v>2</v>
      </c>
      <c r="X471">
        <v>0</v>
      </c>
      <c r="Y471">
        <v>3</v>
      </c>
      <c r="Z471">
        <v>4</v>
      </c>
      <c r="AA471">
        <v>3</v>
      </c>
      <c r="AB471">
        <v>4</v>
      </c>
      <c r="AC471">
        <v>5</v>
      </c>
      <c r="AD471">
        <v>7</v>
      </c>
      <c r="AE471">
        <v>1</v>
      </c>
      <c r="AF471">
        <v>0</v>
      </c>
      <c r="AG471">
        <v>9</v>
      </c>
      <c r="AH471">
        <v>0</v>
      </c>
      <c r="AI471">
        <v>0</v>
      </c>
      <c r="AJ471">
        <v>0</v>
      </c>
      <c r="AK471" s="50" t="s">
        <v>92</v>
      </c>
      <c r="AO471" s="13" t="s">
        <v>92</v>
      </c>
    </row>
    <row r="472" spans="1:41" x14ac:dyDescent="0.3">
      <c r="A472" s="13" t="s">
        <v>973</v>
      </c>
      <c r="B472">
        <v>3</v>
      </c>
      <c r="C472">
        <v>4376</v>
      </c>
      <c r="D472" t="s">
        <v>97</v>
      </c>
      <c r="E472">
        <v>10</v>
      </c>
      <c r="F472">
        <v>0</v>
      </c>
      <c r="H472">
        <v>10</v>
      </c>
      <c r="I472">
        <v>7</v>
      </c>
      <c r="J472">
        <v>7</v>
      </c>
      <c r="K472">
        <v>7</v>
      </c>
      <c r="L472">
        <v>7</v>
      </c>
      <c r="M472">
        <v>9</v>
      </c>
      <c r="N472">
        <v>9</v>
      </c>
      <c r="O472">
        <v>9</v>
      </c>
      <c r="P472">
        <v>9</v>
      </c>
      <c r="Q472">
        <v>14</v>
      </c>
      <c r="R472">
        <v>14</v>
      </c>
      <c r="S472">
        <v>0</v>
      </c>
      <c r="T472">
        <v>0</v>
      </c>
      <c r="U472">
        <v>10</v>
      </c>
      <c r="V472">
        <v>10</v>
      </c>
      <c r="W472">
        <v>10</v>
      </c>
      <c r="X472">
        <v>0</v>
      </c>
      <c r="Y472">
        <v>13</v>
      </c>
      <c r="Z472">
        <v>15</v>
      </c>
      <c r="AA472">
        <v>7</v>
      </c>
      <c r="AB472">
        <v>14</v>
      </c>
      <c r="AC472">
        <v>13</v>
      </c>
      <c r="AD472">
        <v>12</v>
      </c>
      <c r="AE472">
        <v>7</v>
      </c>
      <c r="AF472">
        <v>69</v>
      </c>
      <c r="AG472">
        <v>8</v>
      </c>
      <c r="AH472">
        <v>0</v>
      </c>
      <c r="AI472">
        <v>0</v>
      </c>
      <c r="AJ472">
        <v>9</v>
      </c>
      <c r="AK472" s="50" t="s">
        <v>97</v>
      </c>
      <c r="AO472" s="13" t="s">
        <v>92</v>
      </c>
    </row>
    <row r="473" spans="1:41" x14ac:dyDescent="0.3">
      <c r="A473" s="13" t="s">
        <v>974</v>
      </c>
      <c r="B473">
        <v>3</v>
      </c>
      <c r="C473">
        <v>4377</v>
      </c>
      <c r="D473" t="s">
        <v>98</v>
      </c>
      <c r="E473">
        <v>0</v>
      </c>
      <c r="F473">
        <v>0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1</v>
      </c>
      <c r="N473">
        <v>1</v>
      </c>
      <c r="O473">
        <v>1</v>
      </c>
      <c r="P473">
        <v>1</v>
      </c>
      <c r="Q473">
        <v>0</v>
      </c>
      <c r="R473">
        <v>2</v>
      </c>
      <c r="S473">
        <v>0</v>
      </c>
      <c r="T473">
        <v>0</v>
      </c>
      <c r="U473">
        <v>1</v>
      </c>
      <c r="V473">
        <v>1</v>
      </c>
      <c r="W473">
        <v>2</v>
      </c>
      <c r="X473">
        <v>0</v>
      </c>
      <c r="Y473">
        <v>2</v>
      </c>
      <c r="Z473">
        <v>2</v>
      </c>
      <c r="AA473">
        <v>2</v>
      </c>
      <c r="AB473">
        <v>2</v>
      </c>
      <c r="AC473">
        <v>2</v>
      </c>
      <c r="AD473">
        <v>1</v>
      </c>
      <c r="AE473">
        <v>0</v>
      </c>
      <c r="AF473">
        <v>0</v>
      </c>
      <c r="AG473">
        <v>3</v>
      </c>
      <c r="AH473">
        <v>0</v>
      </c>
      <c r="AI473">
        <v>0</v>
      </c>
      <c r="AJ473">
        <v>3</v>
      </c>
      <c r="AK473" s="50" t="s">
        <v>97</v>
      </c>
      <c r="AO473" s="13" t="s">
        <v>92</v>
      </c>
    </row>
    <row r="474" spans="1:41" x14ac:dyDescent="0.3">
      <c r="A474" s="13" t="s">
        <v>975</v>
      </c>
      <c r="B474">
        <v>3</v>
      </c>
      <c r="C474">
        <v>4378</v>
      </c>
      <c r="D474" t="s">
        <v>99</v>
      </c>
      <c r="E474">
        <v>0</v>
      </c>
      <c r="F474">
        <v>0</v>
      </c>
      <c r="H474">
        <v>0</v>
      </c>
      <c r="I474">
        <v>1</v>
      </c>
      <c r="J474">
        <v>1</v>
      </c>
      <c r="K474">
        <v>1</v>
      </c>
      <c r="L474">
        <v>1</v>
      </c>
      <c r="M474">
        <v>1</v>
      </c>
      <c r="N474">
        <v>1</v>
      </c>
      <c r="O474">
        <v>1</v>
      </c>
      <c r="P474">
        <v>1</v>
      </c>
      <c r="Q474">
        <v>0</v>
      </c>
      <c r="R474">
        <v>0</v>
      </c>
      <c r="S474">
        <v>0</v>
      </c>
      <c r="T474">
        <v>0</v>
      </c>
      <c r="U474">
        <v>1</v>
      </c>
      <c r="V474">
        <v>1</v>
      </c>
      <c r="W474">
        <v>1</v>
      </c>
      <c r="X474">
        <v>0</v>
      </c>
      <c r="Y474">
        <v>2</v>
      </c>
      <c r="Z474">
        <v>2</v>
      </c>
      <c r="AA474">
        <v>2</v>
      </c>
      <c r="AB474">
        <v>2</v>
      </c>
      <c r="AC474">
        <v>5</v>
      </c>
      <c r="AD474">
        <v>4</v>
      </c>
      <c r="AE474">
        <v>0</v>
      </c>
      <c r="AF474">
        <v>0</v>
      </c>
      <c r="AG474">
        <v>0</v>
      </c>
      <c r="AH474">
        <v>0</v>
      </c>
      <c r="AI474">
        <v>0</v>
      </c>
      <c r="AJ474">
        <v>1</v>
      </c>
      <c r="AK474" s="50" t="s">
        <v>97</v>
      </c>
      <c r="AO474" s="13" t="s">
        <v>92</v>
      </c>
    </row>
    <row r="475" spans="1:41" x14ac:dyDescent="0.3">
      <c r="A475" s="13" t="s">
        <v>976</v>
      </c>
      <c r="B475">
        <v>3</v>
      </c>
      <c r="C475">
        <v>4379</v>
      </c>
      <c r="D475" t="s">
        <v>100</v>
      </c>
      <c r="E475">
        <v>0</v>
      </c>
      <c r="F475">
        <v>0</v>
      </c>
      <c r="H475">
        <v>0</v>
      </c>
      <c r="I475">
        <v>1</v>
      </c>
      <c r="J475">
        <v>1</v>
      </c>
      <c r="K475">
        <v>1</v>
      </c>
      <c r="L475">
        <v>1</v>
      </c>
      <c r="M475">
        <v>3</v>
      </c>
      <c r="N475">
        <v>3</v>
      </c>
      <c r="O475">
        <v>3</v>
      </c>
      <c r="P475">
        <v>3</v>
      </c>
      <c r="Q475">
        <v>6</v>
      </c>
      <c r="R475">
        <v>5</v>
      </c>
      <c r="S475">
        <v>0</v>
      </c>
      <c r="T475">
        <v>0</v>
      </c>
      <c r="U475">
        <v>0</v>
      </c>
      <c r="V475">
        <v>0</v>
      </c>
      <c r="W475">
        <v>0</v>
      </c>
      <c r="X475">
        <v>0</v>
      </c>
      <c r="Y475">
        <v>0</v>
      </c>
      <c r="Z475">
        <v>1</v>
      </c>
      <c r="AA475">
        <v>0</v>
      </c>
      <c r="AB475">
        <v>1</v>
      </c>
      <c r="AC475">
        <v>1</v>
      </c>
      <c r="AD475">
        <v>0</v>
      </c>
      <c r="AE475">
        <v>0</v>
      </c>
      <c r="AF475">
        <v>0</v>
      </c>
      <c r="AG475">
        <v>1</v>
      </c>
      <c r="AH475">
        <v>0</v>
      </c>
      <c r="AI475">
        <v>0</v>
      </c>
      <c r="AJ475">
        <v>1</v>
      </c>
      <c r="AK475" s="50" t="s">
        <v>91</v>
      </c>
      <c r="AO475" s="13" t="s">
        <v>92</v>
      </c>
    </row>
    <row r="476" spans="1:41" x14ac:dyDescent="0.3">
      <c r="A476" s="13" t="s">
        <v>977</v>
      </c>
      <c r="B476">
        <v>3</v>
      </c>
      <c r="C476">
        <v>4380</v>
      </c>
      <c r="D476" t="s">
        <v>101</v>
      </c>
      <c r="E476">
        <v>0</v>
      </c>
      <c r="F476">
        <v>0</v>
      </c>
      <c r="H476">
        <v>0</v>
      </c>
      <c r="I476">
        <v>12</v>
      </c>
      <c r="J476">
        <v>12</v>
      </c>
      <c r="K476">
        <v>12</v>
      </c>
      <c r="L476">
        <v>12</v>
      </c>
      <c r="M476">
        <v>12</v>
      </c>
      <c r="N476">
        <v>12</v>
      </c>
      <c r="O476">
        <v>12</v>
      </c>
      <c r="P476">
        <v>12</v>
      </c>
      <c r="Q476">
        <v>15</v>
      </c>
      <c r="R476">
        <v>15</v>
      </c>
      <c r="S476">
        <v>0</v>
      </c>
      <c r="T476">
        <v>0</v>
      </c>
      <c r="U476">
        <v>9</v>
      </c>
      <c r="V476">
        <v>10</v>
      </c>
      <c r="W476">
        <v>9</v>
      </c>
      <c r="X476">
        <v>0</v>
      </c>
      <c r="Y476">
        <v>16</v>
      </c>
      <c r="Z476">
        <v>15</v>
      </c>
      <c r="AA476">
        <v>14</v>
      </c>
      <c r="AB476">
        <v>16</v>
      </c>
      <c r="AC476">
        <v>10</v>
      </c>
      <c r="AD476">
        <v>9</v>
      </c>
      <c r="AE476">
        <v>7</v>
      </c>
      <c r="AF476">
        <v>137</v>
      </c>
      <c r="AG476">
        <v>3</v>
      </c>
      <c r="AH476">
        <v>0</v>
      </c>
      <c r="AI476">
        <v>3</v>
      </c>
      <c r="AJ476">
        <v>4</v>
      </c>
      <c r="AK476" s="50" t="s">
        <v>101</v>
      </c>
      <c r="AO476" s="13" t="s">
        <v>92</v>
      </c>
    </row>
    <row r="477" spans="1:41" x14ac:dyDescent="0.3">
      <c r="A477" s="13" t="s">
        <v>978</v>
      </c>
      <c r="B477">
        <v>3</v>
      </c>
      <c r="C477">
        <v>4381</v>
      </c>
      <c r="D477" t="s">
        <v>102</v>
      </c>
      <c r="E477">
        <v>0</v>
      </c>
      <c r="F477">
        <v>0</v>
      </c>
      <c r="H477">
        <v>0</v>
      </c>
      <c r="I477">
        <v>4</v>
      </c>
      <c r="J477">
        <v>4</v>
      </c>
      <c r="K477">
        <v>4</v>
      </c>
      <c r="L477">
        <v>4</v>
      </c>
      <c r="M477">
        <v>0</v>
      </c>
      <c r="N477">
        <v>0</v>
      </c>
      <c r="O477">
        <v>0</v>
      </c>
      <c r="P477">
        <v>0</v>
      </c>
      <c r="Q477">
        <v>1</v>
      </c>
      <c r="R477">
        <v>1</v>
      </c>
      <c r="S477">
        <v>0</v>
      </c>
      <c r="T477">
        <v>0</v>
      </c>
      <c r="U477">
        <v>1</v>
      </c>
      <c r="V477">
        <v>2</v>
      </c>
      <c r="W477">
        <v>1</v>
      </c>
      <c r="X477">
        <v>0</v>
      </c>
      <c r="Y477">
        <v>3</v>
      </c>
      <c r="Z477">
        <v>2</v>
      </c>
      <c r="AA477">
        <v>3</v>
      </c>
      <c r="AB477">
        <v>3</v>
      </c>
      <c r="AC477">
        <v>1</v>
      </c>
      <c r="AD477">
        <v>1</v>
      </c>
      <c r="AE477">
        <v>1</v>
      </c>
      <c r="AF477">
        <v>0</v>
      </c>
      <c r="AG477">
        <v>4</v>
      </c>
      <c r="AH477">
        <v>0</v>
      </c>
      <c r="AI477">
        <v>0</v>
      </c>
      <c r="AJ477">
        <v>0</v>
      </c>
      <c r="AK477" s="50" t="s">
        <v>101</v>
      </c>
      <c r="AO477" s="13" t="s">
        <v>92</v>
      </c>
    </row>
    <row r="478" spans="1:41" x14ac:dyDescent="0.3">
      <c r="A478" s="13" t="s">
        <v>979</v>
      </c>
      <c r="B478">
        <v>3</v>
      </c>
      <c r="C478">
        <v>4382</v>
      </c>
      <c r="D478" t="s">
        <v>103</v>
      </c>
      <c r="E478">
        <v>0</v>
      </c>
      <c r="F478">
        <v>0</v>
      </c>
      <c r="H478">
        <v>0</v>
      </c>
      <c r="I478">
        <v>1</v>
      </c>
      <c r="J478">
        <v>1</v>
      </c>
      <c r="K478">
        <v>1</v>
      </c>
      <c r="L478">
        <v>1</v>
      </c>
      <c r="M478">
        <v>0</v>
      </c>
      <c r="N478">
        <v>0</v>
      </c>
      <c r="O478">
        <v>0</v>
      </c>
      <c r="P478">
        <v>0</v>
      </c>
      <c r="Q478">
        <v>4</v>
      </c>
      <c r="R478">
        <v>4</v>
      </c>
      <c r="S478">
        <v>0</v>
      </c>
      <c r="T478">
        <v>0</v>
      </c>
      <c r="U478">
        <v>0</v>
      </c>
      <c r="V478">
        <v>0</v>
      </c>
      <c r="W478">
        <v>0</v>
      </c>
      <c r="X478">
        <v>0</v>
      </c>
      <c r="Y478">
        <v>0</v>
      </c>
      <c r="Z478">
        <v>2</v>
      </c>
      <c r="AA478">
        <v>1</v>
      </c>
      <c r="AB478">
        <v>2</v>
      </c>
      <c r="AC478">
        <v>0</v>
      </c>
      <c r="AD478">
        <v>0</v>
      </c>
      <c r="AE478">
        <v>0</v>
      </c>
      <c r="AF478">
        <v>0</v>
      </c>
      <c r="AG478">
        <v>0</v>
      </c>
      <c r="AH478">
        <v>0</v>
      </c>
      <c r="AI478">
        <v>0</v>
      </c>
      <c r="AJ478">
        <v>0</v>
      </c>
      <c r="AK478" s="50" t="s">
        <v>101</v>
      </c>
      <c r="AO478" s="13" t="s">
        <v>92</v>
      </c>
    </row>
    <row r="479" spans="1:41" x14ac:dyDescent="0.3">
      <c r="A479" s="13" t="s">
        <v>980</v>
      </c>
      <c r="B479">
        <v>3</v>
      </c>
      <c r="C479">
        <v>4383</v>
      </c>
      <c r="D479" t="s">
        <v>104</v>
      </c>
      <c r="E479">
        <v>0</v>
      </c>
      <c r="F479">
        <v>0</v>
      </c>
      <c r="H479">
        <v>0</v>
      </c>
      <c r="I479">
        <v>2</v>
      </c>
      <c r="J479">
        <v>2</v>
      </c>
      <c r="K479">
        <v>2</v>
      </c>
      <c r="L479">
        <v>2</v>
      </c>
      <c r="M479">
        <v>0</v>
      </c>
      <c r="N479">
        <v>0</v>
      </c>
      <c r="O479">
        <v>0</v>
      </c>
      <c r="P479">
        <v>0</v>
      </c>
      <c r="Q479">
        <v>4</v>
      </c>
      <c r="R479">
        <v>4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0</v>
      </c>
      <c r="Y479">
        <v>1</v>
      </c>
      <c r="Z479">
        <v>2</v>
      </c>
      <c r="AA479">
        <v>2</v>
      </c>
      <c r="AB479">
        <v>2</v>
      </c>
      <c r="AC479">
        <v>4</v>
      </c>
      <c r="AD479">
        <v>4</v>
      </c>
      <c r="AE479">
        <v>0</v>
      </c>
      <c r="AF479">
        <v>0</v>
      </c>
      <c r="AG479">
        <v>0</v>
      </c>
      <c r="AH479">
        <v>0</v>
      </c>
      <c r="AI479">
        <v>0</v>
      </c>
      <c r="AJ479">
        <v>0</v>
      </c>
      <c r="AK479" s="50" t="s">
        <v>101</v>
      </c>
      <c r="AO479" s="13" t="s">
        <v>92</v>
      </c>
    </row>
    <row r="480" spans="1:41" x14ac:dyDescent="0.3">
      <c r="A480" s="13" t="s">
        <v>981</v>
      </c>
      <c r="B480">
        <v>3</v>
      </c>
      <c r="C480">
        <v>4384</v>
      </c>
      <c r="D480" t="s">
        <v>105</v>
      </c>
      <c r="E480">
        <v>0</v>
      </c>
      <c r="F480">
        <v>1</v>
      </c>
      <c r="H480">
        <v>1</v>
      </c>
      <c r="I480">
        <v>9</v>
      </c>
      <c r="J480">
        <v>9</v>
      </c>
      <c r="K480">
        <v>9</v>
      </c>
      <c r="L480">
        <v>9</v>
      </c>
      <c r="M480">
        <v>7</v>
      </c>
      <c r="N480">
        <v>5</v>
      </c>
      <c r="O480">
        <v>7</v>
      </c>
      <c r="P480">
        <v>7</v>
      </c>
      <c r="Q480">
        <v>6</v>
      </c>
      <c r="R480">
        <v>6</v>
      </c>
      <c r="S480">
        <v>0</v>
      </c>
      <c r="T480">
        <v>0</v>
      </c>
      <c r="U480">
        <v>7</v>
      </c>
      <c r="V480">
        <v>7</v>
      </c>
      <c r="W480">
        <v>9</v>
      </c>
      <c r="X480">
        <v>0</v>
      </c>
      <c r="Y480">
        <v>9</v>
      </c>
      <c r="Z480">
        <v>8</v>
      </c>
      <c r="AA480">
        <v>6</v>
      </c>
      <c r="AB480">
        <v>8</v>
      </c>
      <c r="AC480">
        <v>8</v>
      </c>
      <c r="AD480">
        <v>5</v>
      </c>
      <c r="AE480">
        <v>0</v>
      </c>
      <c r="AF480">
        <v>10</v>
      </c>
      <c r="AG480">
        <v>5</v>
      </c>
      <c r="AH480">
        <v>0</v>
      </c>
      <c r="AI480">
        <v>0</v>
      </c>
      <c r="AJ480">
        <v>0</v>
      </c>
      <c r="AK480" s="50" t="s">
        <v>105</v>
      </c>
      <c r="AO480" s="13" t="s">
        <v>92</v>
      </c>
    </row>
    <row r="481" spans="1:41" x14ac:dyDescent="0.3">
      <c r="A481" s="13" t="s">
        <v>982</v>
      </c>
      <c r="B481">
        <v>3</v>
      </c>
      <c r="C481">
        <v>4385</v>
      </c>
      <c r="D481" t="s">
        <v>106</v>
      </c>
      <c r="E481">
        <v>0</v>
      </c>
      <c r="F481">
        <v>0</v>
      </c>
      <c r="H481">
        <v>0</v>
      </c>
      <c r="I481">
        <v>1</v>
      </c>
      <c r="J481">
        <v>1</v>
      </c>
      <c r="K481">
        <v>1</v>
      </c>
      <c r="L481">
        <v>1</v>
      </c>
      <c r="M481">
        <v>1</v>
      </c>
      <c r="N481">
        <v>1</v>
      </c>
      <c r="O481">
        <v>1</v>
      </c>
      <c r="P481">
        <v>1</v>
      </c>
      <c r="Q481">
        <v>1</v>
      </c>
      <c r="R481">
        <v>1</v>
      </c>
      <c r="S481">
        <v>0</v>
      </c>
      <c r="T481">
        <v>0</v>
      </c>
      <c r="U481">
        <v>0</v>
      </c>
      <c r="V481">
        <v>0</v>
      </c>
      <c r="W481">
        <v>0</v>
      </c>
      <c r="X481">
        <v>0</v>
      </c>
      <c r="Y481">
        <v>1</v>
      </c>
      <c r="Z481">
        <v>1</v>
      </c>
      <c r="AA481">
        <v>1</v>
      </c>
      <c r="AB481">
        <v>1</v>
      </c>
      <c r="AC481">
        <v>1</v>
      </c>
      <c r="AD481">
        <v>1</v>
      </c>
      <c r="AE481">
        <v>1</v>
      </c>
      <c r="AF481">
        <v>0</v>
      </c>
      <c r="AG481">
        <v>0</v>
      </c>
      <c r="AH481">
        <v>0</v>
      </c>
      <c r="AI481">
        <v>0</v>
      </c>
      <c r="AJ481">
        <v>0</v>
      </c>
      <c r="AK481" s="50" t="s">
        <v>105</v>
      </c>
      <c r="AO481" s="13" t="s">
        <v>92</v>
      </c>
    </row>
    <row r="482" spans="1:41" x14ac:dyDescent="0.3">
      <c r="A482" s="13" t="s">
        <v>983</v>
      </c>
      <c r="B482">
        <v>3</v>
      </c>
      <c r="C482">
        <v>4386</v>
      </c>
      <c r="D482" t="s">
        <v>107</v>
      </c>
      <c r="E482">
        <v>5</v>
      </c>
      <c r="F482">
        <v>0</v>
      </c>
      <c r="H482">
        <v>5</v>
      </c>
      <c r="I482">
        <v>9</v>
      </c>
      <c r="J482">
        <v>9</v>
      </c>
      <c r="K482">
        <v>9</v>
      </c>
      <c r="L482">
        <v>9</v>
      </c>
      <c r="M482">
        <v>3</v>
      </c>
      <c r="N482">
        <v>5</v>
      </c>
      <c r="O482">
        <v>4</v>
      </c>
      <c r="P482">
        <v>3</v>
      </c>
      <c r="Q482">
        <v>6</v>
      </c>
      <c r="R482">
        <v>6</v>
      </c>
      <c r="S482">
        <v>0</v>
      </c>
      <c r="T482">
        <v>0</v>
      </c>
      <c r="U482">
        <v>5</v>
      </c>
      <c r="V482">
        <v>5</v>
      </c>
      <c r="W482">
        <v>5</v>
      </c>
      <c r="X482">
        <v>0</v>
      </c>
      <c r="Y482">
        <v>9</v>
      </c>
      <c r="Z482">
        <v>5</v>
      </c>
      <c r="AA482">
        <v>7</v>
      </c>
      <c r="AB482">
        <v>6</v>
      </c>
      <c r="AC482">
        <v>2</v>
      </c>
      <c r="AD482">
        <v>2</v>
      </c>
      <c r="AE482">
        <v>0</v>
      </c>
      <c r="AF482">
        <v>0</v>
      </c>
      <c r="AG482">
        <v>6</v>
      </c>
      <c r="AH482">
        <v>0</v>
      </c>
      <c r="AI482">
        <v>0</v>
      </c>
      <c r="AJ482">
        <v>4</v>
      </c>
      <c r="AK482" s="50" t="s">
        <v>107</v>
      </c>
      <c r="AO482" s="13" t="s">
        <v>92</v>
      </c>
    </row>
    <row r="483" spans="1:41" x14ac:dyDescent="0.3">
      <c r="A483" s="13" t="s">
        <v>984</v>
      </c>
      <c r="B483">
        <v>3</v>
      </c>
      <c r="C483">
        <v>4387</v>
      </c>
      <c r="D483" t="s">
        <v>108</v>
      </c>
      <c r="E483">
        <v>0</v>
      </c>
      <c r="F483">
        <v>0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1</v>
      </c>
      <c r="N483">
        <v>1</v>
      </c>
      <c r="O483">
        <v>1</v>
      </c>
      <c r="P483">
        <v>1</v>
      </c>
      <c r="Q483">
        <v>0</v>
      </c>
      <c r="R483">
        <v>0</v>
      </c>
      <c r="S483">
        <v>0</v>
      </c>
      <c r="T483">
        <v>0</v>
      </c>
      <c r="U483">
        <v>1</v>
      </c>
      <c r="V483">
        <v>1</v>
      </c>
      <c r="W483">
        <v>1</v>
      </c>
      <c r="X483">
        <v>0</v>
      </c>
      <c r="Y483">
        <v>4</v>
      </c>
      <c r="Z483">
        <v>3</v>
      </c>
      <c r="AA483">
        <v>1</v>
      </c>
      <c r="AB483">
        <v>3</v>
      </c>
      <c r="AC483">
        <v>5</v>
      </c>
      <c r="AD483">
        <v>2</v>
      </c>
      <c r="AE483">
        <v>0</v>
      </c>
      <c r="AF483">
        <v>0</v>
      </c>
      <c r="AG483">
        <v>3</v>
      </c>
      <c r="AH483">
        <v>0</v>
      </c>
      <c r="AI483">
        <v>0</v>
      </c>
      <c r="AJ483">
        <v>0</v>
      </c>
      <c r="AK483" s="50" t="s">
        <v>107</v>
      </c>
      <c r="AO483" s="13" t="s">
        <v>92</v>
      </c>
    </row>
    <row r="484" spans="1:41" x14ac:dyDescent="0.3">
      <c r="A484" s="13" t="s">
        <v>985</v>
      </c>
      <c r="B484">
        <v>3</v>
      </c>
      <c r="C484">
        <v>4388</v>
      </c>
      <c r="D484" t="s">
        <v>109</v>
      </c>
      <c r="E484">
        <v>0</v>
      </c>
      <c r="F484">
        <v>0</v>
      </c>
      <c r="H484">
        <v>0</v>
      </c>
      <c r="I484">
        <v>2</v>
      </c>
      <c r="J484">
        <v>2</v>
      </c>
      <c r="K484">
        <v>2</v>
      </c>
      <c r="L484">
        <v>2</v>
      </c>
      <c r="M484">
        <v>0</v>
      </c>
      <c r="N484">
        <v>0</v>
      </c>
      <c r="O484">
        <v>0</v>
      </c>
      <c r="P484">
        <v>0</v>
      </c>
      <c r="Q484">
        <v>0</v>
      </c>
      <c r="R484">
        <v>0</v>
      </c>
      <c r="S484">
        <v>0</v>
      </c>
      <c r="T484">
        <v>0</v>
      </c>
      <c r="U484">
        <v>1</v>
      </c>
      <c r="V484">
        <v>1</v>
      </c>
      <c r="W484">
        <v>1</v>
      </c>
      <c r="X484">
        <v>0</v>
      </c>
      <c r="Y484">
        <v>0</v>
      </c>
      <c r="Z484">
        <v>0</v>
      </c>
      <c r="AA484">
        <v>0</v>
      </c>
      <c r="AB484">
        <v>0</v>
      </c>
      <c r="AC484">
        <v>2</v>
      </c>
      <c r="AD484">
        <v>2</v>
      </c>
      <c r="AE484">
        <v>0</v>
      </c>
      <c r="AF484">
        <v>0</v>
      </c>
      <c r="AG484">
        <v>0</v>
      </c>
      <c r="AH484">
        <v>0</v>
      </c>
      <c r="AI484">
        <v>0</v>
      </c>
      <c r="AJ484">
        <v>0</v>
      </c>
      <c r="AK484" s="50" t="s">
        <v>107</v>
      </c>
      <c r="AO484" s="13" t="s">
        <v>92</v>
      </c>
    </row>
    <row r="485" spans="1:41" x14ac:dyDescent="0.3">
      <c r="A485" s="13" t="s">
        <v>986</v>
      </c>
      <c r="B485">
        <v>3</v>
      </c>
      <c r="C485">
        <v>4389</v>
      </c>
      <c r="D485" t="s">
        <v>110</v>
      </c>
      <c r="E485">
        <v>0</v>
      </c>
      <c r="F485">
        <v>0</v>
      </c>
      <c r="H485">
        <v>3</v>
      </c>
      <c r="I485">
        <v>12</v>
      </c>
      <c r="J485">
        <v>12</v>
      </c>
      <c r="K485">
        <v>12</v>
      </c>
      <c r="L485">
        <v>12</v>
      </c>
      <c r="M485">
        <v>10</v>
      </c>
      <c r="N485">
        <v>10</v>
      </c>
      <c r="O485">
        <v>10</v>
      </c>
      <c r="P485">
        <v>10</v>
      </c>
      <c r="Q485">
        <v>11</v>
      </c>
      <c r="R485">
        <v>11</v>
      </c>
      <c r="S485">
        <v>0</v>
      </c>
      <c r="T485">
        <v>1</v>
      </c>
      <c r="U485">
        <v>11</v>
      </c>
      <c r="V485">
        <v>10</v>
      </c>
      <c r="W485">
        <v>11</v>
      </c>
      <c r="X485">
        <v>0</v>
      </c>
      <c r="Y485">
        <v>11</v>
      </c>
      <c r="Z485">
        <v>12</v>
      </c>
      <c r="AA485">
        <v>14</v>
      </c>
      <c r="AB485">
        <v>14</v>
      </c>
      <c r="AC485">
        <v>8</v>
      </c>
      <c r="AD485">
        <v>6</v>
      </c>
      <c r="AE485">
        <v>9</v>
      </c>
      <c r="AF485">
        <v>68</v>
      </c>
      <c r="AG485">
        <v>1</v>
      </c>
      <c r="AH485">
        <v>0</v>
      </c>
      <c r="AI485">
        <v>3</v>
      </c>
      <c r="AJ485">
        <v>11</v>
      </c>
      <c r="AK485" s="50" t="s">
        <v>110</v>
      </c>
      <c r="AO485" s="13" t="s">
        <v>92</v>
      </c>
    </row>
    <row r="486" spans="1:41" x14ac:dyDescent="0.3">
      <c r="A486" s="13" t="s">
        <v>987</v>
      </c>
      <c r="B486">
        <v>3</v>
      </c>
      <c r="C486">
        <v>4390</v>
      </c>
      <c r="D486" t="s">
        <v>111</v>
      </c>
      <c r="E486">
        <v>0</v>
      </c>
      <c r="F486">
        <v>0</v>
      </c>
      <c r="H486">
        <v>0</v>
      </c>
      <c r="I486">
        <v>1</v>
      </c>
      <c r="J486">
        <v>1</v>
      </c>
      <c r="K486">
        <v>1</v>
      </c>
      <c r="L486">
        <v>1</v>
      </c>
      <c r="M486">
        <v>1</v>
      </c>
      <c r="N486">
        <v>1</v>
      </c>
      <c r="O486">
        <v>1</v>
      </c>
      <c r="P486">
        <v>1</v>
      </c>
      <c r="Q486">
        <v>0</v>
      </c>
      <c r="R486">
        <v>0</v>
      </c>
      <c r="S486">
        <v>0</v>
      </c>
      <c r="T486">
        <v>0</v>
      </c>
      <c r="U486">
        <v>1</v>
      </c>
      <c r="V486">
        <v>1</v>
      </c>
      <c r="W486">
        <v>1</v>
      </c>
      <c r="X486">
        <v>0</v>
      </c>
      <c r="Y486">
        <v>2</v>
      </c>
      <c r="Z486">
        <v>0</v>
      </c>
      <c r="AA486">
        <v>0</v>
      </c>
      <c r="AB486">
        <v>0</v>
      </c>
      <c r="AC486">
        <v>1</v>
      </c>
      <c r="AD486">
        <v>1</v>
      </c>
      <c r="AE486">
        <v>2</v>
      </c>
      <c r="AF486">
        <v>0</v>
      </c>
      <c r="AG486">
        <v>3</v>
      </c>
      <c r="AH486">
        <v>0</v>
      </c>
      <c r="AI486">
        <v>0</v>
      </c>
      <c r="AJ486">
        <v>0</v>
      </c>
      <c r="AK486" s="50" t="s">
        <v>110</v>
      </c>
      <c r="AO486" s="13" t="s">
        <v>92</v>
      </c>
    </row>
    <row r="487" spans="1:41" x14ac:dyDescent="0.3">
      <c r="A487" s="13" t="s">
        <v>988</v>
      </c>
      <c r="B487">
        <v>3</v>
      </c>
      <c r="C487">
        <v>4391</v>
      </c>
      <c r="D487" t="s">
        <v>112</v>
      </c>
      <c r="E487">
        <v>0</v>
      </c>
      <c r="F487">
        <v>0</v>
      </c>
      <c r="H487">
        <v>0</v>
      </c>
      <c r="I487">
        <v>1</v>
      </c>
      <c r="J487">
        <v>1</v>
      </c>
      <c r="K487">
        <v>1</v>
      </c>
      <c r="L487">
        <v>1</v>
      </c>
      <c r="M487">
        <v>3</v>
      </c>
      <c r="N487">
        <v>3</v>
      </c>
      <c r="O487">
        <v>3</v>
      </c>
      <c r="P487">
        <v>3</v>
      </c>
      <c r="Q487">
        <v>3</v>
      </c>
      <c r="R487">
        <v>3</v>
      </c>
      <c r="S487">
        <v>0</v>
      </c>
      <c r="T487">
        <v>0</v>
      </c>
      <c r="U487">
        <v>5</v>
      </c>
      <c r="V487">
        <v>5</v>
      </c>
      <c r="W487">
        <v>5</v>
      </c>
      <c r="X487">
        <v>0</v>
      </c>
      <c r="Y487">
        <v>1</v>
      </c>
      <c r="Z487">
        <v>5</v>
      </c>
      <c r="AA487">
        <v>5</v>
      </c>
      <c r="AB487">
        <v>5</v>
      </c>
      <c r="AC487">
        <v>4</v>
      </c>
      <c r="AD487">
        <v>4</v>
      </c>
      <c r="AE487">
        <v>0</v>
      </c>
      <c r="AF487">
        <v>0</v>
      </c>
      <c r="AG487">
        <v>0</v>
      </c>
      <c r="AH487">
        <v>0</v>
      </c>
      <c r="AI487">
        <v>0</v>
      </c>
      <c r="AJ487">
        <v>3</v>
      </c>
      <c r="AK487" s="50" t="s">
        <v>110</v>
      </c>
      <c r="AO487" s="13" t="s">
        <v>92</v>
      </c>
    </row>
    <row r="488" spans="1:41" x14ac:dyDescent="0.3">
      <c r="A488" s="13" t="s">
        <v>989</v>
      </c>
      <c r="B488">
        <v>3</v>
      </c>
      <c r="C488">
        <v>4392</v>
      </c>
      <c r="D488" t="s">
        <v>113</v>
      </c>
      <c r="E488">
        <v>0</v>
      </c>
      <c r="F488">
        <v>0</v>
      </c>
      <c r="H488">
        <v>1</v>
      </c>
      <c r="I488">
        <v>4</v>
      </c>
      <c r="J488">
        <v>4</v>
      </c>
      <c r="K488">
        <v>4</v>
      </c>
      <c r="L488">
        <v>4</v>
      </c>
      <c r="M488">
        <v>4</v>
      </c>
      <c r="N488">
        <v>4</v>
      </c>
      <c r="O488">
        <v>4</v>
      </c>
      <c r="P488">
        <v>4</v>
      </c>
      <c r="Q488">
        <v>5</v>
      </c>
      <c r="R488">
        <v>5</v>
      </c>
      <c r="S488">
        <v>0</v>
      </c>
      <c r="T488">
        <v>0</v>
      </c>
      <c r="U488">
        <v>3</v>
      </c>
      <c r="V488">
        <v>3</v>
      </c>
      <c r="W488">
        <v>3</v>
      </c>
      <c r="X488">
        <v>0</v>
      </c>
      <c r="Y488">
        <v>4</v>
      </c>
      <c r="Z488">
        <v>5</v>
      </c>
      <c r="AA488">
        <v>3</v>
      </c>
      <c r="AB488">
        <v>5</v>
      </c>
      <c r="AC488">
        <v>6</v>
      </c>
      <c r="AD488">
        <v>6</v>
      </c>
      <c r="AE488">
        <v>1</v>
      </c>
      <c r="AF488">
        <v>0</v>
      </c>
      <c r="AG488">
        <v>8</v>
      </c>
      <c r="AH488">
        <v>0</v>
      </c>
      <c r="AI488">
        <v>1</v>
      </c>
      <c r="AJ488">
        <v>2</v>
      </c>
      <c r="AK488" s="50" t="s">
        <v>110</v>
      </c>
      <c r="AO488" s="13" t="s">
        <v>92</v>
      </c>
    </row>
    <row r="489" spans="1:41" x14ac:dyDescent="0.3">
      <c r="A489" s="13" t="s">
        <v>990</v>
      </c>
      <c r="B489">
        <v>3</v>
      </c>
      <c r="C489">
        <v>4393</v>
      </c>
      <c r="D489" t="s">
        <v>114</v>
      </c>
      <c r="E489">
        <v>0</v>
      </c>
      <c r="F489">
        <v>0</v>
      </c>
      <c r="H489">
        <v>0</v>
      </c>
      <c r="I489">
        <v>1</v>
      </c>
      <c r="J489">
        <v>1</v>
      </c>
      <c r="K489">
        <v>1</v>
      </c>
      <c r="L489">
        <v>1</v>
      </c>
      <c r="M489">
        <v>3</v>
      </c>
      <c r="N489">
        <v>3</v>
      </c>
      <c r="O489">
        <v>3</v>
      </c>
      <c r="P489">
        <v>3</v>
      </c>
      <c r="Q489">
        <v>3</v>
      </c>
      <c r="R489">
        <v>3</v>
      </c>
      <c r="S489">
        <v>0</v>
      </c>
      <c r="T489">
        <v>0</v>
      </c>
      <c r="U489">
        <v>1</v>
      </c>
      <c r="V489">
        <v>1</v>
      </c>
      <c r="W489">
        <v>1</v>
      </c>
      <c r="X489">
        <v>0</v>
      </c>
      <c r="Y489">
        <v>2</v>
      </c>
      <c r="Z489">
        <v>5</v>
      </c>
      <c r="AA489">
        <v>6</v>
      </c>
      <c r="AB489">
        <v>5</v>
      </c>
      <c r="AC489">
        <v>0</v>
      </c>
      <c r="AD489">
        <v>0</v>
      </c>
      <c r="AE489">
        <v>4</v>
      </c>
      <c r="AF489">
        <v>0</v>
      </c>
      <c r="AG489">
        <v>1</v>
      </c>
      <c r="AH489">
        <v>0</v>
      </c>
      <c r="AI489">
        <v>0</v>
      </c>
      <c r="AJ489">
        <v>1</v>
      </c>
      <c r="AK489" s="50" t="s">
        <v>110</v>
      </c>
      <c r="AO489" s="13" t="s">
        <v>92</v>
      </c>
    </row>
    <row r="490" spans="1:41" x14ac:dyDescent="0.3">
      <c r="A490" s="13" t="s">
        <v>991</v>
      </c>
      <c r="B490">
        <v>3</v>
      </c>
      <c r="C490">
        <v>4394</v>
      </c>
      <c r="D490" t="s">
        <v>115</v>
      </c>
      <c r="E490">
        <v>0</v>
      </c>
      <c r="F490">
        <v>0</v>
      </c>
      <c r="H490">
        <v>0</v>
      </c>
      <c r="I490">
        <v>1</v>
      </c>
      <c r="J490">
        <v>1</v>
      </c>
      <c r="K490">
        <v>1</v>
      </c>
      <c r="L490">
        <v>1</v>
      </c>
      <c r="M490">
        <v>2</v>
      </c>
      <c r="N490">
        <v>2</v>
      </c>
      <c r="O490">
        <v>2</v>
      </c>
      <c r="P490">
        <v>2</v>
      </c>
      <c r="Q490">
        <v>1</v>
      </c>
      <c r="R490">
        <v>1</v>
      </c>
      <c r="S490">
        <v>0</v>
      </c>
      <c r="T490">
        <v>0</v>
      </c>
      <c r="U490">
        <v>0</v>
      </c>
      <c r="V490">
        <v>0</v>
      </c>
      <c r="W490">
        <v>0</v>
      </c>
      <c r="X490">
        <v>0</v>
      </c>
      <c r="Y490">
        <v>0</v>
      </c>
      <c r="Z490">
        <v>0</v>
      </c>
      <c r="AA490">
        <v>0</v>
      </c>
      <c r="AB490">
        <v>0</v>
      </c>
      <c r="AC490">
        <v>0</v>
      </c>
      <c r="AD490">
        <v>0</v>
      </c>
      <c r="AE490">
        <v>1</v>
      </c>
      <c r="AF490">
        <v>0</v>
      </c>
      <c r="AG490">
        <v>2</v>
      </c>
      <c r="AH490">
        <v>0</v>
      </c>
      <c r="AI490">
        <v>0</v>
      </c>
      <c r="AJ490">
        <v>1</v>
      </c>
      <c r="AK490" s="50" t="s">
        <v>110</v>
      </c>
      <c r="AO490" s="13" t="s">
        <v>92</v>
      </c>
    </row>
    <row r="491" spans="1:41" x14ac:dyDescent="0.3">
      <c r="A491" s="13" t="s">
        <v>992</v>
      </c>
      <c r="B491">
        <v>3</v>
      </c>
      <c r="C491">
        <v>4395</v>
      </c>
      <c r="D491" t="s">
        <v>116</v>
      </c>
      <c r="E491">
        <v>19</v>
      </c>
      <c r="F491">
        <v>0</v>
      </c>
      <c r="H491">
        <v>20</v>
      </c>
      <c r="I491">
        <v>35</v>
      </c>
      <c r="J491">
        <v>35</v>
      </c>
      <c r="K491">
        <v>35</v>
      </c>
      <c r="L491">
        <v>35</v>
      </c>
      <c r="M491">
        <v>31</v>
      </c>
      <c r="N491">
        <v>31</v>
      </c>
      <c r="O491">
        <v>31</v>
      </c>
      <c r="P491">
        <v>31</v>
      </c>
      <c r="Q491">
        <v>27</v>
      </c>
      <c r="R491">
        <v>27</v>
      </c>
      <c r="S491">
        <v>0</v>
      </c>
      <c r="T491">
        <v>0</v>
      </c>
      <c r="U491">
        <v>22</v>
      </c>
      <c r="V491">
        <v>23</v>
      </c>
      <c r="W491">
        <v>23</v>
      </c>
      <c r="X491">
        <v>0</v>
      </c>
      <c r="Y491">
        <v>20</v>
      </c>
      <c r="Z491">
        <v>16</v>
      </c>
      <c r="AA491">
        <v>20</v>
      </c>
      <c r="AB491">
        <v>18</v>
      </c>
      <c r="AC491">
        <v>16</v>
      </c>
      <c r="AD491">
        <v>13</v>
      </c>
      <c r="AE491">
        <v>22</v>
      </c>
      <c r="AF491">
        <v>75</v>
      </c>
      <c r="AG491">
        <v>4</v>
      </c>
      <c r="AH491">
        <v>0</v>
      </c>
      <c r="AI491">
        <v>4</v>
      </c>
      <c r="AJ491">
        <v>5</v>
      </c>
      <c r="AK491" s="50" t="s">
        <v>116</v>
      </c>
      <c r="AO491" s="13" t="s">
        <v>92</v>
      </c>
    </row>
    <row r="492" spans="1:41" x14ac:dyDescent="0.3">
      <c r="A492" s="13" t="s">
        <v>993</v>
      </c>
      <c r="B492">
        <v>3</v>
      </c>
      <c r="C492">
        <v>4396</v>
      </c>
      <c r="D492" t="s">
        <v>117</v>
      </c>
      <c r="E492">
        <v>0</v>
      </c>
      <c r="F492">
        <v>0</v>
      </c>
      <c r="H492">
        <v>0</v>
      </c>
      <c r="I492">
        <v>1</v>
      </c>
      <c r="J492">
        <v>1</v>
      </c>
      <c r="K492">
        <v>1</v>
      </c>
      <c r="L492">
        <v>1</v>
      </c>
      <c r="M492">
        <v>1</v>
      </c>
      <c r="N492">
        <v>1</v>
      </c>
      <c r="O492">
        <v>1</v>
      </c>
      <c r="P492">
        <v>1</v>
      </c>
      <c r="Q492">
        <v>1</v>
      </c>
      <c r="R492">
        <v>1</v>
      </c>
      <c r="S492">
        <v>0</v>
      </c>
      <c r="T492">
        <v>0</v>
      </c>
      <c r="U492">
        <v>1</v>
      </c>
      <c r="V492">
        <v>1</v>
      </c>
      <c r="W492">
        <v>1</v>
      </c>
      <c r="X492">
        <v>0</v>
      </c>
      <c r="Y492">
        <v>0</v>
      </c>
      <c r="Z492">
        <v>0</v>
      </c>
      <c r="AA492">
        <v>0</v>
      </c>
      <c r="AB492">
        <v>0</v>
      </c>
      <c r="AC492">
        <v>3</v>
      </c>
      <c r="AD492">
        <v>3</v>
      </c>
      <c r="AE492">
        <v>0</v>
      </c>
      <c r="AF492">
        <v>0</v>
      </c>
      <c r="AG492">
        <v>2</v>
      </c>
      <c r="AH492">
        <v>0</v>
      </c>
      <c r="AI492">
        <v>0</v>
      </c>
      <c r="AJ492">
        <v>3</v>
      </c>
      <c r="AK492" s="50" t="s">
        <v>117</v>
      </c>
      <c r="AO492" s="13" t="s">
        <v>92</v>
      </c>
    </row>
    <row r="493" spans="1:41" x14ac:dyDescent="0.3">
      <c r="A493" s="13" t="s">
        <v>994</v>
      </c>
      <c r="B493">
        <v>3</v>
      </c>
      <c r="C493">
        <v>4397</v>
      </c>
      <c r="D493" t="s">
        <v>118</v>
      </c>
      <c r="E493">
        <v>9</v>
      </c>
      <c r="F493">
        <v>0</v>
      </c>
      <c r="H493">
        <v>10</v>
      </c>
      <c r="I493">
        <v>11</v>
      </c>
      <c r="J493">
        <v>11</v>
      </c>
      <c r="K493">
        <v>10</v>
      </c>
      <c r="L493">
        <v>10</v>
      </c>
      <c r="M493">
        <v>5</v>
      </c>
      <c r="N493">
        <v>5</v>
      </c>
      <c r="O493">
        <v>5</v>
      </c>
      <c r="P493">
        <v>5</v>
      </c>
      <c r="Q493">
        <v>7</v>
      </c>
      <c r="R493">
        <v>8</v>
      </c>
      <c r="S493">
        <v>0</v>
      </c>
      <c r="T493">
        <v>0</v>
      </c>
      <c r="U493">
        <v>7</v>
      </c>
      <c r="V493">
        <v>10</v>
      </c>
      <c r="W493">
        <v>12</v>
      </c>
      <c r="X493">
        <v>0</v>
      </c>
      <c r="Y493">
        <v>9</v>
      </c>
      <c r="Z493">
        <v>5</v>
      </c>
      <c r="AA493">
        <v>4</v>
      </c>
      <c r="AB493">
        <v>10</v>
      </c>
      <c r="AC493">
        <v>5</v>
      </c>
      <c r="AD493">
        <v>6</v>
      </c>
      <c r="AE493">
        <v>5</v>
      </c>
      <c r="AF493">
        <v>0</v>
      </c>
      <c r="AG493">
        <v>2</v>
      </c>
      <c r="AH493">
        <v>0</v>
      </c>
      <c r="AI493">
        <v>0</v>
      </c>
      <c r="AJ493">
        <v>3</v>
      </c>
      <c r="AK493" s="50" t="s">
        <v>328</v>
      </c>
      <c r="AO493" s="13" t="s">
        <v>92</v>
      </c>
    </row>
    <row r="494" spans="1:41" x14ac:dyDescent="0.3">
      <c r="A494" s="13" t="s">
        <v>995</v>
      </c>
      <c r="B494">
        <v>3</v>
      </c>
      <c r="C494">
        <v>4398</v>
      </c>
      <c r="D494" t="s">
        <v>119</v>
      </c>
      <c r="E494">
        <v>0</v>
      </c>
      <c r="F494">
        <v>0</v>
      </c>
      <c r="H494">
        <v>0</v>
      </c>
      <c r="I494">
        <v>1</v>
      </c>
      <c r="J494">
        <v>1</v>
      </c>
      <c r="K494">
        <v>1</v>
      </c>
      <c r="L494">
        <v>1</v>
      </c>
      <c r="M494">
        <v>0</v>
      </c>
      <c r="N494">
        <v>0</v>
      </c>
      <c r="O494">
        <v>0</v>
      </c>
      <c r="P494">
        <v>0</v>
      </c>
      <c r="Q494">
        <v>2</v>
      </c>
      <c r="R494">
        <v>2</v>
      </c>
      <c r="S494">
        <v>0</v>
      </c>
      <c r="T494">
        <v>0</v>
      </c>
      <c r="U494">
        <v>1</v>
      </c>
      <c r="V494">
        <v>1</v>
      </c>
      <c r="W494">
        <v>1</v>
      </c>
      <c r="X494">
        <v>0</v>
      </c>
      <c r="Y494">
        <v>0</v>
      </c>
      <c r="Z494">
        <v>0</v>
      </c>
      <c r="AA494">
        <v>1</v>
      </c>
      <c r="AB494">
        <v>0</v>
      </c>
      <c r="AC494">
        <v>1</v>
      </c>
      <c r="AD494">
        <v>1</v>
      </c>
      <c r="AE494">
        <v>1</v>
      </c>
      <c r="AF494">
        <v>0</v>
      </c>
      <c r="AG494">
        <v>1</v>
      </c>
      <c r="AH494">
        <v>0</v>
      </c>
      <c r="AI494">
        <v>1</v>
      </c>
      <c r="AJ494">
        <v>2</v>
      </c>
      <c r="AK494" s="50" t="s">
        <v>328</v>
      </c>
      <c r="AO494" s="13" t="s">
        <v>92</v>
      </c>
    </row>
    <row r="495" spans="1:41" x14ac:dyDescent="0.3">
      <c r="A495" s="13" t="s">
        <v>996</v>
      </c>
      <c r="B495">
        <v>3</v>
      </c>
      <c r="C495">
        <v>4399</v>
      </c>
      <c r="D495" t="s">
        <v>120</v>
      </c>
      <c r="E495">
        <v>1</v>
      </c>
      <c r="F495">
        <v>0</v>
      </c>
      <c r="H495">
        <v>2</v>
      </c>
      <c r="I495">
        <v>1</v>
      </c>
      <c r="J495">
        <v>1</v>
      </c>
      <c r="K495">
        <v>2</v>
      </c>
      <c r="L495">
        <v>2</v>
      </c>
      <c r="M495">
        <v>4</v>
      </c>
      <c r="N495">
        <v>4</v>
      </c>
      <c r="O495">
        <v>4</v>
      </c>
      <c r="P495">
        <v>4</v>
      </c>
      <c r="Q495">
        <v>5</v>
      </c>
      <c r="R495">
        <v>3</v>
      </c>
      <c r="S495">
        <v>0</v>
      </c>
      <c r="T495">
        <v>0</v>
      </c>
      <c r="U495">
        <v>3</v>
      </c>
      <c r="V495">
        <v>3</v>
      </c>
      <c r="W495">
        <v>3</v>
      </c>
      <c r="X495">
        <v>0</v>
      </c>
      <c r="Y495">
        <v>4</v>
      </c>
      <c r="Z495">
        <v>4</v>
      </c>
      <c r="AA495">
        <v>4</v>
      </c>
      <c r="AB495">
        <v>4</v>
      </c>
      <c r="AC495">
        <v>3</v>
      </c>
      <c r="AD495">
        <v>3</v>
      </c>
      <c r="AE495">
        <v>5</v>
      </c>
      <c r="AF495">
        <v>0</v>
      </c>
      <c r="AG495">
        <v>7</v>
      </c>
      <c r="AH495">
        <v>0</v>
      </c>
      <c r="AI495">
        <v>0</v>
      </c>
      <c r="AJ495">
        <v>2</v>
      </c>
      <c r="AK495" s="50" t="s">
        <v>328</v>
      </c>
      <c r="AO495" s="13" t="s">
        <v>92</v>
      </c>
    </row>
    <row r="496" spans="1:41" x14ac:dyDescent="0.3">
      <c r="A496" s="13" t="s">
        <v>997</v>
      </c>
      <c r="B496">
        <v>3</v>
      </c>
      <c r="C496">
        <v>4400</v>
      </c>
      <c r="D496" t="s">
        <v>121</v>
      </c>
      <c r="E496">
        <v>0</v>
      </c>
      <c r="F496">
        <v>0</v>
      </c>
      <c r="H496">
        <v>0</v>
      </c>
      <c r="I496">
        <v>2</v>
      </c>
      <c r="J496">
        <v>2</v>
      </c>
      <c r="K496">
        <v>2</v>
      </c>
      <c r="L496">
        <v>2</v>
      </c>
      <c r="M496">
        <v>1</v>
      </c>
      <c r="N496">
        <v>1</v>
      </c>
      <c r="O496">
        <v>1</v>
      </c>
      <c r="P496">
        <v>2</v>
      </c>
      <c r="Q496">
        <v>3</v>
      </c>
      <c r="R496">
        <v>1</v>
      </c>
      <c r="S496">
        <v>0</v>
      </c>
      <c r="T496">
        <v>0</v>
      </c>
      <c r="U496">
        <v>0</v>
      </c>
      <c r="V496">
        <v>0</v>
      </c>
      <c r="W496">
        <v>0</v>
      </c>
      <c r="X496">
        <v>0</v>
      </c>
      <c r="Y496">
        <v>5</v>
      </c>
      <c r="Z496">
        <v>3</v>
      </c>
      <c r="AA496">
        <v>3</v>
      </c>
      <c r="AB496">
        <v>3</v>
      </c>
      <c r="AC496">
        <v>0</v>
      </c>
      <c r="AD496">
        <v>0</v>
      </c>
      <c r="AE496">
        <v>2</v>
      </c>
      <c r="AF496">
        <v>0</v>
      </c>
      <c r="AG496">
        <v>4</v>
      </c>
      <c r="AH496">
        <v>0</v>
      </c>
      <c r="AI496">
        <v>0</v>
      </c>
      <c r="AJ496">
        <v>2</v>
      </c>
      <c r="AK496" s="50" t="s">
        <v>328</v>
      </c>
      <c r="AO496" s="13" t="s">
        <v>92</v>
      </c>
    </row>
    <row r="497" spans="1:41" x14ac:dyDescent="0.3">
      <c r="A497" s="13" t="s">
        <v>998</v>
      </c>
      <c r="B497">
        <v>3</v>
      </c>
      <c r="C497">
        <v>4401</v>
      </c>
      <c r="D497" t="s">
        <v>122</v>
      </c>
      <c r="E497">
        <v>0</v>
      </c>
      <c r="F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  <c r="P497">
        <v>0</v>
      </c>
      <c r="Q497">
        <v>0</v>
      </c>
      <c r="R497">
        <v>0</v>
      </c>
      <c r="S497">
        <v>0</v>
      </c>
      <c r="T497">
        <v>0</v>
      </c>
      <c r="U497">
        <v>1</v>
      </c>
      <c r="V497">
        <v>1</v>
      </c>
      <c r="W497">
        <v>1</v>
      </c>
      <c r="X497">
        <v>0</v>
      </c>
      <c r="Y497">
        <v>0</v>
      </c>
      <c r="Z497">
        <v>1</v>
      </c>
      <c r="AA497">
        <v>0</v>
      </c>
      <c r="AB497">
        <v>0</v>
      </c>
      <c r="AC497">
        <v>0</v>
      </c>
      <c r="AD497">
        <v>0</v>
      </c>
      <c r="AE497">
        <v>0</v>
      </c>
      <c r="AF497">
        <v>0</v>
      </c>
      <c r="AG497">
        <v>0</v>
      </c>
      <c r="AH497">
        <v>0</v>
      </c>
      <c r="AI497">
        <v>0</v>
      </c>
      <c r="AJ497">
        <v>0</v>
      </c>
      <c r="AK497" s="50" t="s">
        <v>328</v>
      </c>
      <c r="AO497" s="13" t="s">
        <v>92</v>
      </c>
    </row>
    <row r="498" spans="1:41" x14ac:dyDescent="0.3">
      <c r="A498" s="13" t="s">
        <v>999</v>
      </c>
      <c r="B498">
        <v>3</v>
      </c>
      <c r="C498">
        <v>4402</v>
      </c>
      <c r="D498" t="s">
        <v>123</v>
      </c>
      <c r="E498">
        <v>1</v>
      </c>
      <c r="F498">
        <v>3</v>
      </c>
      <c r="H498">
        <v>1</v>
      </c>
      <c r="I498">
        <v>2</v>
      </c>
      <c r="J498">
        <v>0</v>
      </c>
      <c r="K498">
        <v>2</v>
      </c>
      <c r="L498">
        <v>2</v>
      </c>
      <c r="M498">
        <v>3</v>
      </c>
      <c r="N498">
        <v>3</v>
      </c>
      <c r="O498">
        <v>2</v>
      </c>
      <c r="P498">
        <v>2</v>
      </c>
      <c r="Q498">
        <v>0</v>
      </c>
      <c r="R498">
        <v>0</v>
      </c>
      <c r="S498">
        <v>0</v>
      </c>
      <c r="T498">
        <v>0</v>
      </c>
      <c r="U498">
        <v>1</v>
      </c>
      <c r="V498">
        <v>1</v>
      </c>
      <c r="W498">
        <v>1</v>
      </c>
      <c r="X498">
        <v>0</v>
      </c>
      <c r="Y498">
        <v>2</v>
      </c>
      <c r="Z498">
        <v>0</v>
      </c>
      <c r="AA498">
        <v>0</v>
      </c>
      <c r="AB498">
        <v>0</v>
      </c>
      <c r="AC498">
        <v>0</v>
      </c>
      <c r="AD498">
        <v>0</v>
      </c>
      <c r="AE498">
        <v>1</v>
      </c>
      <c r="AF498">
        <v>0</v>
      </c>
      <c r="AG498">
        <v>0</v>
      </c>
      <c r="AH498">
        <v>0</v>
      </c>
      <c r="AI498">
        <v>0</v>
      </c>
      <c r="AJ498">
        <v>1</v>
      </c>
      <c r="AK498" s="50" t="s">
        <v>328</v>
      </c>
      <c r="AO498" s="13" t="s">
        <v>92</v>
      </c>
    </row>
    <row r="499" spans="1:41" x14ac:dyDescent="0.3">
      <c r="A499" s="13" t="s">
        <v>1000</v>
      </c>
      <c r="B499">
        <v>3</v>
      </c>
      <c r="C499">
        <v>4403</v>
      </c>
      <c r="D499" t="s">
        <v>124</v>
      </c>
      <c r="E499">
        <v>0</v>
      </c>
      <c r="F499">
        <v>0</v>
      </c>
      <c r="H499">
        <v>0</v>
      </c>
      <c r="I499">
        <v>2</v>
      </c>
      <c r="J499">
        <v>2</v>
      </c>
      <c r="K499">
        <v>2</v>
      </c>
      <c r="L499">
        <v>2</v>
      </c>
      <c r="M499">
        <v>1</v>
      </c>
      <c r="N499">
        <v>1</v>
      </c>
      <c r="O499">
        <v>1</v>
      </c>
      <c r="P499">
        <v>1</v>
      </c>
      <c r="Q499">
        <v>1</v>
      </c>
      <c r="R499">
        <v>1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0</v>
      </c>
      <c r="Y499">
        <v>1</v>
      </c>
      <c r="Z499">
        <v>0</v>
      </c>
      <c r="AA499">
        <v>0</v>
      </c>
      <c r="AB499">
        <v>0</v>
      </c>
      <c r="AC499">
        <v>2</v>
      </c>
      <c r="AD499">
        <v>2</v>
      </c>
      <c r="AE499">
        <v>1</v>
      </c>
      <c r="AF499">
        <v>0</v>
      </c>
      <c r="AG499">
        <v>0</v>
      </c>
      <c r="AH499">
        <v>0</v>
      </c>
      <c r="AI499">
        <v>0</v>
      </c>
      <c r="AJ499">
        <v>1</v>
      </c>
      <c r="AK499" s="50" t="s">
        <v>328</v>
      </c>
      <c r="AO499" s="13" t="s">
        <v>92</v>
      </c>
    </row>
    <row r="500" spans="1:41" x14ac:dyDescent="0.3">
      <c r="A500" s="13" t="s">
        <v>1001</v>
      </c>
      <c r="B500">
        <v>3</v>
      </c>
      <c r="C500">
        <v>4404</v>
      </c>
      <c r="D500" t="s">
        <v>125</v>
      </c>
      <c r="E500">
        <v>0</v>
      </c>
      <c r="F500">
        <v>0</v>
      </c>
      <c r="H500">
        <v>0</v>
      </c>
      <c r="I500">
        <v>3</v>
      </c>
      <c r="J500">
        <v>3</v>
      </c>
      <c r="K500">
        <v>3</v>
      </c>
      <c r="L500">
        <v>3</v>
      </c>
      <c r="M500">
        <v>7</v>
      </c>
      <c r="N500">
        <v>7</v>
      </c>
      <c r="O500">
        <v>7</v>
      </c>
      <c r="P500">
        <v>7</v>
      </c>
      <c r="Q500">
        <v>4</v>
      </c>
      <c r="R500">
        <v>4</v>
      </c>
      <c r="S500">
        <v>0</v>
      </c>
      <c r="T500">
        <v>0</v>
      </c>
      <c r="U500">
        <v>2</v>
      </c>
      <c r="V500">
        <v>2</v>
      </c>
      <c r="W500">
        <v>2</v>
      </c>
      <c r="X500">
        <v>0</v>
      </c>
      <c r="Y500">
        <v>2</v>
      </c>
      <c r="Z500">
        <v>6</v>
      </c>
      <c r="AA500">
        <v>6</v>
      </c>
      <c r="AB500">
        <v>6</v>
      </c>
      <c r="AC500">
        <v>0</v>
      </c>
      <c r="AD500">
        <v>0</v>
      </c>
      <c r="AE500">
        <v>4</v>
      </c>
      <c r="AF500">
        <v>0</v>
      </c>
      <c r="AG500">
        <v>0</v>
      </c>
      <c r="AH500">
        <v>0</v>
      </c>
      <c r="AI500">
        <v>1</v>
      </c>
      <c r="AJ500">
        <v>0</v>
      </c>
      <c r="AK500" s="50" t="s">
        <v>116</v>
      </c>
      <c r="AO500" s="13" t="s">
        <v>92</v>
      </c>
    </row>
    <row r="501" spans="1:41" x14ac:dyDescent="0.3">
      <c r="A501" s="13" t="s">
        <v>1002</v>
      </c>
      <c r="B501">
        <v>3</v>
      </c>
      <c r="C501">
        <v>4405</v>
      </c>
      <c r="D501" t="s">
        <v>126</v>
      </c>
      <c r="E501">
        <v>0</v>
      </c>
      <c r="F501">
        <v>0</v>
      </c>
      <c r="H501">
        <v>0</v>
      </c>
      <c r="I501">
        <v>5</v>
      </c>
      <c r="J501">
        <v>5</v>
      </c>
      <c r="K501">
        <v>5</v>
      </c>
      <c r="L501">
        <v>5</v>
      </c>
      <c r="M501">
        <v>3</v>
      </c>
      <c r="N501">
        <v>3</v>
      </c>
      <c r="O501">
        <v>3</v>
      </c>
      <c r="P501">
        <v>3</v>
      </c>
      <c r="Q501">
        <v>1</v>
      </c>
      <c r="R501">
        <v>1</v>
      </c>
      <c r="S501">
        <v>0</v>
      </c>
      <c r="T501">
        <v>0</v>
      </c>
      <c r="U501">
        <v>1</v>
      </c>
      <c r="V501">
        <v>1</v>
      </c>
      <c r="W501">
        <v>1</v>
      </c>
      <c r="X501">
        <v>0</v>
      </c>
      <c r="Y501">
        <v>3</v>
      </c>
      <c r="Z501">
        <v>3</v>
      </c>
      <c r="AA501">
        <v>3</v>
      </c>
      <c r="AB501">
        <v>3</v>
      </c>
      <c r="AC501">
        <v>3</v>
      </c>
      <c r="AD501">
        <v>3</v>
      </c>
      <c r="AE501">
        <v>0</v>
      </c>
      <c r="AF501">
        <v>0</v>
      </c>
      <c r="AG501">
        <v>1</v>
      </c>
      <c r="AH501">
        <v>0</v>
      </c>
      <c r="AI501">
        <v>2</v>
      </c>
      <c r="AJ501">
        <v>4</v>
      </c>
      <c r="AK501" s="50" t="s">
        <v>116</v>
      </c>
      <c r="AO501" s="13" t="s">
        <v>92</v>
      </c>
    </row>
    <row r="502" spans="1:41" x14ac:dyDescent="0.3">
      <c r="A502" s="13" t="s">
        <v>1003</v>
      </c>
      <c r="B502">
        <v>3</v>
      </c>
      <c r="C502">
        <v>4406</v>
      </c>
      <c r="D502" t="s">
        <v>127</v>
      </c>
      <c r="E502">
        <v>0</v>
      </c>
      <c r="F502">
        <v>0</v>
      </c>
      <c r="H502">
        <v>0</v>
      </c>
      <c r="I502">
        <v>2</v>
      </c>
      <c r="J502">
        <v>2</v>
      </c>
      <c r="K502">
        <v>2</v>
      </c>
      <c r="L502">
        <v>2</v>
      </c>
      <c r="M502">
        <v>1</v>
      </c>
      <c r="N502">
        <v>1</v>
      </c>
      <c r="O502">
        <v>1</v>
      </c>
      <c r="P502">
        <v>1</v>
      </c>
      <c r="Q502">
        <v>1</v>
      </c>
      <c r="R502">
        <v>1</v>
      </c>
      <c r="S502">
        <v>0</v>
      </c>
      <c r="T502">
        <v>0</v>
      </c>
      <c r="U502">
        <v>1</v>
      </c>
      <c r="V502">
        <v>1</v>
      </c>
      <c r="W502">
        <v>1</v>
      </c>
      <c r="X502">
        <v>0</v>
      </c>
      <c r="Y502">
        <v>0</v>
      </c>
      <c r="Z502">
        <v>0</v>
      </c>
      <c r="AA502">
        <v>0</v>
      </c>
      <c r="AB502">
        <v>0</v>
      </c>
      <c r="AC502">
        <v>3</v>
      </c>
      <c r="AD502">
        <v>3</v>
      </c>
      <c r="AE502">
        <v>0</v>
      </c>
      <c r="AF502">
        <v>0</v>
      </c>
      <c r="AG502">
        <v>1</v>
      </c>
      <c r="AH502">
        <v>0</v>
      </c>
      <c r="AI502">
        <v>0</v>
      </c>
      <c r="AJ502">
        <v>1</v>
      </c>
      <c r="AK502" s="50" t="s">
        <v>116</v>
      </c>
      <c r="AO502" s="13" t="s">
        <v>92</v>
      </c>
    </row>
    <row r="503" spans="1:41" x14ac:dyDescent="0.3">
      <c r="A503" s="13" t="s">
        <v>1004</v>
      </c>
      <c r="B503">
        <v>3</v>
      </c>
      <c r="C503">
        <v>4407</v>
      </c>
      <c r="D503" t="s">
        <v>128</v>
      </c>
      <c r="E503">
        <v>25</v>
      </c>
      <c r="F503">
        <v>0</v>
      </c>
      <c r="H503">
        <v>25</v>
      </c>
      <c r="I503">
        <v>36</v>
      </c>
      <c r="J503">
        <v>37</v>
      </c>
      <c r="K503">
        <v>36</v>
      </c>
      <c r="L503">
        <v>36</v>
      </c>
      <c r="M503">
        <v>29</v>
      </c>
      <c r="N503">
        <v>27</v>
      </c>
      <c r="O503">
        <v>28</v>
      </c>
      <c r="P503">
        <v>29</v>
      </c>
      <c r="Q503">
        <v>30</v>
      </c>
      <c r="R503">
        <v>30</v>
      </c>
      <c r="S503">
        <v>0</v>
      </c>
      <c r="T503">
        <v>0</v>
      </c>
      <c r="U503">
        <v>23</v>
      </c>
      <c r="V503">
        <v>24</v>
      </c>
      <c r="W503">
        <v>26</v>
      </c>
      <c r="X503">
        <v>1</v>
      </c>
      <c r="Y503">
        <v>19</v>
      </c>
      <c r="Z503">
        <v>32</v>
      </c>
      <c r="AA503">
        <v>27</v>
      </c>
      <c r="AB503">
        <v>29</v>
      </c>
      <c r="AC503">
        <v>7</v>
      </c>
      <c r="AD503">
        <v>5</v>
      </c>
      <c r="AE503">
        <v>4</v>
      </c>
      <c r="AF503">
        <v>16</v>
      </c>
      <c r="AG503">
        <v>1</v>
      </c>
      <c r="AH503">
        <v>0</v>
      </c>
      <c r="AI503">
        <v>0</v>
      </c>
      <c r="AJ503">
        <v>10</v>
      </c>
      <c r="AK503" s="50" t="s">
        <v>128</v>
      </c>
      <c r="AO503" s="13" t="s">
        <v>92</v>
      </c>
    </row>
    <row r="504" spans="1:41" x14ac:dyDescent="0.3">
      <c r="A504" s="13" t="s">
        <v>1005</v>
      </c>
      <c r="B504">
        <v>3</v>
      </c>
      <c r="C504">
        <v>4408</v>
      </c>
      <c r="D504" t="s">
        <v>129</v>
      </c>
      <c r="E504">
        <v>0</v>
      </c>
      <c r="F504">
        <v>0</v>
      </c>
      <c r="H504">
        <v>0</v>
      </c>
      <c r="I504">
        <v>1</v>
      </c>
      <c r="J504">
        <v>1</v>
      </c>
      <c r="K504">
        <v>1</v>
      </c>
      <c r="L504">
        <v>1</v>
      </c>
      <c r="M504">
        <v>0</v>
      </c>
      <c r="N504">
        <v>0</v>
      </c>
      <c r="O504">
        <v>0</v>
      </c>
      <c r="P504">
        <v>0</v>
      </c>
      <c r="Q504">
        <v>2</v>
      </c>
      <c r="R504">
        <v>2</v>
      </c>
      <c r="S504">
        <v>0</v>
      </c>
      <c r="T504">
        <v>0</v>
      </c>
      <c r="U504">
        <v>1</v>
      </c>
      <c r="V504">
        <v>1</v>
      </c>
      <c r="W504">
        <v>1</v>
      </c>
      <c r="X504">
        <v>0</v>
      </c>
      <c r="Y504">
        <v>0</v>
      </c>
      <c r="Z504">
        <v>2</v>
      </c>
      <c r="AA504">
        <v>2</v>
      </c>
      <c r="AB504">
        <v>2</v>
      </c>
      <c r="AC504">
        <v>5</v>
      </c>
      <c r="AD504">
        <v>3</v>
      </c>
      <c r="AE504">
        <v>2</v>
      </c>
      <c r="AF504">
        <v>0</v>
      </c>
      <c r="AG504">
        <v>1</v>
      </c>
      <c r="AH504">
        <v>0</v>
      </c>
      <c r="AI504">
        <v>0</v>
      </c>
      <c r="AJ504">
        <v>0</v>
      </c>
      <c r="AK504" s="50" t="s">
        <v>128</v>
      </c>
      <c r="AO504" s="13" t="s">
        <v>92</v>
      </c>
    </row>
    <row r="505" spans="1:41" x14ac:dyDescent="0.3">
      <c r="A505" s="13" t="s">
        <v>1006</v>
      </c>
      <c r="B505">
        <v>3</v>
      </c>
      <c r="C505">
        <v>4409</v>
      </c>
      <c r="D505" t="s">
        <v>130</v>
      </c>
      <c r="E505">
        <v>1</v>
      </c>
      <c r="F505">
        <v>0</v>
      </c>
      <c r="H505">
        <v>1</v>
      </c>
      <c r="I505">
        <v>4</v>
      </c>
      <c r="J505">
        <v>4</v>
      </c>
      <c r="K505">
        <v>5</v>
      </c>
      <c r="L505">
        <v>4</v>
      </c>
      <c r="M505">
        <v>5</v>
      </c>
      <c r="N505">
        <v>5</v>
      </c>
      <c r="O505">
        <v>6</v>
      </c>
      <c r="P505">
        <v>6</v>
      </c>
      <c r="Q505">
        <v>5</v>
      </c>
      <c r="R505">
        <v>5</v>
      </c>
      <c r="S505">
        <v>0</v>
      </c>
      <c r="T505">
        <v>0</v>
      </c>
      <c r="U505">
        <v>2</v>
      </c>
      <c r="V505">
        <v>2</v>
      </c>
      <c r="W505">
        <v>2</v>
      </c>
      <c r="X505">
        <v>0</v>
      </c>
      <c r="Y505">
        <v>2</v>
      </c>
      <c r="Z505">
        <v>3</v>
      </c>
      <c r="AA505">
        <v>4</v>
      </c>
      <c r="AB505">
        <v>3</v>
      </c>
      <c r="AC505">
        <v>13</v>
      </c>
      <c r="AD505">
        <v>7</v>
      </c>
      <c r="AE505">
        <v>0</v>
      </c>
      <c r="AF505">
        <v>0</v>
      </c>
      <c r="AG505">
        <v>16</v>
      </c>
      <c r="AH505">
        <v>0</v>
      </c>
      <c r="AI505">
        <v>0</v>
      </c>
      <c r="AJ505">
        <v>1</v>
      </c>
      <c r="AK505" s="50" t="s">
        <v>128</v>
      </c>
      <c r="AO505" s="13" t="s">
        <v>92</v>
      </c>
    </row>
    <row r="506" spans="1:41" x14ac:dyDescent="0.3">
      <c r="A506" s="13" t="s">
        <v>1007</v>
      </c>
      <c r="B506">
        <v>3</v>
      </c>
      <c r="C506">
        <v>4411</v>
      </c>
      <c r="D506" t="s">
        <v>132</v>
      </c>
      <c r="E506">
        <v>0</v>
      </c>
      <c r="F506">
        <v>0</v>
      </c>
      <c r="H506">
        <v>0</v>
      </c>
      <c r="I506">
        <v>1</v>
      </c>
      <c r="J506">
        <v>1</v>
      </c>
      <c r="K506">
        <v>1</v>
      </c>
      <c r="L506">
        <v>1</v>
      </c>
      <c r="M506">
        <v>0</v>
      </c>
      <c r="N506">
        <v>0</v>
      </c>
      <c r="O506">
        <v>0</v>
      </c>
      <c r="P506">
        <v>0</v>
      </c>
      <c r="Q506">
        <v>0</v>
      </c>
      <c r="R506">
        <v>0</v>
      </c>
      <c r="S506">
        <v>0</v>
      </c>
      <c r="T506">
        <v>0</v>
      </c>
      <c r="U506">
        <v>4</v>
      </c>
      <c r="V506">
        <v>3</v>
      </c>
      <c r="W506">
        <v>3</v>
      </c>
      <c r="X506">
        <v>0</v>
      </c>
      <c r="Y506">
        <v>0</v>
      </c>
      <c r="Z506">
        <v>2</v>
      </c>
      <c r="AA506">
        <v>2</v>
      </c>
      <c r="AB506">
        <v>2</v>
      </c>
      <c r="AC506">
        <v>2</v>
      </c>
      <c r="AD506">
        <v>0</v>
      </c>
      <c r="AE506">
        <v>4</v>
      </c>
      <c r="AF506">
        <v>0</v>
      </c>
      <c r="AG506">
        <v>0</v>
      </c>
      <c r="AH506">
        <v>0</v>
      </c>
      <c r="AI506">
        <v>0</v>
      </c>
      <c r="AJ506">
        <v>0</v>
      </c>
      <c r="AK506" s="50" t="s">
        <v>128</v>
      </c>
      <c r="AO506" s="13" t="s">
        <v>92</v>
      </c>
    </row>
    <row r="507" spans="1:41" x14ac:dyDescent="0.3">
      <c r="A507" s="13" t="s">
        <v>1008</v>
      </c>
      <c r="B507">
        <v>3</v>
      </c>
      <c r="C507">
        <v>4412</v>
      </c>
      <c r="D507" t="s">
        <v>133</v>
      </c>
      <c r="E507">
        <v>0</v>
      </c>
      <c r="F507">
        <v>0</v>
      </c>
      <c r="H507">
        <v>0</v>
      </c>
      <c r="I507">
        <v>0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0</v>
      </c>
      <c r="P507">
        <v>0</v>
      </c>
      <c r="Q507">
        <v>0</v>
      </c>
      <c r="R507">
        <v>0</v>
      </c>
      <c r="S507">
        <v>0</v>
      </c>
      <c r="T507">
        <v>0</v>
      </c>
      <c r="U507">
        <v>1</v>
      </c>
      <c r="V507">
        <v>1</v>
      </c>
      <c r="W507">
        <v>1</v>
      </c>
      <c r="X507">
        <v>0</v>
      </c>
      <c r="Y507">
        <v>0</v>
      </c>
      <c r="Z507">
        <v>0</v>
      </c>
      <c r="AA507">
        <v>0</v>
      </c>
      <c r="AB507">
        <v>0</v>
      </c>
      <c r="AC507">
        <v>1</v>
      </c>
      <c r="AD507">
        <v>1</v>
      </c>
      <c r="AE507">
        <v>0</v>
      </c>
      <c r="AF507">
        <v>0</v>
      </c>
      <c r="AG507">
        <v>0</v>
      </c>
      <c r="AH507">
        <v>0</v>
      </c>
      <c r="AI507">
        <v>0</v>
      </c>
      <c r="AJ507">
        <v>0</v>
      </c>
      <c r="AK507" s="50" t="s">
        <v>128</v>
      </c>
      <c r="AO507" s="13" t="s">
        <v>92</v>
      </c>
    </row>
    <row r="508" spans="1:41" x14ac:dyDescent="0.3">
      <c r="A508" s="13" t="s">
        <v>1009</v>
      </c>
      <c r="B508">
        <v>3</v>
      </c>
      <c r="C508">
        <v>4413</v>
      </c>
      <c r="D508" t="s">
        <v>134</v>
      </c>
      <c r="E508">
        <v>0</v>
      </c>
      <c r="F508">
        <v>0</v>
      </c>
      <c r="H508">
        <v>0</v>
      </c>
      <c r="I508">
        <v>0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0</v>
      </c>
      <c r="P508">
        <v>0</v>
      </c>
      <c r="Q508">
        <v>0</v>
      </c>
      <c r="R508">
        <v>0</v>
      </c>
      <c r="S508">
        <v>0</v>
      </c>
      <c r="T508">
        <v>0</v>
      </c>
      <c r="U508">
        <v>2</v>
      </c>
      <c r="V508">
        <v>2</v>
      </c>
      <c r="W508">
        <v>2</v>
      </c>
      <c r="X508">
        <v>0</v>
      </c>
      <c r="Y508">
        <v>1</v>
      </c>
      <c r="Z508">
        <v>2</v>
      </c>
      <c r="AA508">
        <v>2</v>
      </c>
      <c r="AB508">
        <v>2</v>
      </c>
      <c r="AC508">
        <v>1</v>
      </c>
      <c r="AD508">
        <v>1</v>
      </c>
      <c r="AE508">
        <v>0</v>
      </c>
      <c r="AF508">
        <v>0</v>
      </c>
      <c r="AG508">
        <v>0</v>
      </c>
      <c r="AH508">
        <v>0</v>
      </c>
      <c r="AI508">
        <v>0</v>
      </c>
      <c r="AJ508">
        <v>1</v>
      </c>
      <c r="AK508" s="50" t="s">
        <v>128</v>
      </c>
      <c r="AO508" s="13" t="s">
        <v>92</v>
      </c>
    </row>
    <row r="509" spans="1:41" x14ac:dyDescent="0.3">
      <c r="A509" s="13" t="s">
        <v>1010</v>
      </c>
      <c r="B509">
        <v>3</v>
      </c>
      <c r="C509">
        <v>4414</v>
      </c>
      <c r="D509" t="s">
        <v>135</v>
      </c>
      <c r="E509">
        <v>0</v>
      </c>
      <c r="F509">
        <v>0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1</v>
      </c>
      <c r="N509">
        <v>1</v>
      </c>
      <c r="O509">
        <v>1</v>
      </c>
      <c r="P509">
        <v>1</v>
      </c>
      <c r="Q509">
        <v>1</v>
      </c>
      <c r="R509">
        <v>1</v>
      </c>
      <c r="S509">
        <v>0</v>
      </c>
      <c r="T509">
        <v>0</v>
      </c>
      <c r="U509">
        <v>3</v>
      </c>
      <c r="V509">
        <v>3</v>
      </c>
      <c r="W509">
        <v>3</v>
      </c>
      <c r="X509">
        <v>0</v>
      </c>
      <c r="Y509">
        <v>0</v>
      </c>
      <c r="Z509">
        <v>0</v>
      </c>
      <c r="AA509">
        <v>0</v>
      </c>
      <c r="AB509">
        <v>0</v>
      </c>
      <c r="AC509">
        <v>2</v>
      </c>
      <c r="AD509">
        <v>2</v>
      </c>
      <c r="AE509">
        <v>2</v>
      </c>
      <c r="AF509">
        <v>0</v>
      </c>
      <c r="AG509">
        <v>0</v>
      </c>
      <c r="AH509">
        <v>0</v>
      </c>
      <c r="AI509">
        <v>0</v>
      </c>
      <c r="AJ509">
        <v>0</v>
      </c>
      <c r="AK509" s="50" t="s">
        <v>128</v>
      </c>
      <c r="AO509" s="13" t="s">
        <v>92</v>
      </c>
    </row>
    <row r="510" spans="1:41" x14ac:dyDescent="0.3">
      <c r="A510" s="13" t="s">
        <v>1011</v>
      </c>
      <c r="B510">
        <v>3</v>
      </c>
      <c r="C510">
        <v>4415</v>
      </c>
      <c r="D510" t="s">
        <v>136</v>
      </c>
      <c r="E510">
        <v>0</v>
      </c>
      <c r="F510">
        <v>0</v>
      </c>
      <c r="H510">
        <v>0</v>
      </c>
      <c r="I510">
        <v>2</v>
      </c>
      <c r="J510">
        <v>2</v>
      </c>
      <c r="K510">
        <v>2</v>
      </c>
      <c r="L510">
        <v>2</v>
      </c>
      <c r="M510">
        <v>1</v>
      </c>
      <c r="N510">
        <v>1</v>
      </c>
      <c r="O510">
        <v>1</v>
      </c>
      <c r="P510">
        <v>1</v>
      </c>
      <c r="Q510">
        <v>3</v>
      </c>
      <c r="R510">
        <v>3</v>
      </c>
      <c r="S510">
        <v>0</v>
      </c>
      <c r="T510">
        <v>0</v>
      </c>
      <c r="U510">
        <v>1</v>
      </c>
      <c r="V510">
        <v>1</v>
      </c>
      <c r="W510">
        <v>1</v>
      </c>
      <c r="X510">
        <v>0</v>
      </c>
      <c r="Y510">
        <v>0</v>
      </c>
      <c r="Z510">
        <v>0</v>
      </c>
      <c r="AA510">
        <v>0</v>
      </c>
      <c r="AB510">
        <v>0</v>
      </c>
      <c r="AC510">
        <v>0</v>
      </c>
      <c r="AD510">
        <v>0</v>
      </c>
      <c r="AE510">
        <v>0</v>
      </c>
      <c r="AF510">
        <v>0</v>
      </c>
      <c r="AG510">
        <v>0</v>
      </c>
      <c r="AH510">
        <v>0</v>
      </c>
      <c r="AI510">
        <v>0</v>
      </c>
      <c r="AJ510">
        <v>0</v>
      </c>
      <c r="AK510" s="50" t="s">
        <v>128</v>
      </c>
      <c r="AO510" s="13" t="s">
        <v>92</v>
      </c>
    </row>
    <row r="511" spans="1:41" x14ac:dyDescent="0.3">
      <c r="A511" s="13" t="s">
        <v>1012</v>
      </c>
      <c r="B511">
        <v>3</v>
      </c>
      <c r="C511">
        <v>4416</v>
      </c>
      <c r="D511" t="s">
        <v>137</v>
      </c>
      <c r="E511">
        <v>0</v>
      </c>
      <c r="F511">
        <v>0</v>
      </c>
      <c r="H511">
        <v>0</v>
      </c>
      <c r="I511">
        <v>2</v>
      </c>
      <c r="J511">
        <v>2</v>
      </c>
      <c r="K511">
        <v>2</v>
      </c>
      <c r="L511">
        <v>2</v>
      </c>
      <c r="M511">
        <v>2</v>
      </c>
      <c r="N511">
        <v>2</v>
      </c>
      <c r="O511">
        <v>2</v>
      </c>
      <c r="P511">
        <v>2</v>
      </c>
      <c r="Q511">
        <v>4</v>
      </c>
      <c r="R511">
        <v>4</v>
      </c>
      <c r="S511">
        <v>0</v>
      </c>
      <c r="T511">
        <v>0</v>
      </c>
      <c r="U511">
        <v>0</v>
      </c>
      <c r="V511">
        <v>0</v>
      </c>
      <c r="W511">
        <v>0</v>
      </c>
      <c r="X511">
        <v>0</v>
      </c>
      <c r="Y511">
        <v>2</v>
      </c>
      <c r="Z511">
        <v>0</v>
      </c>
      <c r="AA511">
        <v>0</v>
      </c>
      <c r="AB511">
        <v>0</v>
      </c>
      <c r="AC511">
        <v>1</v>
      </c>
      <c r="AD511">
        <v>1</v>
      </c>
      <c r="AE511">
        <v>0</v>
      </c>
      <c r="AF511">
        <v>0</v>
      </c>
      <c r="AG511">
        <v>0</v>
      </c>
      <c r="AH511">
        <v>0</v>
      </c>
      <c r="AI511">
        <v>0</v>
      </c>
      <c r="AJ511">
        <v>3</v>
      </c>
      <c r="AK511" s="50" t="s">
        <v>128</v>
      </c>
      <c r="AO511" s="13" t="s">
        <v>92</v>
      </c>
    </row>
    <row r="512" spans="1:41" x14ac:dyDescent="0.3">
      <c r="A512" s="13" t="s">
        <v>1013</v>
      </c>
      <c r="B512">
        <v>3</v>
      </c>
      <c r="C512">
        <v>4417</v>
      </c>
      <c r="D512" t="s">
        <v>138</v>
      </c>
      <c r="E512">
        <v>0</v>
      </c>
      <c r="F512">
        <v>0</v>
      </c>
      <c r="H512">
        <v>0</v>
      </c>
      <c r="I512">
        <v>0</v>
      </c>
      <c r="J512">
        <v>0</v>
      </c>
      <c r="K512">
        <v>0</v>
      </c>
      <c r="L512">
        <v>0</v>
      </c>
      <c r="M512">
        <v>2</v>
      </c>
      <c r="N512">
        <v>2</v>
      </c>
      <c r="O512">
        <v>2</v>
      </c>
      <c r="P512">
        <v>2</v>
      </c>
      <c r="Q512">
        <v>2</v>
      </c>
      <c r="R512">
        <v>2</v>
      </c>
      <c r="S512">
        <v>0</v>
      </c>
      <c r="T512">
        <v>0</v>
      </c>
      <c r="U512">
        <v>1</v>
      </c>
      <c r="V512">
        <v>1</v>
      </c>
      <c r="W512">
        <v>1</v>
      </c>
      <c r="X512">
        <v>0</v>
      </c>
      <c r="Y512">
        <v>1</v>
      </c>
      <c r="Z512">
        <v>2</v>
      </c>
      <c r="AA512">
        <v>2</v>
      </c>
      <c r="AB512">
        <v>2</v>
      </c>
      <c r="AC512">
        <v>0</v>
      </c>
      <c r="AD512">
        <v>0</v>
      </c>
      <c r="AE512">
        <v>0</v>
      </c>
      <c r="AF512">
        <v>0</v>
      </c>
      <c r="AG512">
        <v>0</v>
      </c>
      <c r="AH512">
        <v>0</v>
      </c>
      <c r="AI512">
        <v>0</v>
      </c>
      <c r="AJ512">
        <v>0</v>
      </c>
      <c r="AK512" s="50" t="s">
        <v>107</v>
      </c>
      <c r="AO512" s="13" t="s">
        <v>92</v>
      </c>
    </row>
    <row r="513" spans="1:41" x14ac:dyDescent="0.3">
      <c r="A513" s="13" t="s">
        <v>1014</v>
      </c>
      <c r="B513">
        <v>3</v>
      </c>
      <c r="C513">
        <v>4418</v>
      </c>
      <c r="D513" t="s">
        <v>139</v>
      </c>
      <c r="E513">
        <v>0</v>
      </c>
      <c r="F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0</v>
      </c>
      <c r="P513">
        <v>0</v>
      </c>
      <c r="Q513">
        <v>1</v>
      </c>
      <c r="R513">
        <v>1</v>
      </c>
      <c r="S513">
        <v>0</v>
      </c>
      <c r="T513">
        <v>0</v>
      </c>
      <c r="U513">
        <v>1</v>
      </c>
      <c r="V513">
        <v>1</v>
      </c>
      <c r="W513">
        <v>1</v>
      </c>
      <c r="X513">
        <v>0</v>
      </c>
      <c r="Y513">
        <v>0</v>
      </c>
      <c r="Z513">
        <v>1</v>
      </c>
      <c r="AA513">
        <v>1</v>
      </c>
      <c r="AB513">
        <v>1</v>
      </c>
      <c r="AC513">
        <v>1</v>
      </c>
      <c r="AD513">
        <v>1</v>
      </c>
      <c r="AE513">
        <v>0</v>
      </c>
      <c r="AF513">
        <v>0</v>
      </c>
      <c r="AG513">
        <v>0</v>
      </c>
      <c r="AH513">
        <v>0</v>
      </c>
      <c r="AI513">
        <v>0</v>
      </c>
      <c r="AJ513">
        <v>0</v>
      </c>
      <c r="AK513" s="50" t="s">
        <v>107</v>
      </c>
      <c r="AO513" s="13" t="s">
        <v>92</v>
      </c>
    </row>
    <row r="514" spans="1:41" x14ac:dyDescent="0.3">
      <c r="A514" s="13" t="s">
        <v>1015</v>
      </c>
      <c r="B514">
        <v>3</v>
      </c>
      <c r="C514">
        <v>4419</v>
      </c>
      <c r="D514" t="s">
        <v>140</v>
      </c>
      <c r="E514">
        <v>0</v>
      </c>
      <c r="F514">
        <v>0</v>
      </c>
      <c r="H514">
        <v>0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0</v>
      </c>
      <c r="P514">
        <v>0</v>
      </c>
      <c r="Q514">
        <v>0</v>
      </c>
      <c r="R514">
        <v>0</v>
      </c>
      <c r="S514">
        <v>0</v>
      </c>
      <c r="T514">
        <v>0</v>
      </c>
      <c r="U514">
        <v>1</v>
      </c>
      <c r="V514">
        <v>1</v>
      </c>
      <c r="W514">
        <v>1</v>
      </c>
      <c r="X514">
        <v>0</v>
      </c>
      <c r="Y514">
        <v>3</v>
      </c>
      <c r="Z514">
        <v>0</v>
      </c>
      <c r="AA514">
        <v>0</v>
      </c>
      <c r="AB514">
        <v>0</v>
      </c>
      <c r="AC514">
        <v>2</v>
      </c>
      <c r="AD514">
        <v>2</v>
      </c>
      <c r="AE514">
        <v>0</v>
      </c>
      <c r="AF514">
        <v>0</v>
      </c>
      <c r="AG514">
        <v>4</v>
      </c>
      <c r="AH514">
        <v>0</v>
      </c>
      <c r="AI514">
        <v>0</v>
      </c>
      <c r="AJ514">
        <v>0</v>
      </c>
      <c r="AK514" s="50" t="s">
        <v>107</v>
      </c>
      <c r="AO514" s="13" t="s">
        <v>92</v>
      </c>
    </row>
    <row r="515" spans="1:41" x14ac:dyDescent="0.3">
      <c r="A515" s="13" t="s">
        <v>1016</v>
      </c>
      <c r="B515">
        <v>3</v>
      </c>
      <c r="C515">
        <v>4420</v>
      </c>
      <c r="D515" t="s">
        <v>141</v>
      </c>
      <c r="E515">
        <v>21</v>
      </c>
      <c r="F515">
        <v>2</v>
      </c>
      <c r="H515">
        <v>42</v>
      </c>
      <c r="I515">
        <v>21</v>
      </c>
      <c r="J515">
        <v>21</v>
      </c>
      <c r="K515">
        <v>21</v>
      </c>
      <c r="L515">
        <v>21</v>
      </c>
      <c r="M515">
        <v>16</v>
      </c>
      <c r="N515">
        <v>15</v>
      </c>
      <c r="O515">
        <v>16</v>
      </c>
      <c r="P515">
        <v>16</v>
      </c>
      <c r="Q515">
        <v>19</v>
      </c>
      <c r="R515">
        <v>19</v>
      </c>
      <c r="S515">
        <v>0</v>
      </c>
      <c r="T515">
        <v>0</v>
      </c>
      <c r="U515">
        <v>14</v>
      </c>
      <c r="V515">
        <v>12</v>
      </c>
      <c r="W515">
        <v>15</v>
      </c>
      <c r="X515">
        <v>0</v>
      </c>
      <c r="Y515">
        <v>15</v>
      </c>
      <c r="Z515">
        <v>22</v>
      </c>
      <c r="AA515">
        <v>18</v>
      </c>
      <c r="AB515">
        <v>22</v>
      </c>
      <c r="AC515">
        <v>32</v>
      </c>
      <c r="AD515">
        <v>13</v>
      </c>
      <c r="AE515">
        <v>12</v>
      </c>
      <c r="AF515">
        <v>26</v>
      </c>
      <c r="AG515">
        <v>2</v>
      </c>
      <c r="AH515">
        <v>0</v>
      </c>
      <c r="AI515">
        <v>0</v>
      </c>
      <c r="AJ515">
        <v>11</v>
      </c>
      <c r="AK515" s="50" t="s">
        <v>141</v>
      </c>
      <c r="AO515" s="13" t="s">
        <v>92</v>
      </c>
    </row>
    <row r="516" spans="1:41" x14ac:dyDescent="0.3">
      <c r="A516" s="13" t="s">
        <v>1017</v>
      </c>
      <c r="B516">
        <v>3</v>
      </c>
      <c r="C516">
        <v>4421</v>
      </c>
      <c r="D516" t="s">
        <v>142</v>
      </c>
      <c r="E516">
        <v>0</v>
      </c>
      <c r="F516">
        <v>0</v>
      </c>
      <c r="H516">
        <v>1</v>
      </c>
      <c r="I516">
        <v>5</v>
      </c>
      <c r="J516">
        <v>5</v>
      </c>
      <c r="K516">
        <v>5</v>
      </c>
      <c r="L516">
        <v>5</v>
      </c>
      <c r="M516">
        <v>6</v>
      </c>
      <c r="N516">
        <v>6</v>
      </c>
      <c r="O516">
        <v>6</v>
      </c>
      <c r="P516">
        <v>6</v>
      </c>
      <c r="Q516">
        <v>3</v>
      </c>
      <c r="R516">
        <v>3</v>
      </c>
      <c r="S516">
        <v>0</v>
      </c>
      <c r="T516">
        <v>0</v>
      </c>
      <c r="U516">
        <v>5</v>
      </c>
      <c r="V516">
        <v>4</v>
      </c>
      <c r="W516">
        <v>5</v>
      </c>
      <c r="X516">
        <v>0</v>
      </c>
      <c r="Y516">
        <v>6</v>
      </c>
      <c r="Z516">
        <v>7</v>
      </c>
      <c r="AA516">
        <v>6</v>
      </c>
      <c r="AB516">
        <v>7</v>
      </c>
      <c r="AC516">
        <v>6</v>
      </c>
      <c r="AD516">
        <v>5</v>
      </c>
      <c r="AE516">
        <v>1</v>
      </c>
      <c r="AF516">
        <v>0</v>
      </c>
      <c r="AG516">
        <v>0</v>
      </c>
      <c r="AH516">
        <v>0</v>
      </c>
      <c r="AI516">
        <v>0</v>
      </c>
      <c r="AJ516">
        <v>0</v>
      </c>
      <c r="AK516" s="50" t="s">
        <v>141</v>
      </c>
      <c r="AO516" s="13" t="s">
        <v>92</v>
      </c>
    </row>
    <row r="517" spans="1:41" x14ac:dyDescent="0.3">
      <c r="A517" s="13" t="s">
        <v>1018</v>
      </c>
      <c r="B517">
        <v>3</v>
      </c>
      <c r="C517">
        <v>4422</v>
      </c>
      <c r="D517" t="s">
        <v>143</v>
      </c>
      <c r="E517">
        <v>0</v>
      </c>
      <c r="F517">
        <v>0</v>
      </c>
      <c r="H517">
        <v>0</v>
      </c>
      <c r="I517">
        <v>2</v>
      </c>
      <c r="J517">
        <v>2</v>
      </c>
      <c r="K517">
        <v>2</v>
      </c>
      <c r="L517">
        <v>2</v>
      </c>
      <c r="M517">
        <v>2</v>
      </c>
      <c r="N517">
        <v>3</v>
      </c>
      <c r="O517">
        <v>2</v>
      </c>
      <c r="P517">
        <v>2</v>
      </c>
      <c r="Q517">
        <v>2</v>
      </c>
      <c r="R517">
        <v>2</v>
      </c>
      <c r="S517">
        <v>0</v>
      </c>
      <c r="T517">
        <v>0</v>
      </c>
      <c r="U517">
        <v>2</v>
      </c>
      <c r="V517">
        <v>2</v>
      </c>
      <c r="W517">
        <v>2</v>
      </c>
      <c r="X517">
        <v>0</v>
      </c>
      <c r="Y517">
        <v>1</v>
      </c>
      <c r="Z517">
        <v>1</v>
      </c>
      <c r="AA517">
        <v>0</v>
      </c>
      <c r="AB517">
        <v>1</v>
      </c>
      <c r="AC517">
        <v>3</v>
      </c>
      <c r="AD517">
        <v>2</v>
      </c>
      <c r="AE517">
        <v>0</v>
      </c>
      <c r="AF517">
        <v>0</v>
      </c>
      <c r="AG517">
        <v>0</v>
      </c>
      <c r="AH517">
        <v>0</v>
      </c>
      <c r="AI517">
        <v>0</v>
      </c>
      <c r="AJ517">
        <v>0</v>
      </c>
      <c r="AK517" s="50" t="s">
        <v>141</v>
      </c>
      <c r="AO517" s="13" t="s">
        <v>92</v>
      </c>
    </row>
    <row r="518" spans="1:41" x14ac:dyDescent="0.3">
      <c r="A518" s="13" t="s">
        <v>1019</v>
      </c>
      <c r="B518">
        <v>3</v>
      </c>
      <c r="C518">
        <v>4423</v>
      </c>
      <c r="D518" t="s">
        <v>144</v>
      </c>
      <c r="E518">
        <v>0</v>
      </c>
      <c r="F518">
        <v>0</v>
      </c>
      <c r="H518">
        <v>0</v>
      </c>
      <c r="I518">
        <v>5</v>
      </c>
      <c r="J518">
        <v>5</v>
      </c>
      <c r="K518">
        <v>5</v>
      </c>
      <c r="L518">
        <v>5</v>
      </c>
      <c r="M518">
        <v>5</v>
      </c>
      <c r="N518">
        <v>6</v>
      </c>
      <c r="O518">
        <v>6</v>
      </c>
      <c r="P518">
        <v>6</v>
      </c>
      <c r="Q518">
        <v>6</v>
      </c>
      <c r="R518">
        <v>6</v>
      </c>
      <c r="S518">
        <v>0</v>
      </c>
      <c r="T518">
        <v>0</v>
      </c>
      <c r="U518">
        <v>7</v>
      </c>
      <c r="V518">
        <v>8</v>
      </c>
      <c r="W518">
        <v>7</v>
      </c>
      <c r="X518">
        <v>0</v>
      </c>
      <c r="Y518">
        <v>4</v>
      </c>
      <c r="Z518">
        <v>5</v>
      </c>
      <c r="AA518">
        <v>6</v>
      </c>
      <c r="AB518">
        <v>7</v>
      </c>
      <c r="AC518">
        <v>1</v>
      </c>
      <c r="AD518">
        <v>1</v>
      </c>
      <c r="AE518">
        <v>0</v>
      </c>
      <c r="AF518">
        <v>0</v>
      </c>
      <c r="AG518">
        <v>0</v>
      </c>
      <c r="AH518">
        <v>0</v>
      </c>
      <c r="AI518">
        <v>0</v>
      </c>
      <c r="AJ518">
        <v>8</v>
      </c>
      <c r="AK518" s="50" t="s">
        <v>141</v>
      </c>
      <c r="AO518" s="13" t="s">
        <v>92</v>
      </c>
    </row>
    <row r="519" spans="1:41" x14ac:dyDescent="0.3">
      <c r="A519" s="13" t="s">
        <v>1020</v>
      </c>
      <c r="B519">
        <v>3</v>
      </c>
      <c r="C519">
        <v>4424</v>
      </c>
      <c r="D519" t="s">
        <v>145</v>
      </c>
      <c r="E519">
        <v>0</v>
      </c>
      <c r="F519">
        <v>0</v>
      </c>
      <c r="H519">
        <v>0</v>
      </c>
      <c r="I519">
        <v>4</v>
      </c>
      <c r="J519">
        <v>4</v>
      </c>
      <c r="K519">
        <v>4</v>
      </c>
      <c r="L519">
        <v>4</v>
      </c>
      <c r="M519">
        <v>11</v>
      </c>
      <c r="N519">
        <v>11</v>
      </c>
      <c r="O519">
        <v>12</v>
      </c>
      <c r="P519">
        <v>11</v>
      </c>
      <c r="Q519">
        <v>4</v>
      </c>
      <c r="R519">
        <v>5</v>
      </c>
      <c r="S519">
        <v>0</v>
      </c>
      <c r="T519">
        <v>0</v>
      </c>
      <c r="U519">
        <v>4</v>
      </c>
      <c r="V519">
        <v>4</v>
      </c>
      <c r="W519">
        <v>5</v>
      </c>
      <c r="X519">
        <v>0</v>
      </c>
      <c r="Y519">
        <v>1</v>
      </c>
      <c r="Z519">
        <v>2</v>
      </c>
      <c r="AA519">
        <v>2</v>
      </c>
      <c r="AB519">
        <v>2</v>
      </c>
      <c r="AC519">
        <v>3</v>
      </c>
      <c r="AD519">
        <v>4</v>
      </c>
      <c r="AE519">
        <v>1</v>
      </c>
      <c r="AF519">
        <v>0</v>
      </c>
      <c r="AG519">
        <v>2</v>
      </c>
      <c r="AH519">
        <v>0</v>
      </c>
      <c r="AI519">
        <v>0</v>
      </c>
      <c r="AJ519">
        <v>0</v>
      </c>
      <c r="AK519" s="50" t="s">
        <v>141</v>
      </c>
      <c r="AO519" s="13" t="s">
        <v>92</v>
      </c>
    </row>
    <row r="520" spans="1:41" x14ac:dyDescent="0.3">
      <c r="A520" s="13" t="s">
        <v>1021</v>
      </c>
      <c r="B520">
        <v>3</v>
      </c>
      <c r="C520">
        <v>4425</v>
      </c>
      <c r="D520" t="s">
        <v>146</v>
      </c>
      <c r="E520">
        <v>0</v>
      </c>
      <c r="F520">
        <v>0</v>
      </c>
      <c r="H520">
        <v>0</v>
      </c>
      <c r="I520">
        <v>4</v>
      </c>
      <c r="J520">
        <v>4</v>
      </c>
      <c r="K520">
        <v>4</v>
      </c>
      <c r="L520">
        <v>4</v>
      </c>
      <c r="M520">
        <v>4</v>
      </c>
      <c r="N520">
        <v>4</v>
      </c>
      <c r="O520">
        <v>4</v>
      </c>
      <c r="P520">
        <v>4</v>
      </c>
      <c r="Q520">
        <v>3</v>
      </c>
      <c r="R520">
        <v>3</v>
      </c>
      <c r="S520">
        <v>0</v>
      </c>
      <c r="T520">
        <v>0</v>
      </c>
      <c r="U520">
        <v>4</v>
      </c>
      <c r="V520">
        <v>4</v>
      </c>
      <c r="W520">
        <v>4</v>
      </c>
      <c r="X520">
        <v>0</v>
      </c>
      <c r="Y520">
        <v>5</v>
      </c>
      <c r="Z520">
        <v>4</v>
      </c>
      <c r="AA520">
        <v>4</v>
      </c>
      <c r="AB520">
        <v>4</v>
      </c>
      <c r="AC520">
        <v>3</v>
      </c>
      <c r="AD520">
        <v>2</v>
      </c>
      <c r="AE520">
        <v>1</v>
      </c>
      <c r="AF520">
        <v>0</v>
      </c>
      <c r="AG520">
        <v>0</v>
      </c>
      <c r="AH520">
        <v>0</v>
      </c>
      <c r="AI520">
        <v>0</v>
      </c>
      <c r="AJ520">
        <v>0</v>
      </c>
      <c r="AK520" s="50" t="s">
        <v>141</v>
      </c>
      <c r="AO520" s="13" t="s">
        <v>92</v>
      </c>
    </row>
    <row r="521" spans="1:41" x14ac:dyDescent="0.3">
      <c r="A521" s="13" t="s">
        <v>1022</v>
      </c>
      <c r="B521">
        <v>3</v>
      </c>
      <c r="C521">
        <v>4426</v>
      </c>
      <c r="D521" t="s">
        <v>147</v>
      </c>
      <c r="E521">
        <v>0</v>
      </c>
      <c r="F521">
        <v>0</v>
      </c>
      <c r="H521">
        <v>0</v>
      </c>
      <c r="I521">
        <v>6</v>
      </c>
      <c r="J521">
        <v>6</v>
      </c>
      <c r="K521">
        <v>6</v>
      </c>
      <c r="L521">
        <v>6</v>
      </c>
      <c r="M521">
        <v>4</v>
      </c>
      <c r="N521">
        <v>4</v>
      </c>
      <c r="O521">
        <v>4</v>
      </c>
      <c r="P521">
        <v>4</v>
      </c>
      <c r="Q521">
        <v>7</v>
      </c>
      <c r="R521">
        <v>7</v>
      </c>
      <c r="S521">
        <v>0</v>
      </c>
      <c r="T521">
        <v>0</v>
      </c>
      <c r="U521">
        <v>5</v>
      </c>
      <c r="V521">
        <v>5</v>
      </c>
      <c r="W521">
        <v>6</v>
      </c>
      <c r="X521">
        <v>0</v>
      </c>
      <c r="Y521">
        <v>4</v>
      </c>
      <c r="Z521">
        <v>3</v>
      </c>
      <c r="AA521">
        <v>3</v>
      </c>
      <c r="AB521">
        <v>3</v>
      </c>
      <c r="AC521">
        <v>8</v>
      </c>
      <c r="AD521">
        <v>7</v>
      </c>
      <c r="AE521">
        <v>0</v>
      </c>
      <c r="AF521">
        <v>0</v>
      </c>
      <c r="AG521">
        <v>3</v>
      </c>
      <c r="AH521">
        <v>0</v>
      </c>
      <c r="AI521">
        <v>3</v>
      </c>
      <c r="AJ521">
        <v>0</v>
      </c>
      <c r="AK521" s="50" t="s">
        <v>141</v>
      </c>
      <c r="AO521" s="13" t="s">
        <v>92</v>
      </c>
    </row>
    <row r="522" spans="1:41" x14ac:dyDescent="0.3">
      <c r="A522" s="13" t="s">
        <v>1023</v>
      </c>
      <c r="B522">
        <v>3</v>
      </c>
      <c r="C522">
        <v>4427</v>
      </c>
      <c r="D522" t="s">
        <v>148</v>
      </c>
      <c r="E522">
        <v>0</v>
      </c>
      <c r="F522">
        <v>0</v>
      </c>
      <c r="H522">
        <v>0</v>
      </c>
      <c r="I522">
        <v>3</v>
      </c>
      <c r="J522">
        <v>3</v>
      </c>
      <c r="K522">
        <v>3</v>
      </c>
      <c r="L522">
        <v>3</v>
      </c>
      <c r="M522">
        <v>4</v>
      </c>
      <c r="N522">
        <v>4</v>
      </c>
      <c r="O522">
        <v>4</v>
      </c>
      <c r="P522">
        <v>4</v>
      </c>
      <c r="Q522">
        <v>4</v>
      </c>
      <c r="R522">
        <v>4</v>
      </c>
      <c r="S522">
        <v>0</v>
      </c>
      <c r="T522">
        <v>0</v>
      </c>
      <c r="U522">
        <v>2</v>
      </c>
      <c r="V522">
        <v>2</v>
      </c>
      <c r="W522">
        <v>2</v>
      </c>
      <c r="X522">
        <v>0</v>
      </c>
      <c r="Y522">
        <v>4</v>
      </c>
      <c r="Z522">
        <v>2</v>
      </c>
      <c r="AA522">
        <v>2</v>
      </c>
      <c r="AB522">
        <v>2</v>
      </c>
      <c r="AC522">
        <v>1</v>
      </c>
      <c r="AD522">
        <v>1</v>
      </c>
      <c r="AE522">
        <v>0</v>
      </c>
      <c r="AF522">
        <v>0</v>
      </c>
      <c r="AG522">
        <v>2</v>
      </c>
      <c r="AH522">
        <v>0</v>
      </c>
      <c r="AI522">
        <v>1</v>
      </c>
      <c r="AJ522">
        <v>5</v>
      </c>
      <c r="AK522" s="50" t="s">
        <v>141</v>
      </c>
      <c r="AO522" s="13" t="s">
        <v>92</v>
      </c>
    </row>
    <row r="523" spans="1:41" x14ac:dyDescent="0.3">
      <c r="A523" s="13" t="s">
        <v>1024</v>
      </c>
      <c r="B523">
        <v>3</v>
      </c>
      <c r="C523">
        <v>4428</v>
      </c>
      <c r="D523" t="s">
        <v>149</v>
      </c>
      <c r="E523">
        <v>0</v>
      </c>
      <c r="F523">
        <v>0</v>
      </c>
      <c r="H523">
        <v>0</v>
      </c>
      <c r="I523">
        <v>8</v>
      </c>
      <c r="J523">
        <v>8</v>
      </c>
      <c r="K523">
        <v>8</v>
      </c>
      <c r="L523">
        <v>8</v>
      </c>
      <c r="M523">
        <v>3</v>
      </c>
      <c r="N523">
        <v>3</v>
      </c>
      <c r="O523">
        <v>3</v>
      </c>
      <c r="P523">
        <v>3</v>
      </c>
      <c r="Q523">
        <v>5</v>
      </c>
      <c r="R523">
        <v>5</v>
      </c>
      <c r="S523">
        <v>0</v>
      </c>
      <c r="T523">
        <v>0</v>
      </c>
      <c r="U523">
        <v>6</v>
      </c>
      <c r="V523">
        <v>6</v>
      </c>
      <c r="W523">
        <v>6</v>
      </c>
      <c r="X523">
        <v>0</v>
      </c>
      <c r="Y523">
        <v>10</v>
      </c>
      <c r="Z523">
        <v>4</v>
      </c>
      <c r="AA523">
        <v>4</v>
      </c>
      <c r="AB523">
        <v>4</v>
      </c>
      <c r="AC523">
        <v>6</v>
      </c>
      <c r="AD523">
        <v>5</v>
      </c>
      <c r="AE523">
        <v>1</v>
      </c>
      <c r="AF523">
        <v>0</v>
      </c>
      <c r="AG523">
        <v>3</v>
      </c>
      <c r="AH523">
        <v>0</v>
      </c>
      <c r="AI523">
        <v>0</v>
      </c>
      <c r="AJ523">
        <v>7</v>
      </c>
      <c r="AK523" s="50" t="s">
        <v>141</v>
      </c>
      <c r="AO523" s="13" t="s">
        <v>92</v>
      </c>
    </row>
    <row r="524" spans="1:41" x14ac:dyDescent="0.3">
      <c r="A524" s="13" t="s">
        <v>1025</v>
      </c>
      <c r="B524">
        <v>3</v>
      </c>
      <c r="C524">
        <v>4429</v>
      </c>
      <c r="D524" t="s">
        <v>150</v>
      </c>
      <c r="E524">
        <v>0</v>
      </c>
      <c r="F524">
        <v>0</v>
      </c>
      <c r="H524">
        <v>0</v>
      </c>
      <c r="I524">
        <v>5</v>
      </c>
      <c r="J524">
        <v>5</v>
      </c>
      <c r="K524">
        <v>7</v>
      </c>
      <c r="L524">
        <v>5</v>
      </c>
      <c r="M524">
        <v>9</v>
      </c>
      <c r="N524">
        <v>10</v>
      </c>
      <c r="O524">
        <v>9</v>
      </c>
      <c r="P524">
        <v>10</v>
      </c>
      <c r="Q524">
        <v>9</v>
      </c>
      <c r="R524">
        <v>9</v>
      </c>
      <c r="S524">
        <v>0</v>
      </c>
      <c r="T524">
        <v>0</v>
      </c>
      <c r="U524">
        <v>5</v>
      </c>
      <c r="V524">
        <v>5</v>
      </c>
      <c r="W524">
        <v>5</v>
      </c>
      <c r="X524">
        <v>0</v>
      </c>
      <c r="Y524">
        <v>7</v>
      </c>
      <c r="Z524">
        <v>5</v>
      </c>
      <c r="AA524">
        <v>5</v>
      </c>
      <c r="AB524">
        <v>5</v>
      </c>
      <c r="AC524">
        <v>9</v>
      </c>
      <c r="AD524">
        <v>8</v>
      </c>
      <c r="AE524">
        <v>5</v>
      </c>
      <c r="AF524">
        <v>9</v>
      </c>
      <c r="AG524">
        <v>1</v>
      </c>
      <c r="AH524">
        <v>0</v>
      </c>
      <c r="AI524">
        <v>2</v>
      </c>
      <c r="AJ524">
        <v>7</v>
      </c>
      <c r="AK524" s="50" t="s">
        <v>141</v>
      </c>
      <c r="AO524" s="13" t="s">
        <v>92</v>
      </c>
    </row>
    <row r="525" spans="1:41" x14ac:dyDescent="0.3">
      <c r="A525" s="13" t="s">
        <v>1026</v>
      </c>
      <c r="B525">
        <v>3</v>
      </c>
      <c r="C525">
        <v>4430</v>
      </c>
      <c r="D525" t="s">
        <v>151</v>
      </c>
      <c r="E525">
        <v>0</v>
      </c>
      <c r="F525">
        <v>0</v>
      </c>
      <c r="H525">
        <v>0</v>
      </c>
      <c r="I525">
        <v>8</v>
      </c>
      <c r="J525">
        <v>8</v>
      </c>
      <c r="K525">
        <v>8</v>
      </c>
      <c r="L525">
        <v>8</v>
      </c>
      <c r="M525">
        <v>2</v>
      </c>
      <c r="N525">
        <v>2</v>
      </c>
      <c r="O525">
        <v>2</v>
      </c>
      <c r="P525">
        <v>2</v>
      </c>
      <c r="Q525">
        <v>4</v>
      </c>
      <c r="R525">
        <v>4</v>
      </c>
      <c r="S525">
        <v>0</v>
      </c>
      <c r="T525">
        <v>0</v>
      </c>
      <c r="U525">
        <v>1</v>
      </c>
      <c r="V525">
        <v>1</v>
      </c>
      <c r="W525">
        <v>1</v>
      </c>
      <c r="X525">
        <v>0</v>
      </c>
      <c r="Y525">
        <v>3</v>
      </c>
      <c r="Z525">
        <v>4</v>
      </c>
      <c r="AA525">
        <v>4</v>
      </c>
      <c r="AB525">
        <v>4</v>
      </c>
      <c r="AC525">
        <v>6</v>
      </c>
      <c r="AD525">
        <v>6</v>
      </c>
      <c r="AE525">
        <v>1</v>
      </c>
      <c r="AF525">
        <v>0</v>
      </c>
      <c r="AG525">
        <v>3</v>
      </c>
      <c r="AH525">
        <v>0</v>
      </c>
      <c r="AI525">
        <v>0</v>
      </c>
      <c r="AJ525">
        <v>0</v>
      </c>
      <c r="AK525" s="50" t="s">
        <v>141</v>
      </c>
      <c r="AO525" s="13" t="s">
        <v>92</v>
      </c>
    </row>
    <row r="526" spans="1:41" x14ac:dyDescent="0.3">
      <c r="A526" s="13" t="s">
        <v>1027</v>
      </c>
      <c r="B526">
        <v>3</v>
      </c>
      <c r="C526">
        <v>4431</v>
      </c>
      <c r="D526" t="s">
        <v>152</v>
      </c>
      <c r="E526">
        <v>0</v>
      </c>
      <c r="F526">
        <v>0</v>
      </c>
      <c r="H526">
        <v>0</v>
      </c>
      <c r="I526">
        <v>1</v>
      </c>
      <c r="J526">
        <v>1</v>
      </c>
      <c r="K526">
        <v>1</v>
      </c>
      <c r="L526">
        <v>1</v>
      </c>
      <c r="M526">
        <v>1</v>
      </c>
      <c r="N526">
        <v>1</v>
      </c>
      <c r="O526">
        <v>1</v>
      </c>
      <c r="P526">
        <v>1</v>
      </c>
      <c r="Q526">
        <v>1</v>
      </c>
      <c r="R526">
        <v>1</v>
      </c>
      <c r="S526">
        <v>0</v>
      </c>
      <c r="T526">
        <v>0</v>
      </c>
      <c r="U526">
        <v>4</v>
      </c>
      <c r="V526">
        <v>4</v>
      </c>
      <c r="W526">
        <v>4</v>
      </c>
      <c r="X526">
        <v>0</v>
      </c>
      <c r="Y526">
        <v>1</v>
      </c>
      <c r="Z526">
        <v>1</v>
      </c>
      <c r="AA526">
        <v>1</v>
      </c>
      <c r="AB526">
        <v>1</v>
      </c>
      <c r="AC526">
        <v>3</v>
      </c>
      <c r="AD526">
        <v>2</v>
      </c>
      <c r="AE526">
        <v>0</v>
      </c>
      <c r="AF526">
        <v>0</v>
      </c>
      <c r="AG526">
        <v>2</v>
      </c>
      <c r="AH526">
        <v>0</v>
      </c>
      <c r="AI526">
        <v>0</v>
      </c>
      <c r="AJ526">
        <v>2</v>
      </c>
      <c r="AK526" s="50" t="s">
        <v>141</v>
      </c>
      <c r="AO526" s="13" t="s">
        <v>92</v>
      </c>
    </row>
    <row r="527" spans="1:41" x14ac:dyDescent="0.3">
      <c r="A527" s="13" t="s">
        <v>1028</v>
      </c>
      <c r="B527">
        <v>3</v>
      </c>
      <c r="C527">
        <v>4432</v>
      </c>
      <c r="D527" t="s">
        <v>153</v>
      </c>
      <c r="E527">
        <v>0</v>
      </c>
      <c r="F527">
        <v>0</v>
      </c>
      <c r="H527">
        <v>0</v>
      </c>
      <c r="I527">
        <v>1</v>
      </c>
      <c r="J527">
        <v>1</v>
      </c>
      <c r="K527">
        <v>1</v>
      </c>
      <c r="L527">
        <v>1</v>
      </c>
      <c r="M527">
        <v>0</v>
      </c>
      <c r="N527">
        <v>0</v>
      </c>
      <c r="O527">
        <v>0</v>
      </c>
      <c r="P527">
        <v>0</v>
      </c>
      <c r="Q527">
        <v>4</v>
      </c>
      <c r="R527">
        <v>4</v>
      </c>
      <c r="S527">
        <v>0</v>
      </c>
      <c r="T527">
        <v>0</v>
      </c>
      <c r="U527">
        <v>1</v>
      </c>
      <c r="V527">
        <v>1</v>
      </c>
      <c r="W527">
        <v>1</v>
      </c>
      <c r="X527">
        <v>0</v>
      </c>
      <c r="Y527">
        <v>1</v>
      </c>
      <c r="Z527">
        <v>0</v>
      </c>
      <c r="AA527">
        <v>0</v>
      </c>
      <c r="AB527">
        <v>0</v>
      </c>
      <c r="AC527">
        <v>0</v>
      </c>
      <c r="AD527">
        <v>0</v>
      </c>
      <c r="AE527">
        <v>2</v>
      </c>
      <c r="AF527">
        <v>0</v>
      </c>
      <c r="AG527">
        <v>0</v>
      </c>
      <c r="AH527">
        <v>0</v>
      </c>
      <c r="AI527">
        <v>0</v>
      </c>
      <c r="AJ527">
        <v>0</v>
      </c>
      <c r="AK527" s="50" t="s">
        <v>141</v>
      </c>
      <c r="AO527" s="13" t="s">
        <v>92</v>
      </c>
    </row>
    <row r="528" spans="1:41" x14ac:dyDescent="0.3">
      <c r="A528" s="13" t="s">
        <v>1029</v>
      </c>
      <c r="B528">
        <v>3</v>
      </c>
      <c r="C528">
        <v>4433</v>
      </c>
      <c r="D528" t="s">
        <v>154</v>
      </c>
      <c r="E528">
        <v>0</v>
      </c>
      <c r="F528">
        <v>0</v>
      </c>
      <c r="H528">
        <v>0</v>
      </c>
      <c r="I528">
        <v>2</v>
      </c>
      <c r="J528">
        <v>2</v>
      </c>
      <c r="K528">
        <v>3</v>
      </c>
      <c r="L528">
        <v>3</v>
      </c>
      <c r="M528">
        <v>1</v>
      </c>
      <c r="N528">
        <v>0</v>
      </c>
      <c r="O528">
        <v>1</v>
      </c>
      <c r="P528">
        <v>1</v>
      </c>
      <c r="Q528">
        <v>1</v>
      </c>
      <c r="R528">
        <v>1</v>
      </c>
      <c r="S528">
        <v>0</v>
      </c>
      <c r="T528">
        <v>0</v>
      </c>
      <c r="U528">
        <v>1</v>
      </c>
      <c r="V528">
        <v>3</v>
      </c>
      <c r="W528">
        <v>2</v>
      </c>
      <c r="X528">
        <v>0</v>
      </c>
      <c r="Y528">
        <v>1</v>
      </c>
      <c r="Z528">
        <v>0</v>
      </c>
      <c r="AA528">
        <v>1</v>
      </c>
      <c r="AB528">
        <v>1</v>
      </c>
      <c r="AC528">
        <v>4</v>
      </c>
      <c r="AD528">
        <v>1</v>
      </c>
      <c r="AE528">
        <v>0</v>
      </c>
      <c r="AF528">
        <v>0</v>
      </c>
      <c r="AG528">
        <v>1</v>
      </c>
      <c r="AH528">
        <v>0</v>
      </c>
      <c r="AI528">
        <v>0</v>
      </c>
      <c r="AJ528">
        <v>0</v>
      </c>
      <c r="AK528" s="50" t="s">
        <v>141</v>
      </c>
      <c r="AO528" s="13" t="s">
        <v>92</v>
      </c>
    </row>
    <row r="529" spans="1:41" x14ac:dyDescent="0.3">
      <c r="A529" s="13" t="s">
        <v>1030</v>
      </c>
      <c r="B529">
        <v>3</v>
      </c>
      <c r="C529">
        <v>4434</v>
      </c>
      <c r="D529" t="s">
        <v>155</v>
      </c>
      <c r="E529">
        <v>0</v>
      </c>
      <c r="F529">
        <v>0</v>
      </c>
      <c r="H529">
        <v>0</v>
      </c>
      <c r="I529">
        <v>0</v>
      </c>
      <c r="J529">
        <v>0</v>
      </c>
      <c r="K529">
        <v>0</v>
      </c>
      <c r="L529">
        <v>0</v>
      </c>
      <c r="M529">
        <v>6</v>
      </c>
      <c r="N529">
        <v>6</v>
      </c>
      <c r="O529">
        <v>5</v>
      </c>
      <c r="P529">
        <v>6</v>
      </c>
      <c r="Q529">
        <v>1</v>
      </c>
      <c r="R529">
        <v>1</v>
      </c>
      <c r="S529">
        <v>0</v>
      </c>
      <c r="T529">
        <v>0</v>
      </c>
      <c r="U529">
        <v>1</v>
      </c>
      <c r="V529">
        <v>1</v>
      </c>
      <c r="W529">
        <v>1</v>
      </c>
      <c r="X529">
        <v>0</v>
      </c>
      <c r="Y529">
        <v>3</v>
      </c>
      <c r="Z529">
        <v>0</v>
      </c>
      <c r="AA529">
        <v>0</v>
      </c>
      <c r="AB529">
        <v>0</v>
      </c>
      <c r="AC529">
        <v>0</v>
      </c>
      <c r="AD529">
        <v>0</v>
      </c>
      <c r="AE529">
        <v>0</v>
      </c>
      <c r="AF529">
        <v>0</v>
      </c>
      <c r="AG529">
        <v>0</v>
      </c>
      <c r="AH529">
        <v>0</v>
      </c>
      <c r="AI529">
        <v>0</v>
      </c>
      <c r="AJ529">
        <v>2</v>
      </c>
      <c r="AK529" s="50" t="s">
        <v>141</v>
      </c>
      <c r="AO529" s="13" t="s">
        <v>92</v>
      </c>
    </row>
    <row r="530" spans="1:41" x14ac:dyDescent="0.3">
      <c r="A530" s="13" t="s">
        <v>1031</v>
      </c>
      <c r="B530">
        <v>3</v>
      </c>
      <c r="C530">
        <v>4435</v>
      </c>
      <c r="D530" t="s">
        <v>156</v>
      </c>
      <c r="E530">
        <v>0</v>
      </c>
      <c r="F530">
        <v>0</v>
      </c>
      <c r="H530">
        <v>0</v>
      </c>
      <c r="I530">
        <v>5</v>
      </c>
      <c r="J530">
        <v>5</v>
      </c>
      <c r="K530">
        <v>5</v>
      </c>
      <c r="L530">
        <v>5</v>
      </c>
      <c r="M530">
        <v>2</v>
      </c>
      <c r="N530">
        <v>2</v>
      </c>
      <c r="O530">
        <v>2</v>
      </c>
      <c r="P530">
        <v>2</v>
      </c>
      <c r="Q530">
        <v>0</v>
      </c>
      <c r="R530">
        <v>0</v>
      </c>
      <c r="S530">
        <v>0</v>
      </c>
      <c r="T530">
        <v>0</v>
      </c>
      <c r="U530">
        <v>1</v>
      </c>
      <c r="V530">
        <v>1</v>
      </c>
      <c r="W530">
        <v>1</v>
      </c>
      <c r="X530">
        <v>0</v>
      </c>
      <c r="Y530">
        <v>1</v>
      </c>
      <c r="Z530">
        <v>1</v>
      </c>
      <c r="AA530">
        <v>1</v>
      </c>
      <c r="AB530">
        <v>1</v>
      </c>
      <c r="AC530">
        <v>4</v>
      </c>
      <c r="AD530">
        <v>4</v>
      </c>
      <c r="AE530">
        <v>0</v>
      </c>
      <c r="AF530">
        <v>0</v>
      </c>
      <c r="AG530">
        <v>0</v>
      </c>
      <c r="AH530">
        <v>0</v>
      </c>
      <c r="AI530">
        <v>0</v>
      </c>
      <c r="AJ530">
        <v>1</v>
      </c>
      <c r="AK530" s="50" t="s">
        <v>141</v>
      </c>
      <c r="AO530" s="13" t="s">
        <v>92</v>
      </c>
    </row>
    <row r="531" spans="1:41" x14ac:dyDescent="0.3">
      <c r="A531" s="13" t="s">
        <v>1032</v>
      </c>
      <c r="B531">
        <v>3</v>
      </c>
      <c r="C531">
        <v>4436</v>
      </c>
      <c r="D531" t="s">
        <v>157</v>
      </c>
      <c r="E531">
        <v>0</v>
      </c>
      <c r="F531">
        <v>0</v>
      </c>
      <c r="H531">
        <v>0</v>
      </c>
      <c r="I531">
        <v>1</v>
      </c>
      <c r="J531">
        <v>1</v>
      </c>
      <c r="K531">
        <v>1</v>
      </c>
      <c r="L531">
        <v>1</v>
      </c>
      <c r="M531">
        <v>2</v>
      </c>
      <c r="N531">
        <v>2</v>
      </c>
      <c r="O531">
        <v>2</v>
      </c>
      <c r="P531">
        <v>2</v>
      </c>
      <c r="Q531">
        <v>2</v>
      </c>
      <c r="R531">
        <v>2</v>
      </c>
      <c r="S531">
        <v>0</v>
      </c>
      <c r="T531">
        <v>0</v>
      </c>
      <c r="U531">
        <v>3</v>
      </c>
      <c r="V531">
        <v>3</v>
      </c>
      <c r="W531">
        <v>3</v>
      </c>
      <c r="X531">
        <v>0</v>
      </c>
      <c r="Y531">
        <v>2</v>
      </c>
      <c r="Z531">
        <v>0</v>
      </c>
      <c r="AA531">
        <v>0</v>
      </c>
      <c r="AB531">
        <v>0</v>
      </c>
      <c r="AC531">
        <v>4</v>
      </c>
      <c r="AD531">
        <v>3</v>
      </c>
      <c r="AE531">
        <v>0</v>
      </c>
      <c r="AF531">
        <v>0</v>
      </c>
      <c r="AG531">
        <v>0</v>
      </c>
      <c r="AH531">
        <v>0</v>
      </c>
      <c r="AI531">
        <v>0</v>
      </c>
      <c r="AJ531">
        <v>1</v>
      </c>
      <c r="AK531" s="50" t="s">
        <v>141</v>
      </c>
      <c r="AO531" s="13" t="s">
        <v>92</v>
      </c>
    </row>
    <row r="532" spans="1:41" x14ac:dyDescent="0.3">
      <c r="A532" s="13" t="s">
        <v>1033</v>
      </c>
      <c r="B532">
        <v>3</v>
      </c>
      <c r="C532">
        <v>4437</v>
      </c>
      <c r="D532" t="s">
        <v>158</v>
      </c>
      <c r="E532">
        <v>0</v>
      </c>
      <c r="F532">
        <v>0</v>
      </c>
      <c r="H532">
        <v>0</v>
      </c>
      <c r="I532">
        <v>6</v>
      </c>
      <c r="J532">
        <v>6</v>
      </c>
      <c r="K532">
        <v>6</v>
      </c>
      <c r="L532">
        <v>6</v>
      </c>
      <c r="M532">
        <v>8</v>
      </c>
      <c r="N532">
        <v>6</v>
      </c>
      <c r="O532">
        <v>8</v>
      </c>
      <c r="P532">
        <v>8</v>
      </c>
      <c r="Q532">
        <v>6</v>
      </c>
      <c r="R532">
        <v>6</v>
      </c>
      <c r="S532">
        <v>0</v>
      </c>
      <c r="T532">
        <v>0</v>
      </c>
      <c r="U532">
        <v>5</v>
      </c>
      <c r="V532">
        <v>6</v>
      </c>
      <c r="W532">
        <v>5</v>
      </c>
      <c r="X532">
        <v>0</v>
      </c>
      <c r="Y532">
        <v>8</v>
      </c>
      <c r="Z532">
        <v>4</v>
      </c>
      <c r="AA532">
        <v>6</v>
      </c>
      <c r="AB532">
        <v>3</v>
      </c>
      <c r="AC532">
        <v>2</v>
      </c>
      <c r="AD532">
        <v>2</v>
      </c>
      <c r="AE532">
        <v>0</v>
      </c>
      <c r="AF532">
        <v>0</v>
      </c>
      <c r="AG532">
        <v>0</v>
      </c>
      <c r="AH532">
        <v>0</v>
      </c>
      <c r="AI532">
        <v>0</v>
      </c>
      <c r="AJ532">
        <v>8</v>
      </c>
      <c r="AK532" s="50" t="s">
        <v>141</v>
      </c>
      <c r="AO532" s="13" t="s">
        <v>92</v>
      </c>
    </row>
    <row r="533" spans="1:41" x14ac:dyDescent="0.3">
      <c r="A533" s="13" t="s">
        <v>1034</v>
      </c>
      <c r="B533">
        <v>3</v>
      </c>
      <c r="C533">
        <v>4438</v>
      </c>
      <c r="D533" t="s">
        <v>159</v>
      </c>
      <c r="E533">
        <v>0</v>
      </c>
      <c r="F533">
        <v>0</v>
      </c>
      <c r="H533">
        <v>0</v>
      </c>
      <c r="I533">
        <v>3</v>
      </c>
      <c r="J533">
        <v>3</v>
      </c>
      <c r="K533">
        <v>3</v>
      </c>
      <c r="L533">
        <v>3</v>
      </c>
      <c r="M533">
        <v>2</v>
      </c>
      <c r="N533">
        <v>2</v>
      </c>
      <c r="O533">
        <v>2</v>
      </c>
      <c r="P533">
        <v>2</v>
      </c>
      <c r="Q533">
        <v>2</v>
      </c>
      <c r="R533">
        <v>2</v>
      </c>
      <c r="S533">
        <v>0</v>
      </c>
      <c r="T533">
        <v>0</v>
      </c>
      <c r="U533">
        <v>2</v>
      </c>
      <c r="V533">
        <v>2</v>
      </c>
      <c r="W533">
        <v>2</v>
      </c>
      <c r="X533">
        <v>0</v>
      </c>
      <c r="Y533">
        <v>0</v>
      </c>
      <c r="Z533">
        <v>2</v>
      </c>
      <c r="AA533">
        <v>1</v>
      </c>
      <c r="AB533">
        <v>2</v>
      </c>
      <c r="AC533">
        <v>6</v>
      </c>
      <c r="AD533">
        <v>6</v>
      </c>
      <c r="AE533">
        <v>0</v>
      </c>
      <c r="AF533">
        <v>0</v>
      </c>
      <c r="AG533">
        <v>0</v>
      </c>
      <c r="AH533">
        <v>0</v>
      </c>
      <c r="AI533">
        <v>2</v>
      </c>
      <c r="AJ533">
        <v>2</v>
      </c>
      <c r="AK533" s="50" t="s">
        <v>141</v>
      </c>
      <c r="AO533" s="13" t="s">
        <v>92</v>
      </c>
    </row>
    <row r="534" spans="1:41" x14ac:dyDescent="0.3">
      <c r="A534" s="13" t="s">
        <v>1035</v>
      </c>
      <c r="B534">
        <v>3</v>
      </c>
      <c r="C534">
        <v>4439</v>
      </c>
      <c r="D534" t="s">
        <v>160</v>
      </c>
      <c r="E534">
        <v>0</v>
      </c>
      <c r="F534">
        <v>0</v>
      </c>
      <c r="H534">
        <v>0</v>
      </c>
      <c r="I534">
        <v>9</v>
      </c>
      <c r="J534">
        <v>9</v>
      </c>
      <c r="K534">
        <v>9</v>
      </c>
      <c r="L534">
        <v>9</v>
      </c>
      <c r="M534">
        <v>6</v>
      </c>
      <c r="N534">
        <v>6</v>
      </c>
      <c r="O534">
        <v>6</v>
      </c>
      <c r="P534">
        <v>6</v>
      </c>
      <c r="Q534">
        <v>5</v>
      </c>
      <c r="R534">
        <v>5</v>
      </c>
      <c r="S534">
        <v>0</v>
      </c>
      <c r="T534">
        <v>0</v>
      </c>
      <c r="U534">
        <v>3</v>
      </c>
      <c r="V534">
        <v>3</v>
      </c>
      <c r="W534">
        <v>3</v>
      </c>
      <c r="X534">
        <v>0</v>
      </c>
      <c r="Y534">
        <v>3</v>
      </c>
      <c r="Z534">
        <v>2</v>
      </c>
      <c r="AA534">
        <v>2</v>
      </c>
      <c r="AB534">
        <v>2</v>
      </c>
      <c r="AC534">
        <v>4</v>
      </c>
      <c r="AD534">
        <v>3</v>
      </c>
      <c r="AE534">
        <v>5</v>
      </c>
      <c r="AF534">
        <v>39</v>
      </c>
      <c r="AG534">
        <v>5</v>
      </c>
      <c r="AH534">
        <v>0</v>
      </c>
      <c r="AI534">
        <v>2</v>
      </c>
      <c r="AJ534">
        <v>1</v>
      </c>
      <c r="AK534" s="50" t="s">
        <v>161</v>
      </c>
      <c r="AO534" s="13" t="s">
        <v>33</v>
      </c>
    </row>
    <row r="535" spans="1:41" x14ac:dyDescent="0.3">
      <c r="A535" s="13" t="s">
        <v>1036</v>
      </c>
      <c r="B535">
        <v>3</v>
      </c>
      <c r="C535">
        <v>4441</v>
      </c>
      <c r="D535" t="s">
        <v>165</v>
      </c>
      <c r="E535">
        <v>0</v>
      </c>
      <c r="F535">
        <v>0</v>
      </c>
      <c r="H535">
        <v>1</v>
      </c>
      <c r="I535">
        <v>10</v>
      </c>
      <c r="J535">
        <v>10</v>
      </c>
      <c r="K535">
        <v>10</v>
      </c>
      <c r="L535">
        <v>10</v>
      </c>
      <c r="M535">
        <v>9</v>
      </c>
      <c r="N535">
        <v>9</v>
      </c>
      <c r="O535">
        <v>8</v>
      </c>
      <c r="P535">
        <v>9</v>
      </c>
      <c r="Q535">
        <v>11</v>
      </c>
      <c r="R535">
        <v>10</v>
      </c>
      <c r="S535">
        <v>0</v>
      </c>
      <c r="T535">
        <v>0</v>
      </c>
      <c r="U535">
        <v>6</v>
      </c>
      <c r="V535">
        <v>7</v>
      </c>
      <c r="W535">
        <v>6</v>
      </c>
      <c r="X535">
        <v>0</v>
      </c>
      <c r="Y535">
        <v>14</v>
      </c>
      <c r="Z535">
        <v>9</v>
      </c>
      <c r="AA535">
        <v>12</v>
      </c>
      <c r="AB535">
        <v>14</v>
      </c>
      <c r="AC535">
        <v>8</v>
      </c>
      <c r="AD535">
        <v>7</v>
      </c>
      <c r="AE535">
        <v>2</v>
      </c>
      <c r="AF535">
        <v>42</v>
      </c>
      <c r="AG535">
        <v>5</v>
      </c>
      <c r="AH535">
        <v>0</v>
      </c>
      <c r="AI535">
        <v>0</v>
      </c>
      <c r="AJ535">
        <v>6</v>
      </c>
      <c r="AK535" s="50" t="s">
        <v>164</v>
      </c>
      <c r="AO535" s="13" t="s">
        <v>164</v>
      </c>
    </row>
    <row r="536" spans="1:41" x14ac:dyDescent="0.3">
      <c r="A536" s="13" t="s">
        <v>1037</v>
      </c>
      <c r="B536">
        <v>3</v>
      </c>
      <c r="C536">
        <v>4443</v>
      </c>
      <c r="D536" t="s">
        <v>168</v>
      </c>
      <c r="E536">
        <v>0</v>
      </c>
      <c r="F536">
        <v>0</v>
      </c>
      <c r="H536">
        <v>0</v>
      </c>
      <c r="I536">
        <v>3</v>
      </c>
      <c r="J536">
        <v>3</v>
      </c>
      <c r="K536">
        <v>3</v>
      </c>
      <c r="L536">
        <v>3</v>
      </c>
      <c r="M536">
        <v>8</v>
      </c>
      <c r="N536">
        <v>8</v>
      </c>
      <c r="O536">
        <v>8</v>
      </c>
      <c r="P536">
        <v>8</v>
      </c>
      <c r="Q536">
        <v>7</v>
      </c>
      <c r="R536">
        <v>7</v>
      </c>
      <c r="S536">
        <v>0</v>
      </c>
      <c r="T536">
        <v>0</v>
      </c>
      <c r="U536">
        <v>7</v>
      </c>
      <c r="V536">
        <v>7</v>
      </c>
      <c r="W536">
        <v>7</v>
      </c>
      <c r="X536">
        <v>0</v>
      </c>
      <c r="Y536">
        <v>4</v>
      </c>
      <c r="Z536">
        <v>5</v>
      </c>
      <c r="AA536">
        <v>4</v>
      </c>
      <c r="AB536">
        <v>5</v>
      </c>
      <c r="AC536">
        <v>3</v>
      </c>
      <c r="AD536">
        <v>3</v>
      </c>
      <c r="AE536">
        <v>1</v>
      </c>
      <c r="AF536">
        <v>25</v>
      </c>
      <c r="AG536">
        <v>6</v>
      </c>
      <c r="AH536">
        <v>0</v>
      </c>
      <c r="AI536">
        <v>0</v>
      </c>
      <c r="AJ536">
        <v>11</v>
      </c>
      <c r="AK536" s="50" t="s">
        <v>332</v>
      </c>
      <c r="AO536" s="13" t="s">
        <v>164</v>
      </c>
    </row>
    <row r="537" spans="1:41" x14ac:dyDescent="0.3">
      <c r="A537" s="13" t="s">
        <v>1038</v>
      </c>
      <c r="B537">
        <v>3</v>
      </c>
      <c r="C537">
        <v>4444</v>
      </c>
      <c r="D537" t="s">
        <v>169</v>
      </c>
      <c r="E537">
        <v>0</v>
      </c>
      <c r="F537">
        <v>0</v>
      </c>
      <c r="H537">
        <v>0</v>
      </c>
      <c r="I537">
        <v>1</v>
      </c>
      <c r="J537">
        <v>1</v>
      </c>
      <c r="K537">
        <v>1</v>
      </c>
      <c r="L537">
        <v>1</v>
      </c>
      <c r="M537">
        <v>3</v>
      </c>
      <c r="N537">
        <v>3</v>
      </c>
      <c r="O537">
        <v>3</v>
      </c>
      <c r="P537">
        <v>3</v>
      </c>
      <c r="Q537">
        <v>1</v>
      </c>
      <c r="R537">
        <v>1</v>
      </c>
      <c r="S537">
        <v>0</v>
      </c>
      <c r="T537">
        <v>0</v>
      </c>
      <c r="U537">
        <v>3</v>
      </c>
      <c r="V537">
        <v>3</v>
      </c>
      <c r="W537">
        <v>3</v>
      </c>
      <c r="X537">
        <v>0</v>
      </c>
      <c r="Y537">
        <v>2</v>
      </c>
      <c r="Z537">
        <v>1</v>
      </c>
      <c r="AA537">
        <v>1</v>
      </c>
      <c r="AB537">
        <v>1</v>
      </c>
      <c r="AC537">
        <v>4</v>
      </c>
      <c r="AD537">
        <v>4</v>
      </c>
      <c r="AE537">
        <v>0</v>
      </c>
      <c r="AF537">
        <v>16</v>
      </c>
      <c r="AG537">
        <v>1</v>
      </c>
      <c r="AH537">
        <v>0</v>
      </c>
      <c r="AI537">
        <v>0</v>
      </c>
      <c r="AJ537">
        <v>3</v>
      </c>
      <c r="AK537" s="50" t="s">
        <v>169</v>
      </c>
      <c r="AO537" s="13" t="s">
        <v>164</v>
      </c>
    </row>
    <row r="538" spans="1:41" x14ac:dyDescent="0.3">
      <c r="A538" s="13" t="s">
        <v>1039</v>
      </c>
      <c r="B538">
        <v>3</v>
      </c>
      <c r="C538">
        <v>4445</v>
      </c>
      <c r="D538" t="s">
        <v>170</v>
      </c>
      <c r="E538">
        <v>0</v>
      </c>
      <c r="F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2</v>
      </c>
      <c r="N538">
        <v>2</v>
      </c>
      <c r="O538">
        <v>2</v>
      </c>
      <c r="P538">
        <v>2</v>
      </c>
      <c r="Q538">
        <v>2</v>
      </c>
      <c r="R538">
        <v>2</v>
      </c>
      <c r="S538">
        <v>0</v>
      </c>
      <c r="T538">
        <v>0</v>
      </c>
      <c r="U538">
        <v>1</v>
      </c>
      <c r="V538">
        <v>1</v>
      </c>
      <c r="W538">
        <v>0</v>
      </c>
      <c r="X538">
        <v>0</v>
      </c>
      <c r="Y538">
        <v>1</v>
      </c>
      <c r="Z538">
        <v>0</v>
      </c>
      <c r="AA538">
        <v>0</v>
      </c>
      <c r="AB538">
        <v>0</v>
      </c>
      <c r="AC538">
        <v>3</v>
      </c>
      <c r="AD538">
        <v>3</v>
      </c>
      <c r="AE538">
        <v>0</v>
      </c>
      <c r="AF538">
        <v>0</v>
      </c>
      <c r="AG538">
        <v>0</v>
      </c>
      <c r="AH538">
        <v>0</v>
      </c>
      <c r="AI538">
        <v>0</v>
      </c>
      <c r="AJ538">
        <v>1</v>
      </c>
      <c r="AK538" s="50" t="s">
        <v>169</v>
      </c>
      <c r="AO538" s="13" t="s">
        <v>164</v>
      </c>
    </row>
    <row r="539" spans="1:41" x14ac:dyDescent="0.3">
      <c r="A539" s="13" t="s">
        <v>1040</v>
      </c>
      <c r="B539">
        <v>3</v>
      </c>
      <c r="C539">
        <v>4446</v>
      </c>
      <c r="D539" t="s">
        <v>171</v>
      </c>
      <c r="E539">
        <v>0</v>
      </c>
      <c r="F539">
        <v>0</v>
      </c>
      <c r="H539">
        <v>0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0</v>
      </c>
      <c r="O539">
        <v>0</v>
      </c>
      <c r="P539">
        <v>0</v>
      </c>
      <c r="Q539">
        <v>0</v>
      </c>
      <c r="R539">
        <v>0</v>
      </c>
      <c r="S539">
        <v>0</v>
      </c>
      <c r="T539">
        <v>0</v>
      </c>
      <c r="U539">
        <v>1</v>
      </c>
      <c r="V539">
        <v>1</v>
      </c>
      <c r="W539">
        <v>1</v>
      </c>
      <c r="X539">
        <v>0</v>
      </c>
      <c r="Y539">
        <v>1</v>
      </c>
      <c r="Z539">
        <v>1</v>
      </c>
      <c r="AA539">
        <v>1</v>
      </c>
      <c r="AB539">
        <v>1</v>
      </c>
      <c r="AC539">
        <v>2</v>
      </c>
      <c r="AD539">
        <v>2</v>
      </c>
      <c r="AE539">
        <v>0</v>
      </c>
      <c r="AF539">
        <v>0</v>
      </c>
      <c r="AG539">
        <v>0</v>
      </c>
      <c r="AH539">
        <v>0</v>
      </c>
      <c r="AI539">
        <v>0</v>
      </c>
      <c r="AJ539">
        <v>1</v>
      </c>
      <c r="AK539" s="50" t="s">
        <v>169</v>
      </c>
      <c r="AO539" s="13" t="s">
        <v>164</v>
      </c>
    </row>
    <row r="540" spans="1:41" x14ac:dyDescent="0.3">
      <c r="A540" s="13" t="s">
        <v>1041</v>
      </c>
      <c r="B540">
        <v>3</v>
      </c>
      <c r="C540">
        <v>4447</v>
      </c>
      <c r="D540" t="s">
        <v>172</v>
      </c>
      <c r="E540">
        <v>0</v>
      </c>
      <c r="F540">
        <v>0</v>
      </c>
      <c r="H540">
        <v>1</v>
      </c>
      <c r="I540">
        <v>11</v>
      </c>
      <c r="J540">
        <v>10</v>
      </c>
      <c r="K540">
        <v>10</v>
      </c>
      <c r="L540">
        <v>10</v>
      </c>
      <c r="M540">
        <v>0</v>
      </c>
      <c r="N540">
        <v>0</v>
      </c>
      <c r="O540">
        <v>0</v>
      </c>
      <c r="P540">
        <v>1</v>
      </c>
      <c r="Q540">
        <v>4</v>
      </c>
      <c r="R540">
        <v>4</v>
      </c>
      <c r="S540">
        <v>0</v>
      </c>
      <c r="T540">
        <v>0</v>
      </c>
      <c r="U540">
        <v>1</v>
      </c>
      <c r="V540">
        <v>1</v>
      </c>
      <c r="W540">
        <v>1</v>
      </c>
      <c r="X540">
        <v>0</v>
      </c>
      <c r="Y540">
        <v>1</v>
      </c>
      <c r="Z540">
        <v>4</v>
      </c>
      <c r="AA540">
        <v>4</v>
      </c>
      <c r="AB540">
        <v>4</v>
      </c>
      <c r="AC540">
        <v>1</v>
      </c>
      <c r="AD540">
        <v>1</v>
      </c>
      <c r="AE540">
        <v>2</v>
      </c>
      <c r="AF540">
        <v>16</v>
      </c>
      <c r="AG540">
        <v>1</v>
      </c>
      <c r="AH540">
        <v>0</v>
      </c>
      <c r="AI540">
        <v>0</v>
      </c>
      <c r="AJ540">
        <v>1</v>
      </c>
      <c r="AK540" s="50" t="s">
        <v>169</v>
      </c>
      <c r="AO540" s="13" t="s">
        <v>164</v>
      </c>
    </row>
    <row r="541" spans="1:41" x14ac:dyDescent="0.3">
      <c r="A541" s="13" t="s">
        <v>1042</v>
      </c>
      <c r="B541">
        <v>3</v>
      </c>
      <c r="C541">
        <v>4448</v>
      </c>
      <c r="D541" t="s">
        <v>173</v>
      </c>
      <c r="E541">
        <v>0</v>
      </c>
      <c r="F541">
        <v>0</v>
      </c>
      <c r="H541">
        <v>0</v>
      </c>
      <c r="I541">
        <v>2</v>
      </c>
      <c r="J541">
        <v>2</v>
      </c>
      <c r="K541">
        <v>2</v>
      </c>
      <c r="L541">
        <v>2</v>
      </c>
      <c r="M541">
        <v>0</v>
      </c>
      <c r="N541">
        <v>0</v>
      </c>
      <c r="O541">
        <v>0</v>
      </c>
      <c r="P541">
        <v>0</v>
      </c>
      <c r="Q541">
        <v>0</v>
      </c>
      <c r="R541">
        <v>0</v>
      </c>
      <c r="S541">
        <v>0</v>
      </c>
      <c r="T541">
        <v>0</v>
      </c>
      <c r="U541">
        <v>2</v>
      </c>
      <c r="V541">
        <v>2</v>
      </c>
      <c r="W541">
        <v>2</v>
      </c>
      <c r="X541">
        <v>0</v>
      </c>
      <c r="Y541">
        <v>0</v>
      </c>
      <c r="Z541">
        <v>1</v>
      </c>
      <c r="AA541">
        <v>1</v>
      </c>
      <c r="AB541">
        <v>1</v>
      </c>
      <c r="AC541">
        <v>3</v>
      </c>
      <c r="AD541">
        <v>3</v>
      </c>
      <c r="AE541">
        <v>0</v>
      </c>
      <c r="AF541">
        <v>0</v>
      </c>
      <c r="AG541">
        <v>1</v>
      </c>
      <c r="AH541">
        <v>0</v>
      </c>
      <c r="AI541">
        <v>0</v>
      </c>
      <c r="AJ541">
        <v>1</v>
      </c>
      <c r="AK541" s="50" t="s">
        <v>169</v>
      </c>
      <c r="AO541" s="13" t="s">
        <v>164</v>
      </c>
    </row>
    <row r="542" spans="1:41" x14ac:dyDescent="0.3">
      <c r="A542" s="13" t="s">
        <v>1043</v>
      </c>
      <c r="B542">
        <v>3</v>
      </c>
      <c r="C542">
        <v>4449</v>
      </c>
      <c r="D542" t="s">
        <v>174</v>
      </c>
      <c r="E542">
        <v>0</v>
      </c>
      <c r="F542">
        <v>0</v>
      </c>
      <c r="H542">
        <v>0</v>
      </c>
      <c r="I542">
        <v>1</v>
      </c>
      <c r="J542">
        <v>1</v>
      </c>
      <c r="K542">
        <v>1</v>
      </c>
      <c r="L542">
        <v>1</v>
      </c>
      <c r="M542">
        <v>1</v>
      </c>
      <c r="N542">
        <v>1</v>
      </c>
      <c r="O542">
        <v>1</v>
      </c>
      <c r="P542">
        <v>1</v>
      </c>
      <c r="Q542">
        <v>0</v>
      </c>
      <c r="R542">
        <v>0</v>
      </c>
      <c r="S542">
        <v>0</v>
      </c>
      <c r="T542">
        <v>0</v>
      </c>
      <c r="U542">
        <v>1</v>
      </c>
      <c r="V542">
        <v>1</v>
      </c>
      <c r="W542">
        <v>1</v>
      </c>
      <c r="X542">
        <v>0</v>
      </c>
      <c r="Y542">
        <v>2</v>
      </c>
      <c r="Z542">
        <v>2</v>
      </c>
      <c r="AA542">
        <v>2</v>
      </c>
      <c r="AB542">
        <v>2</v>
      </c>
      <c r="AC542">
        <v>5</v>
      </c>
      <c r="AD542">
        <v>5</v>
      </c>
      <c r="AE542">
        <v>0</v>
      </c>
      <c r="AF542">
        <v>0</v>
      </c>
      <c r="AG542">
        <v>0</v>
      </c>
      <c r="AH542">
        <v>0</v>
      </c>
      <c r="AI542">
        <v>0</v>
      </c>
      <c r="AJ542">
        <v>0</v>
      </c>
      <c r="AK542" s="50" t="s">
        <v>169</v>
      </c>
      <c r="AO542" s="13" t="s">
        <v>164</v>
      </c>
    </row>
    <row r="543" spans="1:41" x14ac:dyDescent="0.3">
      <c r="A543" s="13" t="s">
        <v>1044</v>
      </c>
      <c r="B543">
        <v>3</v>
      </c>
      <c r="C543">
        <v>4450</v>
      </c>
      <c r="D543" t="s">
        <v>175</v>
      </c>
      <c r="E543">
        <v>0</v>
      </c>
      <c r="F543">
        <v>0</v>
      </c>
      <c r="H543">
        <v>0</v>
      </c>
      <c r="I543">
        <v>2</v>
      </c>
      <c r="J543">
        <v>2</v>
      </c>
      <c r="K543">
        <v>2</v>
      </c>
      <c r="L543">
        <v>2</v>
      </c>
      <c r="M543">
        <v>1</v>
      </c>
      <c r="N543">
        <v>1</v>
      </c>
      <c r="O543">
        <v>1</v>
      </c>
      <c r="P543">
        <v>1</v>
      </c>
      <c r="Q543">
        <v>1</v>
      </c>
      <c r="R543">
        <v>1</v>
      </c>
      <c r="S543">
        <v>0</v>
      </c>
      <c r="T543">
        <v>0</v>
      </c>
      <c r="U543">
        <v>1</v>
      </c>
      <c r="V543">
        <v>1</v>
      </c>
      <c r="W543">
        <v>1</v>
      </c>
      <c r="X543">
        <v>0</v>
      </c>
      <c r="Y543">
        <v>1</v>
      </c>
      <c r="Z543">
        <v>0</v>
      </c>
      <c r="AA543">
        <v>0</v>
      </c>
      <c r="AB543">
        <v>0</v>
      </c>
      <c r="AC543">
        <v>1</v>
      </c>
      <c r="AD543">
        <v>1</v>
      </c>
      <c r="AE543">
        <v>0</v>
      </c>
      <c r="AF543">
        <v>4</v>
      </c>
      <c r="AG543">
        <v>1</v>
      </c>
      <c r="AH543">
        <v>0</v>
      </c>
      <c r="AI543">
        <v>0</v>
      </c>
      <c r="AJ543">
        <v>0</v>
      </c>
      <c r="AK543" s="50" t="s">
        <v>169</v>
      </c>
      <c r="AO543" s="13" t="s">
        <v>164</v>
      </c>
    </row>
    <row r="544" spans="1:41" x14ac:dyDescent="0.3">
      <c r="A544" s="13" t="s">
        <v>1045</v>
      </c>
      <c r="B544">
        <v>3</v>
      </c>
      <c r="C544">
        <v>4451</v>
      </c>
      <c r="D544" t="s">
        <v>176</v>
      </c>
      <c r="E544">
        <v>3</v>
      </c>
      <c r="F544">
        <v>0</v>
      </c>
      <c r="H544">
        <v>3</v>
      </c>
      <c r="I544">
        <v>11</v>
      </c>
      <c r="J544">
        <v>11</v>
      </c>
      <c r="K544">
        <v>11</v>
      </c>
      <c r="L544">
        <v>11</v>
      </c>
      <c r="M544">
        <v>5</v>
      </c>
      <c r="N544">
        <v>5</v>
      </c>
      <c r="O544">
        <v>5</v>
      </c>
      <c r="P544">
        <v>5</v>
      </c>
      <c r="Q544">
        <v>6</v>
      </c>
      <c r="R544">
        <v>4</v>
      </c>
      <c r="S544">
        <v>0</v>
      </c>
      <c r="T544">
        <v>0</v>
      </c>
      <c r="U544">
        <v>6</v>
      </c>
      <c r="V544">
        <v>5</v>
      </c>
      <c r="W544">
        <v>4</v>
      </c>
      <c r="X544">
        <v>0</v>
      </c>
      <c r="Y544">
        <v>11</v>
      </c>
      <c r="Z544">
        <v>6</v>
      </c>
      <c r="AA544">
        <v>6</v>
      </c>
      <c r="AB544">
        <v>6</v>
      </c>
      <c r="AC544">
        <v>6</v>
      </c>
      <c r="AD544">
        <v>5</v>
      </c>
      <c r="AE544">
        <v>5</v>
      </c>
      <c r="AF544">
        <v>9</v>
      </c>
      <c r="AG544">
        <v>2</v>
      </c>
      <c r="AH544">
        <v>0</v>
      </c>
      <c r="AI544">
        <v>0</v>
      </c>
      <c r="AJ544">
        <v>3</v>
      </c>
      <c r="AK544" s="50" t="s">
        <v>169</v>
      </c>
      <c r="AO544" s="13" t="s">
        <v>164</v>
      </c>
    </row>
    <row r="545" spans="1:41" x14ac:dyDescent="0.3">
      <c r="A545" s="13" t="s">
        <v>1046</v>
      </c>
      <c r="B545">
        <v>3</v>
      </c>
      <c r="C545">
        <v>4452</v>
      </c>
      <c r="D545" t="s">
        <v>177</v>
      </c>
      <c r="E545">
        <v>38</v>
      </c>
      <c r="F545">
        <v>0</v>
      </c>
      <c r="H545">
        <v>42</v>
      </c>
      <c r="I545">
        <v>21</v>
      </c>
      <c r="J545">
        <v>20</v>
      </c>
      <c r="K545">
        <v>20</v>
      </c>
      <c r="L545">
        <v>20</v>
      </c>
      <c r="M545">
        <v>26</v>
      </c>
      <c r="N545">
        <v>29</v>
      </c>
      <c r="O545">
        <v>29</v>
      </c>
      <c r="P545">
        <v>28</v>
      </c>
      <c r="Q545">
        <v>41</v>
      </c>
      <c r="R545">
        <v>41</v>
      </c>
      <c r="S545">
        <v>0</v>
      </c>
      <c r="T545">
        <v>0</v>
      </c>
      <c r="U545">
        <v>27</v>
      </c>
      <c r="V545">
        <v>27</v>
      </c>
      <c r="W545">
        <v>26</v>
      </c>
      <c r="X545">
        <v>0</v>
      </c>
      <c r="Y545">
        <v>22</v>
      </c>
      <c r="Z545">
        <v>23</v>
      </c>
      <c r="AA545">
        <v>24</v>
      </c>
      <c r="AB545">
        <v>24</v>
      </c>
      <c r="AC545">
        <v>23</v>
      </c>
      <c r="AD545">
        <v>19</v>
      </c>
      <c r="AE545">
        <v>8</v>
      </c>
      <c r="AF545">
        <v>40</v>
      </c>
      <c r="AG545">
        <v>52</v>
      </c>
      <c r="AH545">
        <v>0</v>
      </c>
      <c r="AI545">
        <v>3</v>
      </c>
      <c r="AJ545">
        <v>22</v>
      </c>
      <c r="AK545" s="50" t="s">
        <v>334</v>
      </c>
      <c r="AO545" s="13" t="s">
        <v>164</v>
      </c>
    </row>
    <row r="546" spans="1:41" x14ac:dyDescent="0.3">
      <c r="A546" s="13" t="s">
        <v>1047</v>
      </c>
      <c r="B546">
        <v>3</v>
      </c>
      <c r="C546">
        <v>4453</v>
      </c>
      <c r="D546" t="s">
        <v>178</v>
      </c>
      <c r="E546">
        <v>0</v>
      </c>
      <c r="F546">
        <v>0</v>
      </c>
      <c r="H546">
        <v>0</v>
      </c>
      <c r="I546">
        <v>0</v>
      </c>
      <c r="J546">
        <v>0</v>
      </c>
      <c r="K546">
        <v>0</v>
      </c>
      <c r="L546">
        <v>0</v>
      </c>
      <c r="M546">
        <v>0</v>
      </c>
      <c r="N546">
        <v>0</v>
      </c>
      <c r="O546">
        <v>0</v>
      </c>
      <c r="P546">
        <v>0</v>
      </c>
      <c r="Q546">
        <v>0</v>
      </c>
      <c r="R546">
        <v>0</v>
      </c>
      <c r="S546">
        <v>0</v>
      </c>
      <c r="T546">
        <v>0</v>
      </c>
      <c r="U546">
        <v>1</v>
      </c>
      <c r="V546">
        <v>1</v>
      </c>
      <c r="W546">
        <v>0</v>
      </c>
      <c r="X546">
        <v>0</v>
      </c>
      <c r="Y546">
        <v>1</v>
      </c>
      <c r="Z546">
        <v>1</v>
      </c>
      <c r="AA546">
        <v>2</v>
      </c>
      <c r="AB546">
        <v>2</v>
      </c>
      <c r="AC546">
        <v>0</v>
      </c>
      <c r="AD546">
        <v>0</v>
      </c>
      <c r="AE546">
        <v>5</v>
      </c>
      <c r="AF546">
        <v>8</v>
      </c>
      <c r="AG546">
        <v>0</v>
      </c>
      <c r="AH546">
        <v>0</v>
      </c>
      <c r="AI546">
        <v>0</v>
      </c>
      <c r="AJ546">
        <v>0</v>
      </c>
      <c r="AK546" s="50" t="s">
        <v>334</v>
      </c>
      <c r="AO546" s="13" t="s">
        <v>164</v>
      </c>
    </row>
    <row r="547" spans="1:41" x14ac:dyDescent="0.3">
      <c r="A547" s="13" t="s">
        <v>1048</v>
      </c>
      <c r="B547">
        <v>3</v>
      </c>
      <c r="C547">
        <v>4454</v>
      </c>
      <c r="D547" t="s">
        <v>179</v>
      </c>
      <c r="E547">
        <v>0</v>
      </c>
      <c r="F547">
        <v>0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2</v>
      </c>
      <c r="N547">
        <v>2</v>
      </c>
      <c r="O547">
        <v>2</v>
      </c>
      <c r="P547">
        <v>2</v>
      </c>
      <c r="Q547">
        <v>1</v>
      </c>
      <c r="R547">
        <v>1</v>
      </c>
      <c r="S547">
        <v>0</v>
      </c>
      <c r="T547">
        <v>0</v>
      </c>
      <c r="U547">
        <v>1</v>
      </c>
      <c r="V547">
        <v>3</v>
      </c>
      <c r="W547">
        <v>2</v>
      </c>
      <c r="X547">
        <v>0</v>
      </c>
      <c r="Y547">
        <v>1</v>
      </c>
      <c r="Z547">
        <v>0</v>
      </c>
      <c r="AA547">
        <v>1</v>
      </c>
      <c r="AB547">
        <v>1</v>
      </c>
      <c r="AC547">
        <v>0</v>
      </c>
      <c r="AD547">
        <v>0</v>
      </c>
      <c r="AE547">
        <v>0</v>
      </c>
      <c r="AF547">
        <v>2</v>
      </c>
      <c r="AG547">
        <v>1</v>
      </c>
      <c r="AH547">
        <v>0</v>
      </c>
      <c r="AI547">
        <v>0</v>
      </c>
      <c r="AJ547">
        <v>2</v>
      </c>
      <c r="AK547" s="50" t="s">
        <v>331</v>
      </c>
      <c r="AO547" s="13" t="s">
        <v>164</v>
      </c>
    </row>
    <row r="548" spans="1:41" x14ac:dyDescent="0.3">
      <c r="A548" s="13" t="s">
        <v>1049</v>
      </c>
      <c r="B548">
        <v>3</v>
      </c>
      <c r="C548">
        <v>4455</v>
      </c>
      <c r="D548" t="s">
        <v>167</v>
      </c>
      <c r="E548">
        <v>3</v>
      </c>
      <c r="F548">
        <v>0</v>
      </c>
      <c r="H548">
        <v>3</v>
      </c>
      <c r="I548">
        <v>9</v>
      </c>
      <c r="J548">
        <v>8</v>
      </c>
      <c r="K548">
        <v>8</v>
      </c>
      <c r="L548">
        <v>8</v>
      </c>
      <c r="M548">
        <v>2</v>
      </c>
      <c r="N548">
        <v>2</v>
      </c>
      <c r="O548">
        <v>2</v>
      </c>
      <c r="P548">
        <v>2</v>
      </c>
      <c r="Q548">
        <v>3</v>
      </c>
      <c r="R548">
        <v>3</v>
      </c>
      <c r="S548">
        <v>0</v>
      </c>
      <c r="T548">
        <v>0</v>
      </c>
      <c r="U548">
        <v>4</v>
      </c>
      <c r="V548">
        <v>6</v>
      </c>
      <c r="W548">
        <v>5</v>
      </c>
      <c r="X548">
        <v>0</v>
      </c>
      <c r="Y548">
        <v>7</v>
      </c>
      <c r="Z548">
        <v>3</v>
      </c>
      <c r="AA548">
        <v>4</v>
      </c>
      <c r="AB548">
        <v>4</v>
      </c>
      <c r="AC548">
        <v>7</v>
      </c>
      <c r="AD548">
        <v>1</v>
      </c>
      <c r="AE548">
        <v>10</v>
      </c>
      <c r="AF548">
        <v>1</v>
      </c>
      <c r="AG548">
        <v>3</v>
      </c>
      <c r="AH548">
        <v>0</v>
      </c>
      <c r="AI548">
        <v>0</v>
      </c>
      <c r="AJ548">
        <v>11</v>
      </c>
      <c r="AK548" s="50" t="s">
        <v>331</v>
      </c>
      <c r="AO548" s="13" t="s">
        <v>164</v>
      </c>
    </row>
    <row r="549" spans="1:41" x14ac:dyDescent="0.3">
      <c r="A549" s="13" t="s">
        <v>1050</v>
      </c>
      <c r="B549">
        <v>3</v>
      </c>
      <c r="C549">
        <v>4456</v>
      </c>
      <c r="D549" t="s">
        <v>180</v>
      </c>
      <c r="E549">
        <v>0</v>
      </c>
      <c r="F549">
        <v>0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0</v>
      </c>
      <c r="O549">
        <v>0</v>
      </c>
      <c r="P549">
        <v>0</v>
      </c>
      <c r="Q549">
        <v>0</v>
      </c>
      <c r="R549">
        <v>0</v>
      </c>
      <c r="S549">
        <v>0</v>
      </c>
      <c r="T549">
        <v>0</v>
      </c>
      <c r="U549">
        <v>0</v>
      </c>
      <c r="V549">
        <v>0</v>
      </c>
      <c r="W549">
        <v>0</v>
      </c>
      <c r="X549">
        <v>0</v>
      </c>
      <c r="Y549">
        <v>0</v>
      </c>
      <c r="Z549">
        <v>0</v>
      </c>
      <c r="AA549">
        <v>0</v>
      </c>
      <c r="AB549">
        <v>0</v>
      </c>
      <c r="AC549">
        <v>0</v>
      </c>
      <c r="AD549">
        <v>0</v>
      </c>
      <c r="AE549">
        <v>0</v>
      </c>
      <c r="AF549">
        <v>0</v>
      </c>
      <c r="AG549">
        <v>1</v>
      </c>
      <c r="AH549">
        <v>0</v>
      </c>
      <c r="AI549">
        <v>0</v>
      </c>
      <c r="AJ549">
        <v>0</v>
      </c>
      <c r="AK549" s="50" t="s">
        <v>331</v>
      </c>
      <c r="AO549" s="13" t="s">
        <v>164</v>
      </c>
    </row>
    <row r="550" spans="1:41" x14ac:dyDescent="0.3">
      <c r="A550" s="13" t="s">
        <v>1051</v>
      </c>
      <c r="B550">
        <v>3</v>
      </c>
      <c r="C550">
        <v>4457</v>
      </c>
      <c r="D550" t="s">
        <v>181</v>
      </c>
      <c r="E550">
        <v>2</v>
      </c>
      <c r="F550">
        <v>0</v>
      </c>
      <c r="H550">
        <v>2</v>
      </c>
      <c r="I550">
        <v>1</v>
      </c>
      <c r="J550">
        <v>1</v>
      </c>
      <c r="K550">
        <v>1</v>
      </c>
      <c r="L550">
        <v>1</v>
      </c>
      <c r="M550">
        <v>2</v>
      </c>
      <c r="N550">
        <v>1</v>
      </c>
      <c r="O550">
        <v>1</v>
      </c>
      <c r="P550">
        <v>2</v>
      </c>
      <c r="Q550">
        <v>1</v>
      </c>
      <c r="R550">
        <v>1</v>
      </c>
      <c r="S550">
        <v>0</v>
      </c>
      <c r="T550">
        <v>0</v>
      </c>
      <c r="U550">
        <v>2</v>
      </c>
      <c r="V550">
        <v>1</v>
      </c>
      <c r="W550">
        <v>1</v>
      </c>
      <c r="X550">
        <v>0</v>
      </c>
      <c r="Y550">
        <v>6</v>
      </c>
      <c r="Z550">
        <v>0</v>
      </c>
      <c r="AA550">
        <v>1</v>
      </c>
      <c r="AB550">
        <v>1</v>
      </c>
      <c r="AC550">
        <v>3</v>
      </c>
      <c r="AD550">
        <v>3</v>
      </c>
      <c r="AE550">
        <v>0</v>
      </c>
      <c r="AF550">
        <v>0</v>
      </c>
      <c r="AG550">
        <v>4</v>
      </c>
      <c r="AH550">
        <v>0</v>
      </c>
      <c r="AI550">
        <v>0</v>
      </c>
      <c r="AJ550">
        <v>1</v>
      </c>
      <c r="AK550" s="50" t="s">
        <v>331</v>
      </c>
      <c r="AO550" s="13" t="s">
        <v>164</v>
      </c>
    </row>
    <row r="551" spans="1:41" x14ac:dyDescent="0.3">
      <c r="A551" s="13" t="s">
        <v>1052</v>
      </c>
      <c r="B551">
        <v>3</v>
      </c>
      <c r="C551">
        <v>4458</v>
      </c>
      <c r="D551" t="s">
        <v>182</v>
      </c>
      <c r="E551">
        <v>0</v>
      </c>
      <c r="F551">
        <v>0</v>
      </c>
      <c r="H551">
        <v>0</v>
      </c>
      <c r="I551">
        <v>2</v>
      </c>
      <c r="J551">
        <v>2</v>
      </c>
      <c r="K551">
        <v>2</v>
      </c>
      <c r="L551">
        <v>2</v>
      </c>
      <c r="M551">
        <v>1</v>
      </c>
      <c r="N551">
        <v>1</v>
      </c>
      <c r="O551">
        <v>1</v>
      </c>
      <c r="P551">
        <v>1</v>
      </c>
      <c r="Q551">
        <v>0</v>
      </c>
      <c r="R551">
        <v>0</v>
      </c>
      <c r="S551">
        <v>0</v>
      </c>
      <c r="T551">
        <v>0</v>
      </c>
      <c r="U551">
        <v>0</v>
      </c>
      <c r="V551">
        <v>0</v>
      </c>
      <c r="W551">
        <v>0</v>
      </c>
      <c r="X551">
        <v>0</v>
      </c>
      <c r="Y551">
        <v>1</v>
      </c>
      <c r="Z551">
        <v>0</v>
      </c>
      <c r="AA551">
        <v>0</v>
      </c>
      <c r="AB551">
        <v>0</v>
      </c>
      <c r="AC551">
        <v>0</v>
      </c>
      <c r="AD551">
        <v>0</v>
      </c>
      <c r="AE551">
        <v>2</v>
      </c>
      <c r="AF551">
        <v>2</v>
      </c>
      <c r="AG551">
        <v>3</v>
      </c>
      <c r="AH551">
        <v>0</v>
      </c>
      <c r="AI551">
        <v>0</v>
      </c>
      <c r="AJ551">
        <v>0</v>
      </c>
      <c r="AK551" s="50" t="s">
        <v>331</v>
      </c>
      <c r="AO551" s="13" t="s">
        <v>164</v>
      </c>
    </row>
    <row r="552" spans="1:41" x14ac:dyDescent="0.3">
      <c r="A552" s="13" t="s">
        <v>1053</v>
      </c>
      <c r="B552">
        <v>3</v>
      </c>
      <c r="C552">
        <v>4459</v>
      </c>
      <c r="D552" t="s">
        <v>183</v>
      </c>
      <c r="E552">
        <v>0</v>
      </c>
      <c r="F552">
        <v>0</v>
      </c>
      <c r="H552">
        <v>0</v>
      </c>
      <c r="I552">
        <v>0</v>
      </c>
      <c r="J552">
        <v>0</v>
      </c>
      <c r="K552">
        <v>0</v>
      </c>
      <c r="L552">
        <v>0</v>
      </c>
      <c r="M552">
        <v>2</v>
      </c>
      <c r="N552">
        <v>2</v>
      </c>
      <c r="O552">
        <v>2</v>
      </c>
      <c r="P552">
        <v>2</v>
      </c>
      <c r="Q552">
        <v>0</v>
      </c>
      <c r="R552">
        <v>0</v>
      </c>
      <c r="S552">
        <v>0</v>
      </c>
      <c r="T552">
        <v>0</v>
      </c>
      <c r="U552">
        <v>1</v>
      </c>
      <c r="V552">
        <v>1</v>
      </c>
      <c r="W552">
        <v>1</v>
      </c>
      <c r="X552">
        <v>0</v>
      </c>
      <c r="Y552">
        <v>0</v>
      </c>
      <c r="Z552">
        <v>0</v>
      </c>
      <c r="AA552">
        <v>1</v>
      </c>
      <c r="AB552">
        <v>0</v>
      </c>
      <c r="AC552">
        <v>0</v>
      </c>
      <c r="AD552">
        <v>0</v>
      </c>
      <c r="AE552">
        <v>0</v>
      </c>
      <c r="AF552">
        <v>0</v>
      </c>
      <c r="AG552">
        <v>0</v>
      </c>
      <c r="AH552">
        <v>0</v>
      </c>
      <c r="AI552">
        <v>0</v>
      </c>
      <c r="AJ552">
        <v>0</v>
      </c>
      <c r="AK552" s="50" t="s">
        <v>331</v>
      </c>
      <c r="AO552" s="13" t="s">
        <v>164</v>
      </c>
    </row>
    <row r="553" spans="1:41" x14ac:dyDescent="0.3">
      <c r="A553" s="13" t="s">
        <v>1054</v>
      </c>
      <c r="B553">
        <v>3</v>
      </c>
      <c r="C553">
        <v>4460</v>
      </c>
      <c r="D553" t="s">
        <v>184</v>
      </c>
      <c r="E553">
        <v>0</v>
      </c>
      <c r="F553">
        <v>0</v>
      </c>
      <c r="H553">
        <v>0</v>
      </c>
      <c r="I553">
        <v>1</v>
      </c>
      <c r="J553">
        <v>0</v>
      </c>
      <c r="K553">
        <v>0</v>
      </c>
      <c r="L553">
        <v>3</v>
      </c>
      <c r="M553">
        <v>0</v>
      </c>
      <c r="N553">
        <v>0</v>
      </c>
      <c r="O553">
        <v>1</v>
      </c>
      <c r="P553">
        <v>2</v>
      </c>
      <c r="Q553">
        <v>0</v>
      </c>
      <c r="R553">
        <v>0</v>
      </c>
      <c r="S553">
        <v>0</v>
      </c>
      <c r="T553">
        <v>0</v>
      </c>
      <c r="U553">
        <v>3</v>
      </c>
      <c r="V553">
        <v>3</v>
      </c>
      <c r="W553">
        <v>3</v>
      </c>
      <c r="X553">
        <v>0</v>
      </c>
      <c r="Y553">
        <v>1</v>
      </c>
      <c r="Z553">
        <v>2</v>
      </c>
      <c r="AA553">
        <v>3</v>
      </c>
      <c r="AB553">
        <v>3</v>
      </c>
      <c r="AC553">
        <v>3</v>
      </c>
      <c r="AD553">
        <v>2</v>
      </c>
      <c r="AE553">
        <v>0</v>
      </c>
      <c r="AF553">
        <v>0</v>
      </c>
      <c r="AG553">
        <v>0</v>
      </c>
      <c r="AH553">
        <v>0</v>
      </c>
      <c r="AI553">
        <v>0</v>
      </c>
      <c r="AJ553">
        <v>0</v>
      </c>
      <c r="AK553" s="50" t="s">
        <v>331</v>
      </c>
      <c r="AO553" s="13" t="s">
        <v>164</v>
      </c>
    </row>
    <row r="554" spans="1:41" x14ac:dyDescent="0.3">
      <c r="A554" s="13" t="s">
        <v>1055</v>
      </c>
      <c r="B554">
        <v>3</v>
      </c>
      <c r="C554">
        <v>4461</v>
      </c>
      <c r="D554" t="s">
        <v>185</v>
      </c>
      <c r="E554">
        <v>0</v>
      </c>
      <c r="F554">
        <v>0</v>
      </c>
      <c r="H554">
        <v>0</v>
      </c>
      <c r="I554">
        <v>2</v>
      </c>
      <c r="J554">
        <v>1</v>
      </c>
      <c r="K554">
        <v>2</v>
      </c>
      <c r="L554">
        <v>2</v>
      </c>
      <c r="M554">
        <v>1</v>
      </c>
      <c r="N554">
        <v>1</v>
      </c>
      <c r="O554">
        <v>1</v>
      </c>
      <c r="P554">
        <v>1</v>
      </c>
      <c r="Q554">
        <v>1</v>
      </c>
      <c r="R554">
        <v>1</v>
      </c>
      <c r="S554">
        <v>0</v>
      </c>
      <c r="T554">
        <v>0</v>
      </c>
      <c r="U554">
        <v>1</v>
      </c>
      <c r="V554">
        <v>3</v>
      </c>
      <c r="W554">
        <v>1</v>
      </c>
      <c r="X554">
        <v>0</v>
      </c>
      <c r="Y554">
        <v>1</v>
      </c>
      <c r="Z554">
        <v>0</v>
      </c>
      <c r="AA554">
        <v>1</v>
      </c>
      <c r="AB554">
        <v>1</v>
      </c>
      <c r="AC554">
        <v>1</v>
      </c>
      <c r="AD554">
        <v>1</v>
      </c>
      <c r="AE554">
        <v>0</v>
      </c>
      <c r="AF554">
        <v>0</v>
      </c>
      <c r="AG554">
        <v>0</v>
      </c>
      <c r="AH554">
        <v>0</v>
      </c>
      <c r="AI554">
        <v>0</v>
      </c>
      <c r="AJ554">
        <v>3</v>
      </c>
      <c r="AK554" s="50" t="s">
        <v>331</v>
      </c>
      <c r="AO554" s="13" t="s">
        <v>164</v>
      </c>
    </row>
    <row r="555" spans="1:41" x14ac:dyDescent="0.3">
      <c r="A555" s="13" t="s">
        <v>1056</v>
      </c>
      <c r="B555">
        <v>3</v>
      </c>
      <c r="C555">
        <v>4462</v>
      </c>
      <c r="D555" t="s">
        <v>186</v>
      </c>
      <c r="E555">
        <v>0</v>
      </c>
      <c r="F555">
        <v>0</v>
      </c>
      <c r="H555">
        <v>0</v>
      </c>
      <c r="I555">
        <v>0</v>
      </c>
      <c r="J555">
        <v>0</v>
      </c>
      <c r="K555">
        <v>0</v>
      </c>
      <c r="L555">
        <v>0</v>
      </c>
      <c r="M555">
        <v>0</v>
      </c>
      <c r="N555">
        <v>0</v>
      </c>
      <c r="O555">
        <v>0</v>
      </c>
      <c r="P555">
        <v>0</v>
      </c>
      <c r="Q555">
        <v>0</v>
      </c>
      <c r="R555">
        <v>0</v>
      </c>
      <c r="S555">
        <v>0</v>
      </c>
      <c r="T555">
        <v>0</v>
      </c>
      <c r="U555">
        <v>1</v>
      </c>
      <c r="V555">
        <v>1</v>
      </c>
      <c r="W555">
        <v>1</v>
      </c>
      <c r="X555">
        <v>0</v>
      </c>
      <c r="Y555">
        <v>2</v>
      </c>
      <c r="Z555">
        <v>1</v>
      </c>
      <c r="AA555">
        <v>1</v>
      </c>
      <c r="AB555">
        <v>1</v>
      </c>
      <c r="AC555">
        <v>0</v>
      </c>
      <c r="AD555">
        <v>0</v>
      </c>
      <c r="AE555">
        <v>0</v>
      </c>
      <c r="AF555">
        <v>5</v>
      </c>
      <c r="AG555">
        <v>1</v>
      </c>
      <c r="AH555">
        <v>0</v>
      </c>
      <c r="AI555">
        <v>0</v>
      </c>
      <c r="AJ555">
        <v>0</v>
      </c>
      <c r="AK555" s="50" t="s">
        <v>331</v>
      </c>
      <c r="AO555" s="13" t="s">
        <v>164</v>
      </c>
    </row>
    <row r="556" spans="1:41" x14ac:dyDescent="0.3">
      <c r="A556" s="13" t="s">
        <v>1057</v>
      </c>
      <c r="B556">
        <v>3</v>
      </c>
      <c r="C556">
        <v>4463</v>
      </c>
      <c r="D556" t="s">
        <v>187</v>
      </c>
      <c r="E556">
        <v>0</v>
      </c>
      <c r="F556">
        <v>0</v>
      </c>
      <c r="H556">
        <v>0</v>
      </c>
      <c r="I556">
        <v>1</v>
      </c>
      <c r="J556">
        <v>1</v>
      </c>
      <c r="K556">
        <v>1</v>
      </c>
      <c r="L556">
        <v>1</v>
      </c>
      <c r="M556">
        <v>1</v>
      </c>
      <c r="N556">
        <v>1</v>
      </c>
      <c r="O556">
        <v>1</v>
      </c>
      <c r="P556">
        <v>1</v>
      </c>
      <c r="Q556">
        <v>1</v>
      </c>
      <c r="R556">
        <v>1</v>
      </c>
      <c r="S556">
        <v>0</v>
      </c>
      <c r="T556">
        <v>0</v>
      </c>
      <c r="U556">
        <v>2</v>
      </c>
      <c r="V556">
        <v>2</v>
      </c>
      <c r="W556">
        <v>2</v>
      </c>
      <c r="X556">
        <v>0</v>
      </c>
      <c r="Y556">
        <v>0</v>
      </c>
      <c r="Z556">
        <v>0</v>
      </c>
      <c r="AA556">
        <v>0</v>
      </c>
      <c r="AB556">
        <v>0</v>
      </c>
      <c r="AC556">
        <v>1</v>
      </c>
      <c r="AD556">
        <v>1</v>
      </c>
      <c r="AE556">
        <v>3</v>
      </c>
      <c r="AF556">
        <v>16</v>
      </c>
      <c r="AG556">
        <v>0</v>
      </c>
      <c r="AH556">
        <v>0</v>
      </c>
      <c r="AI556">
        <v>0</v>
      </c>
      <c r="AJ556">
        <v>2</v>
      </c>
      <c r="AK556" s="50" t="s">
        <v>331</v>
      </c>
      <c r="AO556" s="13" t="s">
        <v>164</v>
      </c>
    </row>
    <row r="557" spans="1:41" x14ac:dyDescent="0.3">
      <c r="A557" s="13" t="s">
        <v>1058</v>
      </c>
      <c r="B557">
        <v>3</v>
      </c>
      <c r="C557">
        <v>4464</v>
      </c>
      <c r="D557" t="s">
        <v>188</v>
      </c>
      <c r="E557">
        <v>0</v>
      </c>
      <c r="F557">
        <v>0</v>
      </c>
      <c r="H557">
        <v>0</v>
      </c>
      <c r="I557">
        <v>0</v>
      </c>
      <c r="J557">
        <v>0</v>
      </c>
      <c r="K557">
        <v>0</v>
      </c>
      <c r="L557">
        <v>0</v>
      </c>
      <c r="M557">
        <v>2</v>
      </c>
      <c r="N557">
        <v>1</v>
      </c>
      <c r="O557">
        <v>1</v>
      </c>
      <c r="P557">
        <v>1</v>
      </c>
      <c r="Q557">
        <v>2</v>
      </c>
      <c r="R557">
        <v>2</v>
      </c>
      <c r="S557">
        <v>0</v>
      </c>
      <c r="T557">
        <v>0</v>
      </c>
      <c r="U557">
        <v>1</v>
      </c>
      <c r="V557">
        <v>1</v>
      </c>
      <c r="W557">
        <v>1</v>
      </c>
      <c r="X557">
        <v>0</v>
      </c>
      <c r="Y557">
        <v>3</v>
      </c>
      <c r="Z557">
        <v>3</v>
      </c>
      <c r="AA557">
        <v>3</v>
      </c>
      <c r="AB557">
        <v>3</v>
      </c>
      <c r="AC557">
        <v>4</v>
      </c>
      <c r="AD557">
        <v>3</v>
      </c>
      <c r="AE557">
        <v>0</v>
      </c>
      <c r="AF557">
        <v>0</v>
      </c>
      <c r="AG557">
        <v>0</v>
      </c>
      <c r="AH557">
        <v>0</v>
      </c>
      <c r="AI557">
        <v>0</v>
      </c>
      <c r="AJ557">
        <v>3</v>
      </c>
      <c r="AK557" s="50" t="s">
        <v>331</v>
      </c>
      <c r="AO557" s="13" t="s">
        <v>164</v>
      </c>
    </row>
    <row r="558" spans="1:41" x14ac:dyDescent="0.3">
      <c r="A558" s="13" t="s">
        <v>1059</v>
      </c>
      <c r="B558">
        <v>3</v>
      </c>
      <c r="C558">
        <v>4465</v>
      </c>
      <c r="D558" t="s">
        <v>189</v>
      </c>
      <c r="E558">
        <v>1</v>
      </c>
      <c r="F558">
        <v>0</v>
      </c>
      <c r="H558">
        <v>1</v>
      </c>
      <c r="I558">
        <v>0</v>
      </c>
      <c r="J558">
        <v>0</v>
      </c>
      <c r="K558">
        <v>0</v>
      </c>
      <c r="L558">
        <v>0</v>
      </c>
      <c r="M558">
        <v>1</v>
      </c>
      <c r="N558">
        <v>1</v>
      </c>
      <c r="O558">
        <v>1</v>
      </c>
      <c r="P558">
        <v>1</v>
      </c>
      <c r="Q558">
        <v>0</v>
      </c>
      <c r="R558">
        <v>0</v>
      </c>
      <c r="S558">
        <v>0</v>
      </c>
      <c r="T558">
        <v>0</v>
      </c>
      <c r="U558">
        <v>1</v>
      </c>
      <c r="V558">
        <v>1</v>
      </c>
      <c r="W558">
        <v>1</v>
      </c>
      <c r="X558">
        <v>0</v>
      </c>
      <c r="Y558">
        <v>1</v>
      </c>
      <c r="Z558">
        <v>1</v>
      </c>
      <c r="AA558">
        <v>0</v>
      </c>
      <c r="AB558">
        <v>0</v>
      </c>
      <c r="AC558">
        <v>0</v>
      </c>
      <c r="AD558">
        <v>0</v>
      </c>
      <c r="AE558">
        <v>0</v>
      </c>
      <c r="AF558">
        <v>0</v>
      </c>
      <c r="AG558">
        <v>1</v>
      </c>
      <c r="AH558">
        <v>0</v>
      </c>
      <c r="AI558">
        <v>0</v>
      </c>
      <c r="AJ558">
        <v>1</v>
      </c>
      <c r="AK558" s="50" t="s">
        <v>331</v>
      </c>
      <c r="AO558" s="13" t="s">
        <v>164</v>
      </c>
    </row>
    <row r="559" spans="1:41" x14ac:dyDescent="0.3">
      <c r="A559" s="13" t="s">
        <v>1060</v>
      </c>
      <c r="B559">
        <v>3</v>
      </c>
      <c r="C559">
        <v>6681</v>
      </c>
      <c r="D559" t="s">
        <v>190</v>
      </c>
      <c r="E559">
        <v>0</v>
      </c>
      <c r="F559">
        <v>0</v>
      </c>
      <c r="H559">
        <v>0</v>
      </c>
      <c r="I559">
        <v>0</v>
      </c>
      <c r="J559">
        <v>0</v>
      </c>
      <c r="K559">
        <v>0</v>
      </c>
      <c r="L559">
        <v>0</v>
      </c>
      <c r="M559">
        <v>0</v>
      </c>
      <c r="N559">
        <v>0</v>
      </c>
      <c r="O559">
        <v>0</v>
      </c>
      <c r="P559">
        <v>0</v>
      </c>
      <c r="Q559">
        <v>2</v>
      </c>
      <c r="R559">
        <v>2</v>
      </c>
      <c r="S559">
        <v>0</v>
      </c>
      <c r="T559">
        <v>0</v>
      </c>
      <c r="U559">
        <v>1</v>
      </c>
      <c r="V559">
        <v>1</v>
      </c>
      <c r="W559">
        <v>1</v>
      </c>
      <c r="X559">
        <v>0</v>
      </c>
      <c r="Y559">
        <v>1</v>
      </c>
      <c r="Z559">
        <v>2</v>
      </c>
      <c r="AA559">
        <v>2</v>
      </c>
      <c r="AB559">
        <v>2</v>
      </c>
      <c r="AC559">
        <v>0</v>
      </c>
      <c r="AD559">
        <v>1</v>
      </c>
      <c r="AE559">
        <v>1</v>
      </c>
      <c r="AF559">
        <v>0</v>
      </c>
      <c r="AG559">
        <v>2</v>
      </c>
      <c r="AH559">
        <v>0</v>
      </c>
      <c r="AI559">
        <v>0</v>
      </c>
      <c r="AJ559">
        <v>0</v>
      </c>
      <c r="AK559" s="50" t="s">
        <v>107</v>
      </c>
      <c r="AO559" s="13" t="s">
        <v>92</v>
      </c>
    </row>
    <row r="560" spans="1:41" x14ac:dyDescent="0.3">
      <c r="A560" s="13" t="s">
        <v>1061</v>
      </c>
      <c r="B560">
        <v>3</v>
      </c>
      <c r="C560">
        <v>6682</v>
      </c>
      <c r="D560" t="s">
        <v>191</v>
      </c>
      <c r="E560">
        <v>0</v>
      </c>
      <c r="F560">
        <v>0</v>
      </c>
      <c r="H560">
        <v>0</v>
      </c>
      <c r="I560">
        <v>2</v>
      </c>
      <c r="J560">
        <v>2</v>
      </c>
      <c r="K560">
        <v>2</v>
      </c>
      <c r="L560">
        <v>2</v>
      </c>
      <c r="M560">
        <v>0</v>
      </c>
      <c r="N560">
        <v>0</v>
      </c>
      <c r="O560">
        <v>0</v>
      </c>
      <c r="P560">
        <v>0</v>
      </c>
      <c r="Q560">
        <v>0</v>
      </c>
      <c r="R560">
        <v>0</v>
      </c>
      <c r="S560">
        <v>0</v>
      </c>
      <c r="T560">
        <v>0</v>
      </c>
      <c r="U560">
        <v>1</v>
      </c>
      <c r="V560">
        <v>1</v>
      </c>
      <c r="W560">
        <v>1</v>
      </c>
      <c r="X560">
        <v>0</v>
      </c>
      <c r="Y560">
        <v>2</v>
      </c>
      <c r="Z560">
        <v>1</v>
      </c>
      <c r="AA560">
        <v>1</v>
      </c>
      <c r="AB560">
        <v>1</v>
      </c>
      <c r="AC560">
        <v>2</v>
      </c>
      <c r="AD560">
        <v>2</v>
      </c>
      <c r="AE560">
        <v>6</v>
      </c>
      <c r="AF560">
        <v>0</v>
      </c>
      <c r="AG560">
        <v>2</v>
      </c>
      <c r="AH560">
        <v>0</v>
      </c>
      <c r="AI560">
        <v>0</v>
      </c>
      <c r="AJ560">
        <v>1</v>
      </c>
      <c r="AK560" s="50" t="s">
        <v>107</v>
      </c>
      <c r="AO560" s="13" t="s">
        <v>92</v>
      </c>
    </row>
    <row r="561" spans="1:41" x14ac:dyDescent="0.3">
      <c r="A561" s="13" t="s">
        <v>1062</v>
      </c>
      <c r="B561">
        <v>3</v>
      </c>
      <c r="C561">
        <v>6683</v>
      </c>
      <c r="D561" t="s">
        <v>192</v>
      </c>
      <c r="E561">
        <v>0</v>
      </c>
      <c r="F561">
        <v>0</v>
      </c>
      <c r="H561">
        <v>0</v>
      </c>
      <c r="I561">
        <v>7</v>
      </c>
      <c r="J561">
        <v>7</v>
      </c>
      <c r="K561">
        <v>7</v>
      </c>
      <c r="L561">
        <v>7</v>
      </c>
      <c r="M561">
        <v>0</v>
      </c>
      <c r="N561">
        <v>1</v>
      </c>
      <c r="O561">
        <v>1</v>
      </c>
      <c r="P561">
        <v>0</v>
      </c>
      <c r="Q561">
        <v>7</v>
      </c>
      <c r="R561">
        <v>7</v>
      </c>
      <c r="S561">
        <v>0</v>
      </c>
      <c r="T561">
        <v>0</v>
      </c>
      <c r="U561">
        <v>4</v>
      </c>
      <c r="V561">
        <v>3</v>
      </c>
      <c r="W561">
        <v>3</v>
      </c>
      <c r="X561">
        <v>0</v>
      </c>
      <c r="Y561">
        <v>4</v>
      </c>
      <c r="Z561">
        <v>5</v>
      </c>
      <c r="AA561">
        <v>4</v>
      </c>
      <c r="AB561">
        <v>3</v>
      </c>
      <c r="AC561">
        <v>11</v>
      </c>
      <c r="AD561">
        <v>8</v>
      </c>
      <c r="AE561">
        <v>1</v>
      </c>
      <c r="AF561">
        <v>0</v>
      </c>
      <c r="AG561">
        <v>6</v>
      </c>
      <c r="AH561">
        <v>0</v>
      </c>
      <c r="AI561">
        <v>0</v>
      </c>
      <c r="AJ561">
        <v>3</v>
      </c>
      <c r="AK561" s="50" t="s">
        <v>128</v>
      </c>
      <c r="AO561" s="13" t="s">
        <v>92</v>
      </c>
    </row>
    <row r="562" spans="1:41" x14ac:dyDescent="0.3">
      <c r="A562" s="13" t="s">
        <v>1063</v>
      </c>
      <c r="B562">
        <v>3</v>
      </c>
      <c r="C562">
        <v>6722</v>
      </c>
      <c r="D562" t="s">
        <v>193</v>
      </c>
      <c r="E562">
        <v>5</v>
      </c>
      <c r="F562">
        <v>0</v>
      </c>
      <c r="H562">
        <v>6</v>
      </c>
      <c r="I562">
        <v>8</v>
      </c>
      <c r="J562">
        <v>8</v>
      </c>
      <c r="K562">
        <v>8</v>
      </c>
      <c r="L562">
        <v>8</v>
      </c>
      <c r="M562">
        <v>5</v>
      </c>
      <c r="N562">
        <v>5</v>
      </c>
      <c r="O562">
        <v>5</v>
      </c>
      <c r="P562">
        <v>5</v>
      </c>
      <c r="Q562">
        <v>8</v>
      </c>
      <c r="R562">
        <v>8</v>
      </c>
      <c r="S562">
        <v>0</v>
      </c>
      <c r="T562">
        <v>0</v>
      </c>
      <c r="U562">
        <v>6</v>
      </c>
      <c r="V562">
        <v>7</v>
      </c>
      <c r="W562">
        <v>6</v>
      </c>
      <c r="X562">
        <v>0</v>
      </c>
      <c r="Y562">
        <v>1</v>
      </c>
      <c r="Z562">
        <v>6</v>
      </c>
      <c r="AA562">
        <v>6</v>
      </c>
      <c r="AB562">
        <v>6</v>
      </c>
      <c r="AC562">
        <v>10</v>
      </c>
      <c r="AD562">
        <v>10</v>
      </c>
      <c r="AE562">
        <v>8</v>
      </c>
      <c r="AF562">
        <v>38</v>
      </c>
      <c r="AG562">
        <v>2</v>
      </c>
      <c r="AH562">
        <v>0</v>
      </c>
      <c r="AI562">
        <v>0</v>
      </c>
      <c r="AJ562">
        <v>0</v>
      </c>
      <c r="AK562" s="50" t="s">
        <v>193</v>
      </c>
      <c r="AO562" s="13" t="s">
        <v>33</v>
      </c>
    </row>
    <row r="563" spans="1:41" x14ac:dyDescent="0.3">
      <c r="A563" s="13" t="s">
        <v>1064</v>
      </c>
      <c r="B563">
        <v>3</v>
      </c>
      <c r="C563">
        <v>6953</v>
      </c>
      <c r="D563" t="s">
        <v>195</v>
      </c>
      <c r="E563">
        <v>0</v>
      </c>
      <c r="F563">
        <v>0</v>
      </c>
      <c r="H563">
        <v>0</v>
      </c>
      <c r="I563">
        <v>0</v>
      </c>
      <c r="J563">
        <v>0</v>
      </c>
      <c r="K563">
        <v>1</v>
      </c>
      <c r="L563">
        <v>1</v>
      </c>
      <c r="M563">
        <v>0</v>
      </c>
      <c r="N563">
        <v>0</v>
      </c>
      <c r="O563">
        <v>0</v>
      </c>
      <c r="P563">
        <v>0</v>
      </c>
      <c r="Q563">
        <v>0</v>
      </c>
      <c r="R563">
        <v>0</v>
      </c>
      <c r="S563">
        <v>0</v>
      </c>
      <c r="T563">
        <v>0</v>
      </c>
      <c r="U563">
        <v>1</v>
      </c>
      <c r="V563">
        <v>1</v>
      </c>
      <c r="W563">
        <v>1</v>
      </c>
      <c r="X563">
        <v>0</v>
      </c>
      <c r="Y563">
        <v>2</v>
      </c>
      <c r="Z563">
        <v>3</v>
      </c>
      <c r="AA563">
        <v>3</v>
      </c>
      <c r="AB563">
        <v>3</v>
      </c>
      <c r="AC563">
        <v>2</v>
      </c>
      <c r="AD563">
        <v>1</v>
      </c>
      <c r="AE563">
        <v>3</v>
      </c>
      <c r="AF563">
        <v>0</v>
      </c>
      <c r="AG563">
        <v>1</v>
      </c>
      <c r="AH563">
        <v>0</v>
      </c>
      <c r="AI563">
        <v>0</v>
      </c>
      <c r="AJ563">
        <v>0</v>
      </c>
      <c r="AK563" s="50" t="s">
        <v>116</v>
      </c>
      <c r="AO563" s="13" t="s">
        <v>92</v>
      </c>
    </row>
    <row r="564" spans="1:41" x14ac:dyDescent="0.3">
      <c r="A564" s="13" t="s">
        <v>1065</v>
      </c>
      <c r="B564">
        <v>3</v>
      </c>
      <c r="C564">
        <v>6954</v>
      </c>
      <c r="D564" t="s">
        <v>196</v>
      </c>
      <c r="E564">
        <v>0</v>
      </c>
      <c r="F564">
        <v>0</v>
      </c>
      <c r="H564">
        <v>0</v>
      </c>
      <c r="I564">
        <v>2</v>
      </c>
      <c r="J564">
        <v>2</v>
      </c>
      <c r="K564">
        <v>2</v>
      </c>
      <c r="L564">
        <v>2</v>
      </c>
      <c r="M564">
        <v>1</v>
      </c>
      <c r="N564">
        <v>1</v>
      </c>
      <c r="O564">
        <v>1</v>
      </c>
      <c r="P564">
        <v>1</v>
      </c>
      <c r="Q564">
        <v>4</v>
      </c>
      <c r="R564">
        <v>4</v>
      </c>
      <c r="S564">
        <v>0</v>
      </c>
      <c r="T564">
        <v>0</v>
      </c>
      <c r="U564">
        <v>2</v>
      </c>
      <c r="V564">
        <v>1</v>
      </c>
      <c r="W564">
        <v>1</v>
      </c>
      <c r="X564">
        <v>0</v>
      </c>
      <c r="Y564">
        <v>1</v>
      </c>
      <c r="Z564">
        <v>2</v>
      </c>
      <c r="AA564">
        <v>1</v>
      </c>
      <c r="AB564">
        <v>2</v>
      </c>
      <c r="AC564">
        <v>2</v>
      </c>
      <c r="AD564">
        <v>1</v>
      </c>
      <c r="AE564">
        <v>0</v>
      </c>
      <c r="AF564">
        <v>0</v>
      </c>
      <c r="AG564">
        <v>3</v>
      </c>
      <c r="AH564">
        <v>0</v>
      </c>
      <c r="AI564">
        <v>0</v>
      </c>
      <c r="AJ564">
        <v>3</v>
      </c>
      <c r="AK564" s="50" t="s">
        <v>161</v>
      </c>
      <c r="AO564" s="13" t="s">
        <v>33</v>
      </c>
    </row>
    <row r="565" spans="1:41" x14ac:dyDescent="0.3">
      <c r="A565" s="13" t="s">
        <v>1066</v>
      </c>
      <c r="B565">
        <v>3</v>
      </c>
      <c r="C565">
        <v>6997</v>
      </c>
      <c r="D565" t="s">
        <v>197</v>
      </c>
      <c r="E565">
        <v>0</v>
      </c>
      <c r="F565">
        <v>0</v>
      </c>
      <c r="H565">
        <v>0</v>
      </c>
      <c r="I565">
        <v>6</v>
      </c>
      <c r="J565">
        <v>7</v>
      </c>
      <c r="K565">
        <v>6</v>
      </c>
      <c r="L565">
        <v>6</v>
      </c>
      <c r="M565">
        <v>0</v>
      </c>
      <c r="N565">
        <v>0</v>
      </c>
      <c r="O565">
        <v>0</v>
      </c>
      <c r="P565">
        <v>0</v>
      </c>
      <c r="Q565">
        <v>1</v>
      </c>
      <c r="R565">
        <v>1</v>
      </c>
      <c r="S565">
        <v>0</v>
      </c>
      <c r="T565">
        <v>0</v>
      </c>
      <c r="U565">
        <v>4</v>
      </c>
      <c r="V565">
        <v>4</v>
      </c>
      <c r="W565">
        <v>4</v>
      </c>
      <c r="X565">
        <v>0</v>
      </c>
      <c r="Y565">
        <v>2</v>
      </c>
      <c r="Z565">
        <v>5</v>
      </c>
      <c r="AA565">
        <v>4</v>
      </c>
      <c r="AB565">
        <v>4</v>
      </c>
      <c r="AC565">
        <v>3</v>
      </c>
      <c r="AD565">
        <v>4</v>
      </c>
      <c r="AE565">
        <v>2</v>
      </c>
      <c r="AF565">
        <v>21</v>
      </c>
      <c r="AG565">
        <v>23</v>
      </c>
      <c r="AH565">
        <v>0</v>
      </c>
      <c r="AI565">
        <v>2</v>
      </c>
      <c r="AJ565">
        <v>4</v>
      </c>
      <c r="AK565" s="50" t="s">
        <v>197</v>
      </c>
      <c r="AO565" s="13" t="s">
        <v>33</v>
      </c>
    </row>
    <row r="566" spans="1:41" x14ac:dyDescent="0.3">
      <c r="A566" s="13" t="s">
        <v>1067</v>
      </c>
      <c r="B566">
        <v>3</v>
      </c>
      <c r="C566">
        <v>7020</v>
      </c>
      <c r="D566" t="s">
        <v>198</v>
      </c>
      <c r="E566">
        <v>0</v>
      </c>
      <c r="F566">
        <v>0</v>
      </c>
      <c r="H566">
        <v>0</v>
      </c>
      <c r="I566">
        <v>0</v>
      </c>
      <c r="J566">
        <v>1</v>
      </c>
      <c r="K566">
        <v>0</v>
      </c>
      <c r="L566">
        <v>0</v>
      </c>
      <c r="M566">
        <v>0</v>
      </c>
      <c r="N566">
        <v>0</v>
      </c>
      <c r="O566">
        <v>0</v>
      </c>
      <c r="P566">
        <v>0</v>
      </c>
      <c r="Q566">
        <v>1</v>
      </c>
      <c r="R566">
        <v>1</v>
      </c>
      <c r="S566">
        <v>0</v>
      </c>
      <c r="T566">
        <v>0</v>
      </c>
      <c r="U566">
        <v>0</v>
      </c>
      <c r="V566">
        <v>0</v>
      </c>
      <c r="W566">
        <v>0</v>
      </c>
      <c r="X566">
        <v>0</v>
      </c>
      <c r="Y566">
        <v>0</v>
      </c>
      <c r="Z566">
        <v>3</v>
      </c>
      <c r="AA566">
        <v>3</v>
      </c>
      <c r="AB566">
        <v>2</v>
      </c>
      <c r="AC566">
        <v>0</v>
      </c>
      <c r="AD566">
        <v>0</v>
      </c>
      <c r="AE566">
        <v>0</v>
      </c>
      <c r="AF566">
        <v>0</v>
      </c>
      <c r="AG566">
        <v>0</v>
      </c>
      <c r="AH566">
        <v>0</v>
      </c>
      <c r="AI566">
        <v>0</v>
      </c>
      <c r="AJ566">
        <v>0</v>
      </c>
      <c r="AK566" s="50" t="s">
        <v>328</v>
      </c>
      <c r="AO566" s="13" t="s">
        <v>92</v>
      </c>
    </row>
    <row r="567" spans="1:41" x14ac:dyDescent="0.3">
      <c r="A567" s="13" t="s">
        <v>1068</v>
      </c>
      <c r="B567">
        <v>3</v>
      </c>
      <c r="C567">
        <v>7021</v>
      </c>
      <c r="D567" t="s">
        <v>199</v>
      </c>
      <c r="E567">
        <v>0</v>
      </c>
      <c r="F567">
        <v>0</v>
      </c>
      <c r="H567">
        <v>0</v>
      </c>
      <c r="I567">
        <v>5</v>
      </c>
      <c r="J567">
        <v>5</v>
      </c>
      <c r="K567">
        <v>3</v>
      </c>
      <c r="L567">
        <v>3</v>
      </c>
      <c r="M567">
        <v>2</v>
      </c>
      <c r="N567">
        <v>1</v>
      </c>
      <c r="O567">
        <v>1</v>
      </c>
      <c r="P567">
        <v>1</v>
      </c>
      <c r="Q567">
        <v>2</v>
      </c>
      <c r="R567">
        <v>0</v>
      </c>
      <c r="S567">
        <v>0</v>
      </c>
      <c r="T567">
        <v>0</v>
      </c>
      <c r="U567">
        <v>1</v>
      </c>
      <c r="V567">
        <v>1</v>
      </c>
      <c r="W567">
        <v>1</v>
      </c>
      <c r="X567">
        <v>0</v>
      </c>
      <c r="Y567">
        <v>1</v>
      </c>
      <c r="Z567">
        <v>0</v>
      </c>
      <c r="AA567">
        <v>0</v>
      </c>
      <c r="AB567">
        <v>0</v>
      </c>
      <c r="AC567">
        <v>0</v>
      </c>
      <c r="AD567">
        <v>0</v>
      </c>
      <c r="AE567">
        <v>0</v>
      </c>
      <c r="AF567">
        <v>0</v>
      </c>
      <c r="AG567">
        <v>0</v>
      </c>
      <c r="AH567">
        <v>0</v>
      </c>
      <c r="AI567">
        <v>0</v>
      </c>
      <c r="AJ567">
        <v>2</v>
      </c>
      <c r="AK567" s="50" t="s">
        <v>328</v>
      </c>
      <c r="AO567" s="13" t="s">
        <v>92</v>
      </c>
    </row>
    <row r="568" spans="1:41" x14ac:dyDescent="0.3">
      <c r="A568" s="13" t="s">
        <v>1069</v>
      </c>
      <c r="B568">
        <v>3</v>
      </c>
      <c r="C568">
        <v>7022</v>
      </c>
      <c r="D568" t="s">
        <v>200</v>
      </c>
      <c r="E568">
        <v>0</v>
      </c>
      <c r="F568">
        <v>0</v>
      </c>
      <c r="H568">
        <v>0</v>
      </c>
      <c r="I568">
        <v>3</v>
      </c>
      <c r="J568">
        <v>3</v>
      </c>
      <c r="K568">
        <v>3</v>
      </c>
      <c r="L568">
        <v>3</v>
      </c>
      <c r="M568">
        <v>6</v>
      </c>
      <c r="N568">
        <v>6</v>
      </c>
      <c r="O568">
        <v>5</v>
      </c>
      <c r="P568">
        <v>5</v>
      </c>
      <c r="Q568">
        <v>5</v>
      </c>
      <c r="R568">
        <v>5</v>
      </c>
      <c r="S568">
        <v>0</v>
      </c>
      <c r="T568">
        <v>0</v>
      </c>
      <c r="U568">
        <v>2</v>
      </c>
      <c r="V568">
        <v>2</v>
      </c>
      <c r="W568">
        <v>2</v>
      </c>
      <c r="X568">
        <v>0</v>
      </c>
      <c r="Y568">
        <v>3</v>
      </c>
      <c r="Z568">
        <v>1</v>
      </c>
      <c r="AA568">
        <v>2</v>
      </c>
      <c r="AB568">
        <v>2</v>
      </c>
      <c r="AC568">
        <v>8</v>
      </c>
      <c r="AD568">
        <v>5</v>
      </c>
      <c r="AE568">
        <v>0</v>
      </c>
      <c r="AF568">
        <v>4</v>
      </c>
      <c r="AG568">
        <v>0</v>
      </c>
      <c r="AH568">
        <v>0</v>
      </c>
      <c r="AI568">
        <v>0</v>
      </c>
      <c r="AJ568">
        <v>4</v>
      </c>
      <c r="AK568" s="50" t="s">
        <v>169</v>
      </c>
      <c r="AO568" s="13" t="s">
        <v>164</v>
      </c>
    </row>
    <row r="569" spans="1:41" x14ac:dyDescent="0.3">
      <c r="A569" s="13" t="s">
        <v>1070</v>
      </c>
      <c r="B569">
        <v>3</v>
      </c>
      <c r="C569">
        <v>7023</v>
      </c>
      <c r="D569" t="s">
        <v>201</v>
      </c>
      <c r="E569">
        <v>0</v>
      </c>
      <c r="F569">
        <v>0</v>
      </c>
      <c r="H569">
        <v>0</v>
      </c>
      <c r="I569">
        <v>3</v>
      </c>
      <c r="J569">
        <v>3</v>
      </c>
      <c r="K569">
        <v>3</v>
      </c>
      <c r="L569">
        <v>3</v>
      </c>
      <c r="M569">
        <v>2</v>
      </c>
      <c r="N569">
        <v>3</v>
      </c>
      <c r="O569">
        <v>2</v>
      </c>
      <c r="P569">
        <v>2</v>
      </c>
      <c r="Q569">
        <v>0</v>
      </c>
      <c r="R569">
        <v>0</v>
      </c>
      <c r="S569">
        <v>0</v>
      </c>
      <c r="T569">
        <v>0</v>
      </c>
      <c r="U569">
        <v>0</v>
      </c>
      <c r="V569">
        <v>0</v>
      </c>
      <c r="W569">
        <v>0</v>
      </c>
      <c r="X569">
        <v>0</v>
      </c>
      <c r="Y569">
        <v>1</v>
      </c>
      <c r="Z569">
        <v>0</v>
      </c>
      <c r="AA569">
        <v>0</v>
      </c>
      <c r="AB569">
        <v>0</v>
      </c>
      <c r="AC569">
        <v>0</v>
      </c>
      <c r="AD569">
        <v>0</v>
      </c>
      <c r="AE569">
        <v>0</v>
      </c>
      <c r="AF569">
        <v>2</v>
      </c>
      <c r="AG569">
        <v>1</v>
      </c>
      <c r="AH569">
        <v>0</v>
      </c>
      <c r="AI569">
        <v>0</v>
      </c>
      <c r="AJ569">
        <v>5</v>
      </c>
      <c r="AK569" s="50" t="s">
        <v>42</v>
      </c>
      <c r="AO569" s="13" t="s">
        <v>33</v>
      </c>
    </row>
    <row r="570" spans="1:41" x14ac:dyDescent="0.3">
      <c r="A570" s="13" t="s">
        <v>1071</v>
      </c>
      <c r="B570">
        <v>3</v>
      </c>
      <c r="C570">
        <v>7107</v>
      </c>
      <c r="D570" t="s">
        <v>58</v>
      </c>
      <c r="E570">
        <v>0</v>
      </c>
      <c r="F570">
        <v>0</v>
      </c>
      <c r="H570">
        <v>0</v>
      </c>
      <c r="I570">
        <v>16</v>
      </c>
      <c r="J570">
        <v>16</v>
      </c>
      <c r="K570">
        <v>16</v>
      </c>
      <c r="L570">
        <v>16</v>
      </c>
      <c r="M570">
        <v>14</v>
      </c>
      <c r="N570">
        <v>14</v>
      </c>
      <c r="O570">
        <v>14</v>
      </c>
      <c r="P570">
        <v>15</v>
      </c>
      <c r="Q570">
        <v>22</v>
      </c>
      <c r="R570">
        <v>21</v>
      </c>
      <c r="S570">
        <v>0</v>
      </c>
      <c r="T570">
        <v>0</v>
      </c>
      <c r="U570">
        <v>23</v>
      </c>
      <c r="V570">
        <v>23</v>
      </c>
      <c r="W570">
        <v>23</v>
      </c>
      <c r="X570">
        <v>0</v>
      </c>
      <c r="Y570">
        <v>11</v>
      </c>
      <c r="Z570">
        <v>7</v>
      </c>
      <c r="AA570">
        <v>8</v>
      </c>
      <c r="AB570">
        <v>8</v>
      </c>
      <c r="AC570">
        <v>15</v>
      </c>
      <c r="AD570">
        <v>12</v>
      </c>
      <c r="AE570">
        <v>1</v>
      </c>
      <c r="AF570">
        <v>14</v>
      </c>
      <c r="AG570">
        <v>4</v>
      </c>
      <c r="AH570">
        <v>0</v>
      </c>
      <c r="AI570">
        <v>4</v>
      </c>
      <c r="AJ570">
        <v>7</v>
      </c>
      <c r="AK570" s="50" t="s">
        <v>58</v>
      </c>
      <c r="AO570" s="13" t="s">
        <v>33</v>
      </c>
    </row>
    <row r="571" spans="1:41" x14ac:dyDescent="0.3">
      <c r="A571" s="13" t="s">
        <v>1072</v>
      </c>
      <c r="B571">
        <v>3</v>
      </c>
      <c r="C571">
        <v>7183</v>
      </c>
      <c r="D571" t="s">
        <v>202</v>
      </c>
      <c r="E571">
        <v>0</v>
      </c>
      <c r="F571">
        <v>1</v>
      </c>
      <c r="H571">
        <v>1</v>
      </c>
      <c r="I571">
        <v>24</v>
      </c>
      <c r="J571">
        <v>24</v>
      </c>
      <c r="K571">
        <v>24</v>
      </c>
      <c r="L571">
        <v>24</v>
      </c>
      <c r="M571">
        <v>16</v>
      </c>
      <c r="N571">
        <v>16</v>
      </c>
      <c r="O571">
        <v>16</v>
      </c>
      <c r="P571">
        <v>16</v>
      </c>
      <c r="Q571">
        <v>33</v>
      </c>
      <c r="R571">
        <v>33</v>
      </c>
      <c r="S571">
        <v>0</v>
      </c>
      <c r="T571">
        <v>0</v>
      </c>
      <c r="U571">
        <v>17</v>
      </c>
      <c r="V571">
        <v>17</v>
      </c>
      <c r="W571">
        <v>17</v>
      </c>
      <c r="X571">
        <v>0</v>
      </c>
      <c r="Y571">
        <v>16</v>
      </c>
      <c r="Z571">
        <v>25</v>
      </c>
      <c r="AA571">
        <v>24</v>
      </c>
      <c r="AB571">
        <v>25</v>
      </c>
      <c r="AC571">
        <v>12</v>
      </c>
      <c r="AD571">
        <v>10</v>
      </c>
      <c r="AE571">
        <v>3</v>
      </c>
      <c r="AF571">
        <v>20</v>
      </c>
      <c r="AG571">
        <v>12</v>
      </c>
      <c r="AH571">
        <v>0</v>
      </c>
      <c r="AI571">
        <v>15</v>
      </c>
      <c r="AJ571">
        <v>0</v>
      </c>
      <c r="AK571" s="50" t="s">
        <v>49</v>
      </c>
      <c r="AO571" s="13" t="s">
        <v>33</v>
      </c>
    </row>
    <row r="572" spans="1:41" x14ac:dyDescent="0.3">
      <c r="A572" s="13" t="s">
        <v>1073</v>
      </c>
      <c r="B572">
        <v>3</v>
      </c>
      <c r="C572">
        <v>7222</v>
      </c>
      <c r="D572" t="s">
        <v>203</v>
      </c>
      <c r="E572">
        <v>0</v>
      </c>
      <c r="F572">
        <v>0</v>
      </c>
      <c r="H572">
        <v>1</v>
      </c>
      <c r="I572">
        <v>2</v>
      </c>
      <c r="J572">
        <v>2</v>
      </c>
      <c r="K572">
        <v>2</v>
      </c>
      <c r="L572">
        <v>2</v>
      </c>
      <c r="M572">
        <v>1</v>
      </c>
      <c r="N572">
        <v>1</v>
      </c>
      <c r="O572">
        <v>1</v>
      </c>
      <c r="P572">
        <v>1</v>
      </c>
      <c r="Q572">
        <v>1</v>
      </c>
      <c r="R572">
        <v>1</v>
      </c>
      <c r="S572">
        <v>0</v>
      </c>
      <c r="T572">
        <v>0</v>
      </c>
      <c r="U572">
        <v>2</v>
      </c>
      <c r="V572">
        <v>2</v>
      </c>
      <c r="W572">
        <v>2</v>
      </c>
      <c r="X572">
        <v>0</v>
      </c>
      <c r="Y572">
        <v>0</v>
      </c>
      <c r="Z572">
        <v>0</v>
      </c>
      <c r="AA572">
        <v>0</v>
      </c>
      <c r="AB572">
        <v>0</v>
      </c>
      <c r="AC572">
        <v>5</v>
      </c>
      <c r="AD572">
        <v>5</v>
      </c>
      <c r="AE572">
        <v>0</v>
      </c>
      <c r="AF572">
        <v>0</v>
      </c>
      <c r="AG572">
        <v>0</v>
      </c>
      <c r="AH572">
        <v>0</v>
      </c>
      <c r="AI572">
        <v>0</v>
      </c>
      <c r="AJ572">
        <v>0</v>
      </c>
      <c r="AK572" s="50" t="s">
        <v>141</v>
      </c>
      <c r="AO572" s="13" t="s">
        <v>92</v>
      </c>
    </row>
    <row r="573" spans="1:41" x14ac:dyDescent="0.3">
      <c r="A573" s="13" t="s">
        <v>1074</v>
      </c>
      <c r="B573">
        <v>3</v>
      </c>
      <c r="C573">
        <v>7223</v>
      </c>
      <c r="D573" t="s">
        <v>204</v>
      </c>
      <c r="E573">
        <v>0</v>
      </c>
      <c r="F573">
        <v>0</v>
      </c>
      <c r="H573">
        <v>0</v>
      </c>
      <c r="I573">
        <v>0</v>
      </c>
      <c r="J573">
        <v>0</v>
      </c>
      <c r="K573">
        <v>0</v>
      </c>
      <c r="L573">
        <v>0</v>
      </c>
      <c r="M573">
        <v>4</v>
      </c>
      <c r="N573">
        <v>4</v>
      </c>
      <c r="O573">
        <v>4</v>
      </c>
      <c r="P573">
        <v>4</v>
      </c>
      <c r="Q573">
        <v>1</v>
      </c>
      <c r="R573">
        <v>1</v>
      </c>
      <c r="S573">
        <v>0</v>
      </c>
      <c r="T573">
        <v>0</v>
      </c>
      <c r="U573">
        <v>1</v>
      </c>
      <c r="V573">
        <v>1</v>
      </c>
      <c r="W573">
        <v>1</v>
      </c>
      <c r="X573">
        <v>0</v>
      </c>
      <c r="Y573">
        <v>2</v>
      </c>
      <c r="Z573">
        <v>1</v>
      </c>
      <c r="AA573">
        <v>0</v>
      </c>
      <c r="AB573">
        <v>1</v>
      </c>
      <c r="AC573">
        <v>2</v>
      </c>
      <c r="AD573">
        <v>2</v>
      </c>
      <c r="AE573">
        <v>0</v>
      </c>
      <c r="AF573">
        <v>0</v>
      </c>
      <c r="AG573">
        <v>3</v>
      </c>
      <c r="AH573">
        <v>0</v>
      </c>
      <c r="AI573">
        <v>0</v>
      </c>
      <c r="AJ573">
        <v>0</v>
      </c>
      <c r="AK573" s="50" t="s">
        <v>141</v>
      </c>
      <c r="AO573" s="13" t="s">
        <v>92</v>
      </c>
    </row>
    <row r="574" spans="1:41" x14ac:dyDescent="0.3">
      <c r="A574" s="13" t="s">
        <v>1075</v>
      </c>
      <c r="B574">
        <v>3</v>
      </c>
      <c r="C574">
        <v>7306</v>
      </c>
      <c r="D574" t="s">
        <v>205</v>
      </c>
      <c r="E574">
        <v>0</v>
      </c>
      <c r="F574">
        <v>0</v>
      </c>
      <c r="H574">
        <v>0</v>
      </c>
      <c r="I574">
        <v>12</v>
      </c>
      <c r="J574">
        <v>12</v>
      </c>
      <c r="K574">
        <v>12</v>
      </c>
      <c r="L574">
        <v>12</v>
      </c>
      <c r="M574">
        <v>8</v>
      </c>
      <c r="N574">
        <v>8</v>
      </c>
      <c r="O574">
        <v>8</v>
      </c>
      <c r="P574">
        <v>8</v>
      </c>
      <c r="Q574">
        <v>9</v>
      </c>
      <c r="R574">
        <v>9</v>
      </c>
      <c r="S574">
        <v>0</v>
      </c>
      <c r="T574">
        <v>0</v>
      </c>
      <c r="U574">
        <v>5</v>
      </c>
      <c r="V574">
        <v>4</v>
      </c>
      <c r="W574">
        <v>7</v>
      </c>
      <c r="X574">
        <v>0</v>
      </c>
      <c r="Y574">
        <v>13</v>
      </c>
      <c r="Z574">
        <v>9</v>
      </c>
      <c r="AA574">
        <v>4</v>
      </c>
      <c r="AB574">
        <v>8</v>
      </c>
      <c r="AC574">
        <v>9</v>
      </c>
      <c r="AD574">
        <v>9</v>
      </c>
      <c r="AE574">
        <v>9</v>
      </c>
      <c r="AF574">
        <v>52</v>
      </c>
      <c r="AG574">
        <v>1</v>
      </c>
      <c r="AH574">
        <v>0</v>
      </c>
      <c r="AI574">
        <v>2</v>
      </c>
      <c r="AJ574">
        <v>0</v>
      </c>
      <c r="AK574" s="50" t="s">
        <v>56</v>
      </c>
      <c r="AO574" s="13" t="s">
        <v>33</v>
      </c>
    </row>
    <row r="575" spans="1:41" x14ac:dyDescent="0.3">
      <c r="A575" s="13" t="s">
        <v>1076</v>
      </c>
      <c r="B575">
        <v>3</v>
      </c>
      <c r="C575">
        <v>7315</v>
      </c>
      <c r="D575" t="s">
        <v>206</v>
      </c>
      <c r="E575">
        <v>0</v>
      </c>
      <c r="F575">
        <v>0</v>
      </c>
      <c r="H575">
        <v>0</v>
      </c>
      <c r="I575">
        <v>1</v>
      </c>
      <c r="J575">
        <v>1</v>
      </c>
      <c r="K575">
        <v>1</v>
      </c>
      <c r="L575">
        <v>1</v>
      </c>
      <c r="M575">
        <v>0</v>
      </c>
      <c r="N575">
        <v>0</v>
      </c>
      <c r="O575">
        <v>0</v>
      </c>
      <c r="P575">
        <v>0</v>
      </c>
      <c r="Q575">
        <v>3</v>
      </c>
      <c r="R575">
        <v>3</v>
      </c>
      <c r="S575">
        <v>0</v>
      </c>
      <c r="T575">
        <v>0</v>
      </c>
      <c r="U575">
        <v>1</v>
      </c>
      <c r="V575">
        <v>1</v>
      </c>
      <c r="W575">
        <v>1</v>
      </c>
      <c r="X575">
        <v>0</v>
      </c>
      <c r="Y575">
        <v>3</v>
      </c>
      <c r="Z575">
        <v>2</v>
      </c>
      <c r="AA575">
        <v>2</v>
      </c>
      <c r="AB575">
        <v>2</v>
      </c>
      <c r="AC575">
        <v>3</v>
      </c>
      <c r="AD575">
        <v>1</v>
      </c>
      <c r="AE575">
        <v>0</v>
      </c>
      <c r="AF575">
        <v>0</v>
      </c>
      <c r="AG575">
        <v>3</v>
      </c>
      <c r="AH575">
        <v>0</v>
      </c>
      <c r="AI575">
        <v>0</v>
      </c>
      <c r="AJ575">
        <v>2</v>
      </c>
      <c r="AK575" s="50" t="s">
        <v>128</v>
      </c>
      <c r="AO575" s="13" t="s">
        <v>92</v>
      </c>
    </row>
    <row r="576" spans="1:41" x14ac:dyDescent="0.3">
      <c r="A576" s="13" t="s">
        <v>1077</v>
      </c>
      <c r="B576">
        <v>3</v>
      </c>
      <c r="C576">
        <v>7316</v>
      </c>
      <c r="D576" t="s">
        <v>207</v>
      </c>
      <c r="E576">
        <v>0</v>
      </c>
      <c r="F576">
        <v>0</v>
      </c>
      <c r="H576">
        <v>0</v>
      </c>
      <c r="I576">
        <v>5</v>
      </c>
      <c r="J576">
        <v>5</v>
      </c>
      <c r="K576">
        <v>5</v>
      </c>
      <c r="L576">
        <v>5</v>
      </c>
      <c r="M576">
        <v>2</v>
      </c>
      <c r="N576">
        <v>2</v>
      </c>
      <c r="O576">
        <v>2</v>
      </c>
      <c r="P576">
        <v>2</v>
      </c>
      <c r="Q576">
        <v>5</v>
      </c>
      <c r="R576">
        <v>5</v>
      </c>
      <c r="S576">
        <v>0</v>
      </c>
      <c r="T576">
        <v>0</v>
      </c>
      <c r="U576">
        <v>4</v>
      </c>
      <c r="V576">
        <v>4</v>
      </c>
      <c r="W576">
        <v>4</v>
      </c>
      <c r="X576">
        <v>0</v>
      </c>
      <c r="Y576">
        <v>8</v>
      </c>
      <c r="Z576">
        <v>3</v>
      </c>
      <c r="AA576">
        <v>3</v>
      </c>
      <c r="AB576">
        <v>3</v>
      </c>
      <c r="AC576">
        <v>3</v>
      </c>
      <c r="AD576">
        <v>3</v>
      </c>
      <c r="AE576">
        <v>0</v>
      </c>
      <c r="AF576">
        <v>0</v>
      </c>
      <c r="AG576">
        <v>5</v>
      </c>
      <c r="AH576">
        <v>0</v>
      </c>
      <c r="AI576">
        <v>0</v>
      </c>
      <c r="AJ576">
        <v>1</v>
      </c>
      <c r="AK576" s="50" t="s">
        <v>128</v>
      </c>
      <c r="AO576" s="13" t="s">
        <v>92</v>
      </c>
    </row>
    <row r="577" spans="1:41" x14ac:dyDescent="0.3">
      <c r="A577" s="13" t="s">
        <v>1078</v>
      </c>
      <c r="B577">
        <v>3</v>
      </c>
      <c r="C577">
        <v>7317</v>
      </c>
      <c r="D577" t="s">
        <v>208</v>
      </c>
      <c r="E577">
        <v>0</v>
      </c>
      <c r="F577">
        <v>0</v>
      </c>
      <c r="H577">
        <v>1</v>
      </c>
      <c r="I577">
        <v>0</v>
      </c>
      <c r="J577">
        <v>0</v>
      </c>
      <c r="K577">
        <v>0</v>
      </c>
      <c r="L577">
        <v>0</v>
      </c>
      <c r="M577">
        <v>3</v>
      </c>
      <c r="N577">
        <v>3</v>
      </c>
      <c r="O577">
        <v>3</v>
      </c>
      <c r="P577">
        <v>3</v>
      </c>
      <c r="Q577">
        <v>2</v>
      </c>
      <c r="R577">
        <v>2</v>
      </c>
      <c r="S577">
        <v>0</v>
      </c>
      <c r="T577">
        <v>0</v>
      </c>
      <c r="U577">
        <v>2</v>
      </c>
      <c r="V577">
        <v>2</v>
      </c>
      <c r="W577">
        <v>2</v>
      </c>
      <c r="X577">
        <v>0</v>
      </c>
      <c r="Y577">
        <v>2</v>
      </c>
      <c r="Z577">
        <v>1</v>
      </c>
      <c r="AA577">
        <v>1</v>
      </c>
      <c r="AB577">
        <v>2</v>
      </c>
      <c r="AC577">
        <v>1</v>
      </c>
      <c r="AD577">
        <v>1</v>
      </c>
      <c r="AE577">
        <v>0</v>
      </c>
      <c r="AF577">
        <v>1</v>
      </c>
      <c r="AG577">
        <v>1</v>
      </c>
      <c r="AH577">
        <v>0</v>
      </c>
      <c r="AI577">
        <v>0</v>
      </c>
      <c r="AJ577">
        <v>0</v>
      </c>
      <c r="AK577" s="50" t="s">
        <v>169</v>
      </c>
      <c r="AO577" s="13" t="s">
        <v>164</v>
      </c>
    </row>
    <row r="578" spans="1:41" x14ac:dyDescent="0.3">
      <c r="A578" s="13" t="s">
        <v>1079</v>
      </c>
      <c r="B578">
        <v>3</v>
      </c>
      <c r="C578">
        <v>7318</v>
      </c>
      <c r="D578" t="s">
        <v>209</v>
      </c>
      <c r="E578">
        <v>1</v>
      </c>
      <c r="F578">
        <v>0</v>
      </c>
      <c r="H578">
        <v>1</v>
      </c>
      <c r="I578">
        <v>2</v>
      </c>
      <c r="J578">
        <v>2</v>
      </c>
      <c r="K578">
        <v>4</v>
      </c>
      <c r="L578">
        <v>4</v>
      </c>
      <c r="M578">
        <v>0</v>
      </c>
      <c r="N578">
        <v>0</v>
      </c>
      <c r="O578">
        <v>2</v>
      </c>
      <c r="P578">
        <v>0</v>
      </c>
      <c r="Q578">
        <v>4</v>
      </c>
      <c r="R578">
        <v>6</v>
      </c>
      <c r="S578">
        <v>0</v>
      </c>
      <c r="T578">
        <v>0</v>
      </c>
      <c r="U578">
        <v>0</v>
      </c>
      <c r="V578">
        <v>3</v>
      </c>
      <c r="W578">
        <v>1</v>
      </c>
      <c r="X578">
        <v>0</v>
      </c>
      <c r="Y578">
        <v>3</v>
      </c>
      <c r="Z578">
        <v>0</v>
      </c>
      <c r="AA578">
        <v>3</v>
      </c>
      <c r="AB578">
        <v>0</v>
      </c>
      <c r="AC578">
        <v>10</v>
      </c>
      <c r="AD578">
        <v>0</v>
      </c>
      <c r="AE578">
        <v>1</v>
      </c>
      <c r="AF578">
        <v>0</v>
      </c>
      <c r="AG578">
        <v>0</v>
      </c>
      <c r="AH578">
        <v>0</v>
      </c>
      <c r="AI578">
        <v>0</v>
      </c>
      <c r="AJ578">
        <v>3</v>
      </c>
      <c r="AK578" s="50" t="s">
        <v>328</v>
      </c>
      <c r="AO578" s="13" t="s">
        <v>92</v>
      </c>
    </row>
    <row r="579" spans="1:41" x14ac:dyDescent="0.3">
      <c r="A579" s="13" t="s">
        <v>1080</v>
      </c>
      <c r="B579">
        <v>3</v>
      </c>
      <c r="C579">
        <v>7410</v>
      </c>
      <c r="D579" t="s">
        <v>210</v>
      </c>
      <c r="E579">
        <v>0</v>
      </c>
      <c r="F579">
        <v>0</v>
      </c>
      <c r="H579">
        <v>0</v>
      </c>
      <c r="I579">
        <v>6</v>
      </c>
      <c r="J579">
        <v>6</v>
      </c>
      <c r="K579">
        <v>6</v>
      </c>
      <c r="L579">
        <v>6</v>
      </c>
      <c r="M579">
        <v>9</v>
      </c>
      <c r="N579">
        <v>9</v>
      </c>
      <c r="O579">
        <v>9</v>
      </c>
      <c r="P579">
        <v>9</v>
      </c>
      <c r="Q579">
        <v>9</v>
      </c>
      <c r="R579">
        <v>9</v>
      </c>
      <c r="S579">
        <v>0</v>
      </c>
      <c r="T579">
        <v>0</v>
      </c>
      <c r="U579">
        <v>7</v>
      </c>
      <c r="V579">
        <v>9</v>
      </c>
      <c r="W579">
        <v>9</v>
      </c>
      <c r="X579">
        <v>0</v>
      </c>
      <c r="Y579">
        <v>8</v>
      </c>
      <c r="Z579">
        <v>11</v>
      </c>
      <c r="AA579">
        <v>9</v>
      </c>
      <c r="AB579">
        <v>7</v>
      </c>
      <c r="AC579">
        <v>8</v>
      </c>
      <c r="AD579">
        <v>6</v>
      </c>
      <c r="AE579">
        <v>4</v>
      </c>
      <c r="AF579">
        <v>9</v>
      </c>
      <c r="AG579">
        <v>4</v>
      </c>
      <c r="AH579">
        <v>0</v>
      </c>
      <c r="AI579">
        <v>9</v>
      </c>
      <c r="AJ579">
        <v>7</v>
      </c>
      <c r="AK579" s="50" t="s">
        <v>45</v>
      </c>
      <c r="AO579" s="13" t="s">
        <v>33</v>
      </c>
    </row>
    <row r="580" spans="1:41" x14ac:dyDescent="0.3">
      <c r="A580" s="13" t="s">
        <v>1081</v>
      </c>
      <c r="B580">
        <v>3</v>
      </c>
      <c r="C580">
        <v>9468</v>
      </c>
      <c r="D580" t="s">
        <v>211</v>
      </c>
      <c r="E580">
        <v>0</v>
      </c>
      <c r="F580">
        <v>0</v>
      </c>
      <c r="H580">
        <v>0</v>
      </c>
      <c r="I580">
        <v>3</v>
      </c>
      <c r="J580">
        <v>3</v>
      </c>
      <c r="K580">
        <v>3</v>
      </c>
      <c r="L580">
        <v>3</v>
      </c>
      <c r="M580">
        <v>3</v>
      </c>
      <c r="N580">
        <v>3</v>
      </c>
      <c r="O580">
        <v>3</v>
      </c>
      <c r="P580">
        <v>3</v>
      </c>
      <c r="Q580">
        <v>2</v>
      </c>
      <c r="R580">
        <v>2</v>
      </c>
      <c r="S580">
        <v>0</v>
      </c>
      <c r="T580">
        <v>0</v>
      </c>
      <c r="U580">
        <v>0</v>
      </c>
      <c r="V580">
        <v>0</v>
      </c>
      <c r="W580">
        <v>0</v>
      </c>
      <c r="X580">
        <v>0</v>
      </c>
      <c r="Y580">
        <v>1</v>
      </c>
      <c r="Z580">
        <v>0</v>
      </c>
      <c r="AA580">
        <v>0</v>
      </c>
      <c r="AB580">
        <v>0</v>
      </c>
      <c r="AC580">
        <v>0</v>
      </c>
      <c r="AD580">
        <v>0</v>
      </c>
      <c r="AE580">
        <v>0</v>
      </c>
      <c r="AF580">
        <v>0</v>
      </c>
      <c r="AG580">
        <v>2</v>
      </c>
      <c r="AH580">
        <v>0</v>
      </c>
      <c r="AI580">
        <v>0</v>
      </c>
      <c r="AJ580">
        <v>0</v>
      </c>
      <c r="AK580" s="50" t="s">
        <v>107</v>
      </c>
      <c r="AO580" s="13" t="s">
        <v>92</v>
      </c>
    </row>
    <row r="581" spans="1:41" x14ac:dyDescent="0.3">
      <c r="A581" s="13" t="s">
        <v>1082</v>
      </c>
      <c r="B581">
        <v>3</v>
      </c>
      <c r="C581">
        <v>10095</v>
      </c>
      <c r="D581" t="s">
        <v>213</v>
      </c>
      <c r="E581">
        <v>0</v>
      </c>
      <c r="F581">
        <v>0</v>
      </c>
      <c r="H581">
        <v>0</v>
      </c>
      <c r="I581">
        <v>1</v>
      </c>
      <c r="J581">
        <v>1</v>
      </c>
      <c r="K581">
        <v>1</v>
      </c>
      <c r="L581">
        <v>1</v>
      </c>
      <c r="M581">
        <v>1</v>
      </c>
      <c r="N581">
        <v>1</v>
      </c>
      <c r="O581">
        <v>1</v>
      </c>
      <c r="P581">
        <v>1</v>
      </c>
      <c r="Q581">
        <v>0</v>
      </c>
      <c r="R581">
        <v>0</v>
      </c>
      <c r="S581">
        <v>0</v>
      </c>
      <c r="T581">
        <v>0</v>
      </c>
      <c r="U581">
        <v>0</v>
      </c>
      <c r="V581">
        <v>1</v>
      </c>
      <c r="W581">
        <v>1</v>
      </c>
      <c r="X581">
        <v>1</v>
      </c>
      <c r="Y581">
        <v>1</v>
      </c>
      <c r="Z581">
        <v>1</v>
      </c>
      <c r="AA581">
        <v>1</v>
      </c>
      <c r="AB581">
        <v>1</v>
      </c>
      <c r="AC581">
        <v>0</v>
      </c>
      <c r="AD581">
        <v>0</v>
      </c>
      <c r="AE581">
        <v>0</v>
      </c>
      <c r="AF581">
        <v>0</v>
      </c>
      <c r="AG581">
        <v>0</v>
      </c>
      <c r="AH581">
        <v>0</v>
      </c>
      <c r="AI581">
        <v>0</v>
      </c>
      <c r="AJ581">
        <v>2</v>
      </c>
      <c r="AK581" s="50" t="s">
        <v>128</v>
      </c>
      <c r="AO581" s="13" t="s">
        <v>92</v>
      </c>
    </row>
    <row r="582" spans="1:41" x14ac:dyDescent="0.3">
      <c r="A582" s="13" t="s">
        <v>1083</v>
      </c>
      <c r="B582">
        <v>3</v>
      </c>
      <c r="C582">
        <v>10096</v>
      </c>
      <c r="D582" t="s">
        <v>212</v>
      </c>
      <c r="E582">
        <v>0</v>
      </c>
      <c r="F582">
        <v>0</v>
      </c>
      <c r="H582">
        <v>0</v>
      </c>
      <c r="I582">
        <v>2</v>
      </c>
      <c r="J582">
        <v>2</v>
      </c>
      <c r="K582">
        <v>2</v>
      </c>
      <c r="L582">
        <v>2</v>
      </c>
      <c r="M582">
        <v>1</v>
      </c>
      <c r="N582">
        <v>1</v>
      </c>
      <c r="O582">
        <v>1</v>
      </c>
      <c r="P582">
        <v>1</v>
      </c>
      <c r="Q582">
        <v>0</v>
      </c>
      <c r="R582">
        <v>0</v>
      </c>
      <c r="S582">
        <v>0</v>
      </c>
      <c r="T582">
        <v>0</v>
      </c>
      <c r="U582">
        <v>2</v>
      </c>
      <c r="V582">
        <v>2</v>
      </c>
      <c r="W582">
        <v>2</v>
      </c>
      <c r="X582">
        <v>0</v>
      </c>
      <c r="Y582">
        <v>3</v>
      </c>
      <c r="Z582">
        <v>1</v>
      </c>
      <c r="AA582">
        <v>1</v>
      </c>
      <c r="AB582">
        <v>1</v>
      </c>
      <c r="AC582">
        <v>11</v>
      </c>
      <c r="AD582">
        <v>1</v>
      </c>
      <c r="AE582">
        <v>0</v>
      </c>
      <c r="AF582">
        <v>0</v>
      </c>
      <c r="AG582">
        <v>1</v>
      </c>
      <c r="AH582">
        <v>0</v>
      </c>
      <c r="AI582">
        <v>0</v>
      </c>
      <c r="AJ582">
        <v>2</v>
      </c>
      <c r="AK582" s="50" t="s">
        <v>128</v>
      </c>
      <c r="AO582" s="13" t="s">
        <v>92</v>
      </c>
    </row>
    <row r="583" spans="1:41" x14ac:dyDescent="0.3">
      <c r="A583" s="13" t="s">
        <v>1084</v>
      </c>
      <c r="B583">
        <v>3</v>
      </c>
      <c r="C583">
        <v>11452</v>
      </c>
      <c r="D583" t="s">
        <v>215</v>
      </c>
      <c r="E583">
        <v>0</v>
      </c>
      <c r="F583">
        <v>0</v>
      </c>
      <c r="H583">
        <v>0</v>
      </c>
      <c r="I583">
        <v>1</v>
      </c>
      <c r="J583">
        <v>1</v>
      </c>
      <c r="K583">
        <v>1</v>
      </c>
      <c r="L583">
        <v>1</v>
      </c>
      <c r="M583">
        <v>2</v>
      </c>
      <c r="N583">
        <v>2</v>
      </c>
      <c r="O583">
        <v>2</v>
      </c>
      <c r="P583">
        <v>2</v>
      </c>
      <c r="Q583">
        <v>0</v>
      </c>
      <c r="R583">
        <v>0</v>
      </c>
      <c r="S583">
        <v>0</v>
      </c>
      <c r="T583">
        <v>0</v>
      </c>
      <c r="U583">
        <v>1</v>
      </c>
      <c r="V583">
        <v>1</v>
      </c>
      <c r="W583">
        <v>1</v>
      </c>
      <c r="X583">
        <v>0</v>
      </c>
      <c r="Y583">
        <v>0</v>
      </c>
      <c r="Z583">
        <v>3</v>
      </c>
      <c r="AA583">
        <v>3</v>
      </c>
      <c r="AB583">
        <v>3</v>
      </c>
      <c r="AC583">
        <v>2</v>
      </c>
      <c r="AD583">
        <v>2</v>
      </c>
      <c r="AE583">
        <v>8</v>
      </c>
      <c r="AF583">
        <v>0</v>
      </c>
      <c r="AG583">
        <v>1</v>
      </c>
      <c r="AH583">
        <v>0</v>
      </c>
      <c r="AI583">
        <v>0</v>
      </c>
      <c r="AJ583">
        <v>2</v>
      </c>
      <c r="AK583" s="50" t="s">
        <v>107</v>
      </c>
      <c r="AO583" s="13" t="s">
        <v>92</v>
      </c>
    </row>
    <row r="584" spans="1:41" x14ac:dyDescent="0.3">
      <c r="A584" s="13" t="s">
        <v>1085</v>
      </c>
      <c r="B584">
        <v>3</v>
      </c>
      <c r="C584">
        <v>11470</v>
      </c>
      <c r="D584" t="s">
        <v>216</v>
      </c>
      <c r="E584">
        <v>120</v>
      </c>
      <c r="F584">
        <v>5</v>
      </c>
      <c r="H584">
        <v>122</v>
      </c>
      <c r="I584">
        <v>18</v>
      </c>
      <c r="J584">
        <v>17</v>
      </c>
      <c r="K584">
        <v>17</v>
      </c>
      <c r="L584">
        <v>13</v>
      </c>
      <c r="M584">
        <v>10</v>
      </c>
      <c r="N584">
        <v>9</v>
      </c>
      <c r="O584">
        <v>10</v>
      </c>
      <c r="P584">
        <v>4</v>
      </c>
      <c r="Q584">
        <v>7</v>
      </c>
      <c r="R584">
        <v>3</v>
      </c>
      <c r="S584">
        <v>0</v>
      </c>
      <c r="T584">
        <v>0</v>
      </c>
      <c r="U584">
        <v>4</v>
      </c>
      <c r="V584">
        <v>1</v>
      </c>
      <c r="W584">
        <v>4</v>
      </c>
      <c r="X584">
        <v>0</v>
      </c>
      <c r="Y584">
        <v>3</v>
      </c>
      <c r="Z584">
        <v>0</v>
      </c>
      <c r="AA584">
        <v>0</v>
      </c>
      <c r="AB584">
        <v>0</v>
      </c>
      <c r="AC584">
        <v>1</v>
      </c>
      <c r="AD584">
        <v>1</v>
      </c>
      <c r="AE584">
        <v>5</v>
      </c>
      <c r="AF584">
        <v>4</v>
      </c>
      <c r="AG584">
        <v>2</v>
      </c>
      <c r="AH584">
        <v>0</v>
      </c>
      <c r="AI584">
        <v>5</v>
      </c>
      <c r="AJ584">
        <v>0</v>
      </c>
      <c r="AK584" s="50" t="s">
        <v>33</v>
      </c>
      <c r="AO584" s="13" t="s">
        <v>33</v>
      </c>
    </row>
    <row r="585" spans="1:41" x14ac:dyDescent="0.3">
      <c r="A585" s="13" t="s">
        <v>1086</v>
      </c>
      <c r="B585">
        <v>3</v>
      </c>
      <c r="C585">
        <v>11688</v>
      </c>
      <c r="D585" t="s">
        <v>214</v>
      </c>
      <c r="E585">
        <v>0</v>
      </c>
      <c r="F585">
        <v>0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1</v>
      </c>
      <c r="N585">
        <v>1</v>
      </c>
      <c r="O585">
        <v>1</v>
      </c>
      <c r="P585">
        <v>1</v>
      </c>
      <c r="Q585">
        <v>0</v>
      </c>
      <c r="R585">
        <v>0</v>
      </c>
      <c r="S585">
        <v>0</v>
      </c>
      <c r="T585">
        <v>0</v>
      </c>
      <c r="U585">
        <v>1</v>
      </c>
      <c r="V585">
        <v>1</v>
      </c>
      <c r="W585">
        <v>1</v>
      </c>
      <c r="X585">
        <v>0</v>
      </c>
      <c r="Y585">
        <v>0</v>
      </c>
      <c r="Z585">
        <v>0</v>
      </c>
      <c r="AA585">
        <v>0</v>
      </c>
      <c r="AB585">
        <v>0</v>
      </c>
      <c r="AC585">
        <v>0</v>
      </c>
      <c r="AD585">
        <v>0</v>
      </c>
      <c r="AE585">
        <v>0</v>
      </c>
      <c r="AF585">
        <v>0</v>
      </c>
      <c r="AG585">
        <v>0</v>
      </c>
      <c r="AH585">
        <v>0</v>
      </c>
      <c r="AI585">
        <v>0</v>
      </c>
      <c r="AJ585">
        <v>0</v>
      </c>
      <c r="AK585" s="50" t="s">
        <v>128</v>
      </c>
      <c r="AO585" s="13" t="s">
        <v>92</v>
      </c>
    </row>
    <row r="586" spans="1:41" x14ac:dyDescent="0.3">
      <c r="A586" s="13" t="s">
        <v>1087</v>
      </c>
      <c r="B586">
        <v>3</v>
      </c>
      <c r="C586">
        <v>17605</v>
      </c>
      <c r="D586" t="s">
        <v>217</v>
      </c>
      <c r="E586">
        <v>0</v>
      </c>
      <c r="F586">
        <v>0</v>
      </c>
      <c r="H586">
        <v>0</v>
      </c>
      <c r="I586">
        <v>1</v>
      </c>
      <c r="J586">
        <v>1</v>
      </c>
      <c r="K586">
        <v>1</v>
      </c>
      <c r="L586">
        <v>1</v>
      </c>
      <c r="M586">
        <v>2</v>
      </c>
      <c r="N586">
        <v>2</v>
      </c>
      <c r="O586">
        <v>2</v>
      </c>
      <c r="P586">
        <v>2</v>
      </c>
      <c r="Q586">
        <v>2</v>
      </c>
      <c r="R586">
        <v>2</v>
      </c>
      <c r="S586">
        <v>0</v>
      </c>
      <c r="T586">
        <v>0</v>
      </c>
      <c r="U586">
        <v>1</v>
      </c>
      <c r="V586">
        <v>1</v>
      </c>
      <c r="W586">
        <v>1</v>
      </c>
      <c r="X586">
        <v>0</v>
      </c>
      <c r="Y586">
        <v>1</v>
      </c>
      <c r="Z586">
        <v>2</v>
      </c>
      <c r="AA586">
        <v>2</v>
      </c>
      <c r="AB586">
        <v>2</v>
      </c>
      <c r="AC586">
        <v>4</v>
      </c>
      <c r="AD586">
        <v>1</v>
      </c>
      <c r="AE586">
        <v>0</v>
      </c>
      <c r="AF586">
        <v>0</v>
      </c>
      <c r="AG586">
        <v>0</v>
      </c>
      <c r="AH586">
        <v>0</v>
      </c>
      <c r="AI586">
        <v>0</v>
      </c>
      <c r="AJ586">
        <v>2</v>
      </c>
      <c r="AK586" s="50" t="s">
        <v>128</v>
      </c>
      <c r="AO586" s="13" t="s">
        <v>92</v>
      </c>
    </row>
    <row r="587" spans="1:41" x14ac:dyDescent="0.3">
      <c r="A587" s="13" t="s">
        <v>1088</v>
      </c>
      <c r="B587">
        <v>3</v>
      </c>
      <c r="C587">
        <v>17874</v>
      </c>
      <c r="D587" t="s">
        <v>218</v>
      </c>
      <c r="E587">
        <v>0</v>
      </c>
      <c r="F587">
        <v>0</v>
      </c>
      <c r="H587">
        <v>0</v>
      </c>
      <c r="I587">
        <v>0</v>
      </c>
      <c r="J587">
        <v>0</v>
      </c>
      <c r="K587">
        <v>1</v>
      </c>
      <c r="L587">
        <v>0</v>
      </c>
      <c r="M587">
        <v>4</v>
      </c>
      <c r="N587">
        <v>4</v>
      </c>
      <c r="O587">
        <v>5</v>
      </c>
      <c r="P587">
        <v>4</v>
      </c>
      <c r="Q587">
        <v>3</v>
      </c>
      <c r="R587">
        <v>3</v>
      </c>
      <c r="S587">
        <v>0</v>
      </c>
      <c r="T587">
        <v>0</v>
      </c>
      <c r="U587">
        <v>5</v>
      </c>
      <c r="V587">
        <v>5</v>
      </c>
      <c r="W587">
        <v>5</v>
      </c>
      <c r="X587">
        <v>0</v>
      </c>
      <c r="Y587">
        <v>0</v>
      </c>
      <c r="Z587">
        <v>3</v>
      </c>
      <c r="AA587">
        <v>1</v>
      </c>
      <c r="AB587">
        <v>3</v>
      </c>
      <c r="AC587">
        <v>5</v>
      </c>
      <c r="AD587">
        <v>3</v>
      </c>
      <c r="AE587">
        <v>2</v>
      </c>
      <c r="AF587">
        <v>10</v>
      </c>
      <c r="AG587">
        <v>0</v>
      </c>
      <c r="AH587">
        <v>0</v>
      </c>
      <c r="AI587">
        <v>2</v>
      </c>
      <c r="AJ587">
        <v>2</v>
      </c>
      <c r="AK587" s="50" t="s">
        <v>335</v>
      </c>
      <c r="AO587" s="13" t="s">
        <v>33</v>
      </c>
    </row>
    <row r="588" spans="1:41" x14ac:dyDescent="0.3">
      <c r="A588" s="13" t="s">
        <v>1089</v>
      </c>
      <c r="B588">
        <v>3</v>
      </c>
      <c r="C588">
        <v>17875</v>
      </c>
      <c r="D588" t="s">
        <v>219</v>
      </c>
      <c r="E588">
        <v>0</v>
      </c>
      <c r="F588">
        <v>0</v>
      </c>
      <c r="H588">
        <v>0</v>
      </c>
      <c r="I588">
        <v>1</v>
      </c>
      <c r="J588">
        <v>1</v>
      </c>
      <c r="K588">
        <v>1</v>
      </c>
      <c r="L588">
        <v>1</v>
      </c>
      <c r="M588">
        <v>0</v>
      </c>
      <c r="N588">
        <v>0</v>
      </c>
      <c r="O588">
        <v>0</v>
      </c>
      <c r="P588">
        <v>0</v>
      </c>
      <c r="Q588">
        <v>0</v>
      </c>
      <c r="R588">
        <v>0</v>
      </c>
      <c r="S588">
        <v>0</v>
      </c>
      <c r="T588">
        <v>0</v>
      </c>
      <c r="U588">
        <v>1</v>
      </c>
      <c r="V588">
        <v>1</v>
      </c>
      <c r="W588">
        <v>1</v>
      </c>
      <c r="X588">
        <v>0</v>
      </c>
      <c r="Y588">
        <v>0</v>
      </c>
      <c r="Z588">
        <v>0</v>
      </c>
      <c r="AA588">
        <v>0</v>
      </c>
      <c r="AB588">
        <v>0</v>
      </c>
      <c r="AC588">
        <v>2</v>
      </c>
      <c r="AD588">
        <v>1</v>
      </c>
      <c r="AE588">
        <v>0</v>
      </c>
      <c r="AF588">
        <v>0</v>
      </c>
      <c r="AG588">
        <v>0</v>
      </c>
      <c r="AH588">
        <v>0</v>
      </c>
      <c r="AI588">
        <v>0</v>
      </c>
      <c r="AJ588">
        <v>0</v>
      </c>
      <c r="AK588" s="50" t="s">
        <v>85</v>
      </c>
      <c r="AO588" s="13" t="s">
        <v>33</v>
      </c>
    </row>
    <row r="589" spans="1:41" x14ac:dyDescent="0.3">
      <c r="A589" s="13" t="s">
        <v>1090</v>
      </c>
      <c r="B589">
        <v>3</v>
      </c>
      <c r="C589">
        <v>18916</v>
      </c>
      <c r="D589" t="s">
        <v>220</v>
      </c>
      <c r="E589">
        <v>0</v>
      </c>
      <c r="F589">
        <v>0</v>
      </c>
      <c r="H589">
        <v>0</v>
      </c>
      <c r="I589">
        <v>0</v>
      </c>
      <c r="J589">
        <v>0</v>
      </c>
      <c r="K589">
        <v>0</v>
      </c>
      <c r="L589">
        <v>0</v>
      </c>
      <c r="M589">
        <v>1</v>
      </c>
      <c r="N589">
        <v>1</v>
      </c>
      <c r="O589">
        <v>1</v>
      </c>
      <c r="P589">
        <v>1</v>
      </c>
      <c r="Q589">
        <v>1</v>
      </c>
      <c r="R589">
        <v>1</v>
      </c>
      <c r="S589">
        <v>0</v>
      </c>
      <c r="T589">
        <v>0</v>
      </c>
      <c r="U589">
        <v>3</v>
      </c>
      <c r="V589">
        <v>3</v>
      </c>
      <c r="W589">
        <v>3</v>
      </c>
      <c r="X589">
        <v>0</v>
      </c>
      <c r="Y589">
        <v>1</v>
      </c>
      <c r="Z589">
        <v>1</v>
      </c>
      <c r="AA589">
        <v>1</v>
      </c>
      <c r="AB589">
        <v>1</v>
      </c>
      <c r="AC589">
        <v>3</v>
      </c>
      <c r="AD589">
        <v>1</v>
      </c>
      <c r="AE589">
        <v>0</v>
      </c>
      <c r="AF589">
        <v>0</v>
      </c>
      <c r="AG589">
        <v>0</v>
      </c>
      <c r="AH589">
        <v>0</v>
      </c>
      <c r="AI589">
        <v>0</v>
      </c>
      <c r="AJ589">
        <v>1</v>
      </c>
      <c r="AK589" s="50" t="s">
        <v>128</v>
      </c>
      <c r="AO589" s="13" t="s">
        <v>92</v>
      </c>
    </row>
    <row r="590" spans="1:41" x14ac:dyDescent="0.3">
      <c r="A590" s="13" t="s">
        <v>1091</v>
      </c>
      <c r="B590">
        <v>3</v>
      </c>
      <c r="C590">
        <v>26094</v>
      </c>
      <c r="D590" t="s">
        <v>222</v>
      </c>
      <c r="E590">
        <v>0</v>
      </c>
      <c r="F590">
        <v>0</v>
      </c>
      <c r="H590">
        <v>1</v>
      </c>
      <c r="I590">
        <v>6</v>
      </c>
      <c r="J590">
        <v>6</v>
      </c>
      <c r="K590">
        <v>6</v>
      </c>
      <c r="L590">
        <v>6</v>
      </c>
      <c r="M590">
        <v>4</v>
      </c>
      <c r="N590">
        <v>4</v>
      </c>
      <c r="O590">
        <v>4</v>
      </c>
      <c r="P590">
        <v>4</v>
      </c>
      <c r="Q590">
        <v>8</v>
      </c>
      <c r="R590">
        <v>8</v>
      </c>
      <c r="S590">
        <v>0</v>
      </c>
      <c r="T590">
        <v>0</v>
      </c>
      <c r="U590">
        <v>5</v>
      </c>
      <c r="V590">
        <v>5</v>
      </c>
      <c r="W590">
        <v>5</v>
      </c>
      <c r="X590">
        <v>0</v>
      </c>
      <c r="Y590">
        <v>4</v>
      </c>
      <c r="Z590">
        <v>7</v>
      </c>
      <c r="AA590">
        <v>7</v>
      </c>
      <c r="AB590">
        <v>7</v>
      </c>
      <c r="AC590">
        <v>8</v>
      </c>
      <c r="AD590">
        <v>8</v>
      </c>
      <c r="AE590">
        <v>0</v>
      </c>
      <c r="AF590">
        <v>0</v>
      </c>
      <c r="AG590">
        <v>0</v>
      </c>
      <c r="AH590">
        <v>0</v>
      </c>
      <c r="AI590">
        <v>0</v>
      </c>
      <c r="AJ590">
        <v>6</v>
      </c>
      <c r="AK590" s="50" t="s">
        <v>92</v>
      </c>
      <c r="AO590" s="13" t="s">
        <v>92</v>
      </c>
    </row>
    <row r="591" spans="1:41" x14ac:dyDescent="0.3">
      <c r="A591" s="13" t="s">
        <v>1092</v>
      </c>
      <c r="B591">
        <v>3</v>
      </c>
      <c r="C591">
        <v>26269</v>
      </c>
      <c r="D591" t="s">
        <v>223</v>
      </c>
      <c r="E591">
        <v>0</v>
      </c>
      <c r="F591">
        <v>0</v>
      </c>
      <c r="H591">
        <v>0</v>
      </c>
      <c r="I591">
        <v>2</v>
      </c>
      <c r="J591">
        <v>2</v>
      </c>
      <c r="K591">
        <v>2</v>
      </c>
      <c r="L591">
        <v>1</v>
      </c>
      <c r="M591">
        <v>0</v>
      </c>
      <c r="N591">
        <v>0</v>
      </c>
      <c r="O591">
        <v>0</v>
      </c>
      <c r="P591">
        <v>0</v>
      </c>
      <c r="Q591">
        <v>2</v>
      </c>
      <c r="R591">
        <v>2</v>
      </c>
      <c r="S591">
        <v>0</v>
      </c>
      <c r="T591">
        <v>0</v>
      </c>
      <c r="U591">
        <v>2</v>
      </c>
      <c r="V591">
        <v>2</v>
      </c>
      <c r="W591">
        <v>2</v>
      </c>
      <c r="X591">
        <v>0</v>
      </c>
      <c r="Y591">
        <v>0</v>
      </c>
      <c r="Z591">
        <v>2</v>
      </c>
      <c r="AA591">
        <v>2</v>
      </c>
      <c r="AB591">
        <v>2</v>
      </c>
      <c r="AC591">
        <v>0</v>
      </c>
      <c r="AD591">
        <v>0</v>
      </c>
      <c r="AE591">
        <v>0</v>
      </c>
      <c r="AF591">
        <v>0</v>
      </c>
      <c r="AG591">
        <v>0</v>
      </c>
      <c r="AH591">
        <v>0</v>
      </c>
      <c r="AI591">
        <v>0</v>
      </c>
      <c r="AJ591">
        <v>0</v>
      </c>
      <c r="AK591" s="50" t="s">
        <v>42</v>
      </c>
      <c r="AO591" s="13" t="s">
        <v>33</v>
      </c>
    </row>
    <row r="592" spans="1:41" x14ac:dyDescent="0.3">
      <c r="A592" s="13" t="s">
        <v>1093</v>
      </c>
      <c r="B592">
        <v>3</v>
      </c>
      <c r="C592">
        <v>31449</v>
      </c>
      <c r="D592" t="s">
        <v>194</v>
      </c>
      <c r="E592">
        <v>0</v>
      </c>
      <c r="F592">
        <v>0</v>
      </c>
      <c r="H592">
        <v>0</v>
      </c>
      <c r="I592">
        <v>15</v>
      </c>
      <c r="J592">
        <v>14</v>
      </c>
      <c r="K592">
        <v>15</v>
      </c>
      <c r="L592">
        <v>15</v>
      </c>
      <c r="M592">
        <v>15</v>
      </c>
      <c r="N592">
        <v>14</v>
      </c>
      <c r="O592">
        <v>15</v>
      </c>
      <c r="P592">
        <v>16</v>
      </c>
      <c r="Q592">
        <v>17</v>
      </c>
      <c r="R592">
        <v>17</v>
      </c>
      <c r="S592">
        <v>0</v>
      </c>
      <c r="T592">
        <v>0</v>
      </c>
      <c r="U592">
        <v>11</v>
      </c>
      <c r="V592">
        <v>11</v>
      </c>
      <c r="W592">
        <v>11</v>
      </c>
      <c r="X592">
        <v>0</v>
      </c>
      <c r="Y592">
        <v>14</v>
      </c>
      <c r="Z592">
        <v>13</v>
      </c>
      <c r="AA592">
        <v>13</v>
      </c>
      <c r="AB592">
        <v>15</v>
      </c>
      <c r="AC592">
        <v>12</v>
      </c>
      <c r="AD592">
        <v>7</v>
      </c>
      <c r="AE592">
        <v>16</v>
      </c>
      <c r="AF592">
        <v>50</v>
      </c>
      <c r="AG592">
        <v>4</v>
      </c>
      <c r="AH592">
        <v>0</v>
      </c>
      <c r="AI592">
        <v>0</v>
      </c>
      <c r="AJ592">
        <v>8</v>
      </c>
      <c r="AK592" s="50" t="s">
        <v>194</v>
      </c>
      <c r="AO592" s="13" t="s">
        <v>33</v>
      </c>
    </row>
    <row r="593" spans="1:41" x14ac:dyDescent="0.3">
      <c r="A593" s="13" t="s">
        <v>1094</v>
      </c>
      <c r="B593">
        <v>3</v>
      </c>
      <c r="C593">
        <v>11833</v>
      </c>
      <c r="D593" t="s">
        <v>416</v>
      </c>
      <c r="E593">
        <v>2</v>
      </c>
      <c r="F593">
        <v>0</v>
      </c>
      <c r="H593">
        <v>1</v>
      </c>
      <c r="I593">
        <v>6</v>
      </c>
      <c r="J593">
        <v>6</v>
      </c>
      <c r="K593">
        <v>6</v>
      </c>
      <c r="L593">
        <v>6</v>
      </c>
      <c r="M593">
        <v>6</v>
      </c>
      <c r="N593">
        <v>5</v>
      </c>
      <c r="O593">
        <v>6</v>
      </c>
      <c r="P593">
        <v>6</v>
      </c>
      <c r="Q593">
        <v>3</v>
      </c>
      <c r="R593">
        <v>3</v>
      </c>
      <c r="S593">
        <v>0</v>
      </c>
      <c r="T593">
        <v>0</v>
      </c>
      <c r="U593">
        <v>8</v>
      </c>
      <c r="V593">
        <v>8</v>
      </c>
      <c r="W593">
        <v>8</v>
      </c>
      <c r="X593">
        <v>0</v>
      </c>
      <c r="Y593">
        <v>4</v>
      </c>
      <c r="Z593">
        <v>7</v>
      </c>
      <c r="AA593">
        <v>9</v>
      </c>
      <c r="AB593">
        <v>9</v>
      </c>
      <c r="AC593">
        <v>10</v>
      </c>
      <c r="AD593">
        <v>8</v>
      </c>
      <c r="AE593">
        <v>2</v>
      </c>
      <c r="AF593">
        <v>22</v>
      </c>
      <c r="AG593">
        <v>3</v>
      </c>
      <c r="AH593">
        <v>0</v>
      </c>
      <c r="AI593">
        <v>0</v>
      </c>
      <c r="AJ593">
        <v>5</v>
      </c>
      <c r="AK593" s="50" t="s">
        <v>33</v>
      </c>
      <c r="AO593" s="13" t="s">
        <v>355</v>
      </c>
    </row>
    <row r="594" spans="1:41" x14ac:dyDescent="0.3">
      <c r="A594" s="13" t="s">
        <v>1095</v>
      </c>
      <c r="B594">
        <v>3</v>
      </c>
      <c r="C594">
        <v>32743</v>
      </c>
      <c r="D594" t="s">
        <v>54</v>
      </c>
      <c r="E594">
        <v>19</v>
      </c>
      <c r="F594">
        <v>0</v>
      </c>
      <c r="H594">
        <v>21</v>
      </c>
      <c r="I594">
        <v>18</v>
      </c>
      <c r="J594">
        <v>17</v>
      </c>
      <c r="K594">
        <v>17</v>
      </c>
      <c r="L594">
        <v>17</v>
      </c>
      <c r="M594">
        <v>11</v>
      </c>
      <c r="N594">
        <v>11</v>
      </c>
      <c r="O594">
        <v>11</v>
      </c>
      <c r="P594">
        <v>11</v>
      </c>
      <c r="Q594">
        <v>13</v>
      </c>
      <c r="R594">
        <v>13</v>
      </c>
      <c r="S594">
        <v>0</v>
      </c>
      <c r="T594">
        <v>0</v>
      </c>
      <c r="U594">
        <v>9</v>
      </c>
      <c r="V594">
        <v>10</v>
      </c>
      <c r="W594">
        <v>9</v>
      </c>
      <c r="X594">
        <v>0</v>
      </c>
      <c r="Y594">
        <v>4</v>
      </c>
      <c r="Z594">
        <v>4</v>
      </c>
      <c r="AA594">
        <v>5</v>
      </c>
      <c r="AB594">
        <v>4</v>
      </c>
      <c r="AC594">
        <v>7</v>
      </c>
      <c r="AD594">
        <v>5</v>
      </c>
      <c r="AE594">
        <v>10</v>
      </c>
      <c r="AF594">
        <v>57</v>
      </c>
      <c r="AG594">
        <v>5</v>
      </c>
      <c r="AH594">
        <v>0</v>
      </c>
      <c r="AI594">
        <v>2</v>
      </c>
      <c r="AJ594">
        <v>9</v>
      </c>
      <c r="AK594" s="50" t="s">
        <v>333</v>
      </c>
      <c r="AO594" s="13" t="s">
        <v>33</v>
      </c>
    </row>
    <row r="595" spans="1:41" x14ac:dyDescent="0.3">
      <c r="A595" s="13" t="s">
        <v>1096</v>
      </c>
      <c r="B595">
        <v>3</v>
      </c>
      <c r="C595">
        <v>31139</v>
      </c>
      <c r="D595" t="s">
        <v>376</v>
      </c>
      <c r="E595">
        <v>0</v>
      </c>
      <c r="F595">
        <v>0</v>
      </c>
      <c r="H595">
        <v>0</v>
      </c>
      <c r="I595">
        <v>0</v>
      </c>
      <c r="J595">
        <v>0</v>
      </c>
      <c r="K595">
        <v>0</v>
      </c>
      <c r="L595">
        <v>0</v>
      </c>
      <c r="M595">
        <v>0</v>
      </c>
      <c r="N595">
        <v>0</v>
      </c>
      <c r="O595">
        <v>0</v>
      </c>
      <c r="P595">
        <v>0</v>
      </c>
      <c r="Q595">
        <v>0</v>
      </c>
      <c r="R595">
        <v>0</v>
      </c>
      <c r="S595">
        <v>0</v>
      </c>
      <c r="T595">
        <v>0</v>
      </c>
      <c r="U595">
        <v>1</v>
      </c>
      <c r="V595">
        <v>2</v>
      </c>
      <c r="W595">
        <v>2</v>
      </c>
      <c r="X595">
        <v>0</v>
      </c>
      <c r="Y595">
        <v>0</v>
      </c>
      <c r="Z595">
        <v>1</v>
      </c>
      <c r="AA595">
        <v>1</v>
      </c>
      <c r="AB595">
        <v>1</v>
      </c>
      <c r="AC595">
        <v>1</v>
      </c>
      <c r="AD595">
        <v>1</v>
      </c>
      <c r="AE595">
        <v>0</v>
      </c>
      <c r="AF595">
        <v>0</v>
      </c>
      <c r="AG595">
        <v>3</v>
      </c>
      <c r="AH595">
        <v>0</v>
      </c>
      <c r="AI595">
        <v>0</v>
      </c>
      <c r="AJ595">
        <v>0</v>
      </c>
      <c r="AK595" s="50" t="s">
        <v>331</v>
      </c>
      <c r="AO595" s="13" t="s">
        <v>164</v>
      </c>
    </row>
    <row r="596" spans="1:41" x14ac:dyDescent="0.3">
      <c r="A596" s="13" t="s">
        <v>1097</v>
      </c>
      <c r="B596">
        <v>3</v>
      </c>
      <c r="C596">
        <v>34132</v>
      </c>
      <c r="D596" t="s">
        <v>475</v>
      </c>
      <c r="E596">
        <v>0</v>
      </c>
      <c r="F596">
        <v>0</v>
      </c>
      <c r="H596">
        <v>0</v>
      </c>
      <c r="I596">
        <v>0</v>
      </c>
      <c r="J596">
        <v>1</v>
      </c>
      <c r="K596">
        <v>0</v>
      </c>
      <c r="L596">
        <v>0</v>
      </c>
      <c r="M596">
        <v>0</v>
      </c>
      <c r="N596">
        <v>0</v>
      </c>
      <c r="O596">
        <v>0</v>
      </c>
      <c r="P596">
        <v>0</v>
      </c>
      <c r="Q596">
        <v>2</v>
      </c>
      <c r="R596">
        <v>2</v>
      </c>
      <c r="S596">
        <v>0</v>
      </c>
      <c r="T596">
        <v>0</v>
      </c>
      <c r="U596">
        <v>2</v>
      </c>
      <c r="V596">
        <v>2</v>
      </c>
      <c r="W596">
        <v>2</v>
      </c>
      <c r="X596">
        <v>0</v>
      </c>
      <c r="Y596">
        <v>0</v>
      </c>
      <c r="Z596">
        <v>2</v>
      </c>
      <c r="AA596">
        <v>2</v>
      </c>
      <c r="AB596">
        <v>2</v>
      </c>
      <c r="AC596">
        <v>0</v>
      </c>
      <c r="AD596">
        <v>0</v>
      </c>
      <c r="AE596">
        <v>0</v>
      </c>
      <c r="AF596">
        <v>0</v>
      </c>
      <c r="AG596">
        <v>2</v>
      </c>
      <c r="AH596">
        <v>0</v>
      </c>
      <c r="AI596">
        <v>0</v>
      </c>
      <c r="AJ596">
        <v>1</v>
      </c>
      <c r="AK596" s="50" t="s">
        <v>328</v>
      </c>
      <c r="AO596" s="13" t="s">
        <v>92</v>
      </c>
    </row>
    <row r="597" spans="1:41" x14ac:dyDescent="0.3">
      <c r="A597" s="13" t="s">
        <v>1098</v>
      </c>
      <c r="B597">
        <v>3</v>
      </c>
      <c r="C597">
        <v>8083</v>
      </c>
      <c r="D597" t="s">
        <v>476</v>
      </c>
      <c r="E597">
        <v>0</v>
      </c>
      <c r="F597">
        <v>0</v>
      </c>
      <c r="H597">
        <v>0</v>
      </c>
      <c r="I597">
        <v>1</v>
      </c>
      <c r="J597">
        <v>1</v>
      </c>
      <c r="K597">
        <v>1</v>
      </c>
      <c r="L597">
        <v>1</v>
      </c>
      <c r="M597">
        <v>1</v>
      </c>
      <c r="N597">
        <v>1</v>
      </c>
      <c r="O597">
        <v>1</v>
      </c>
      <c r="P597">
        <v>1</v>
      </c>
      <c r="Q597">
        <v>2</v>
      </c>
      <c r="R597">
        <v>2</v>
      </c>
      <c r="S597">
        <v>0</v>
      </c>
      <c r="T597">
        <v>0</v>
      </c>
      <c r="U597">
        <v>2</v>
      </c>
      <c r="V597">
        <v>3</v>
      </c>
      <c r="W597">
        <v>2</v>
      </c>
      <c r="X597">
        <v>0</v>
      </c>
      <c r="Y597">
        <v>0</v>
      </c>
      <c r="Z597">
        <v>6</v>
      </c>
      <c r="AA597">
        <v>5</v>
      </c>
      <c r="AB597">
        <v>4</v>
      </c>
      <c r="AC597">
        <v>0</v>
      </c>
      <c r="AD597">
        <v>0</v>
      </c>
      <c r="AE597">
        <v>2</v>
      </c>
      <c r="AF597">
        <v>42</v>
      </c>
      <c r="AG597">
        <v>0</v>
      </c>
      <c r="AH597">
        <v>0</v>
      </c>
      <c r="AI597">
        <v>0</v>
      </c>
      <c r="AJ597">
        <v>0</v>
      </c>
      <c r="AK597" s="50" t="s">
        <v>33</v>
      </c>
      <c r="AO597" s="13" t="s">
        <v>355</v>
      </c>
    </row>
    <row r="598" spans="1:41" x14ac:dyDescent="0.3">
      <c r="A598" s="13" t="s">
        <v>1099</v>
      </c>
      <c r="B598">
        <v>3</v>
      </c>
      <c r="C598">
        <v>11129</v>
      </c>
      <c r="D598" t="s">
        <v>499</v>
      </c>
      <c r="E598">
        <v>19</v>
      </c>
      <c r="F598">
        <v>0</v>
      </c>
      <c r="H598">
        <v>5</v>
      </c>
      <c r="I598">
        <v>2</v>
      </c>
      <c r="J598">
        <v>2</v>
      </c>
      <c r="K598">
        <v>1</v>
      </c>
      <c r="L598">
        <v>2</v>
      </c>
      <c r="M598">
        <v>0</v>
      </c>
      <c r="N598">
        <v>0</v>
      </c>
      <c r="O598">
        <v>1</v>
      </c>
      <c r="P598">
        <v>0</v>
      </c>
      <c r="Q598">
        <v>0</v>
      </c>
      <c r="R598">
        <v>1</v>
      </c>
      <c r="S598">
        <v>0</v>
      </c>
      <c r="T598">
        <v>0</v>
      </c>
      <c r="U598">
        <v>0</v>
      </c>
      <c r="V598">
        <v>1</v>
      </c>
      <c r="W598">
        <v>1</v>
      </c>
      <c r="X598">
        <v>0</v>
      </c>
      <c r="Y598">
        <v>1</v>
      </c>
      <c r="Z598">
        <v>0</v>
      </c>
      <c r="AA598">
        <v>0</v>
      </c>
      <c r="AB598">
        <v>0</v>
      </c>
      <c r="AC598">
        <v>0</v>
      </c>
      <c r="AD598">
        <v>0</v>
      </c>
      <c r="AE598">
        <v>0</v>
      </c>
      <c r="AF598">
        <v>0</v>
      </c>
      <c r="AG598">
        <v>0</v>
      </c>
      <c r="AH598">
        <v>0</v>
      </c>
      <c r="AI598">
        <v>0</v>
      </c>
      <c r="AJ598">
        <v>1</v>
      </c>
      <c r="AK598" s="50" t="s">
        <v>33</v>
      </c>
      <c r="AO598" s="13" t="s">
        <v>355</v>
      </c>
    </row>
    <row r="599" spans="1:41" x14ac:dyDescent="0.3">
      <c r="A599" s="13" t="s">
        <v>1100</v>
      </c>
      <c r="B599">
        <v>3</v>
      </c>
      <c r="C599">
        <v>30057</v>
      </c>
      <c r="D599" t="s">
        <v>503</v>
      </c>
      <c r="E599">
        <v>1</v>
      </c>
      <c r="F599">
        <v>0</v>
      </c>
      <c r="H599">
        <v>1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0</v>
      </c>
      <c r="O599">
        <v>0</v>
      </c>
      <c r="P599">
        <v>0</v>
      </c>
      <c r="Q599">
        <v>0</v>
      </c>
      <c r="R599">
        <v>0</v>
      </c>
      <c r="S599">
        <v>0</v>
      </c>
      <c r="T599">
        <v>0</v>
      </c>
      <c r="U599">
        <v>0</v>
      </c>
      <c r="V599">
        <v>0</v>
      </c>
      <c r="W599">
        <v>0</v>
      </c>
      <c r="X599">
        <v>0</v>
      </c>
      <c r="Y599">
        <v>0</v>
      </c>
      <c r="Z599">
        <v>0</v>
      </c>
      <c r="AA599">
        <v>0</v>
      </c>
      <c r="AB599">
        <v>0</v>
      </c>
      <c r="AC599">
        <v>0</v>
      </c>
      <c r="AD599">
        <v>0</v>
      </c>
      <c r="AE599">
        <v>0</v>
      </c>
      <c r="AF599">
        <v>0</v>
      </c>
      <c r="AG599">
        <v>0</v>
      </c>
      <c r="AH599">
        <v>0</v>
      </c>
      <c r="AI599">
        <v>0</v>
      </c>
      <c r="AJ599">
        <v>0</v>
      </c>
      <c r="AK599" s="50" t="s">
        <v>33</v>
      </c>
      <c r="AO599" s="13" t="s">
        <v>355</v>
      </c>
    </row>
    <row r="600" spans="1:41" x14ac:dyDescent="0.3">
      <c r="A600" s="13" t="s">
        <v>1101</v>
      </c>
      <c r="B600">
        <v>3</v>
      </c>
      <c r="C600">
        <v>26706</v>
      </c>
      <c r="D600" t="s">
        <v>504</v>
      </c>
      <c r="E600">
        <v>94</v>
      </c>
      <c r="F600">
        <v>0</v>
      </c>
      <c r="H600">
        <v>90</v>
      </c>
      <c r="I600">
        <v>0</v>
      </c>
      <c r="J600">
        <v>0</v>
      </c>
      <c r="K600">
        <v>0</v>
      </c>
      <c r="L600">
        <v>0</v>
      </c>
      <c r="M600">
        <v>0</v>
      </c>
      <c r="N600">
        <v>0</v>
      </c>
      <c r="O600">
        <v>0</v>
      </c>
      <c r="P600">
        <v>0</v>
      </c>
      <c r="Q600">
        <v>0</v>
      </c>
      <c r="R600">
        <v>0</v>
      </c>
      <c r="S600">
        <v>0</v>
      </c>
      <c r="T600">
        <v>0</v>
      </c>
      <c r="U600">
        <v>0</v>
      </c>
      <c r="V600">
        <v>0</v>
      </c>
      <c r="W600">
        <v>0</v>
      </c>
      <c r="X600">
        <v>0</v>
      </c>
      <c r="Y600">
        <v>2</v>
      </c>
      <c r="Z600">
        <v>0</v>
      </c>
      <c r="AA600">
        <v>0</v>
      </c>
      <c r="AB600">
        <v>0</v>
      </c>
      <c r="AC600">
        <v>0</v>
      </c>
      <c r="AD600">
        <v>0</v>
      </c>
      <c r="AE600">
        <v>0</v>
      </c>
      <c r="AF600">
        <v>0</v>
      </c>
      <c r="AG600">
        <v>0</v>
      </c>
      <c r="AH600">
        <v>0</v>
      </c>
      <c r="AI600">
        <v>0</v>
      </c>
      <c r="AJ600">
        <v>0</v>
      </c>
      <c r="AK600" s="50" t="e">
        <v>#N/A</v>
      </c>
      <c r="AO600" s="13" t="e">
        <v>#N/A</v>
      </c>
    </row>
    <row r="601" spans="1:41" x14ac:dyDescent="0.3">
      <c r="A601" s="13" t="s">
        <v>1102</v>
      </c>
      <c r="B601">
        <v>4</v>
      </c>
      <c r="C601">
        <v>4317</v>
      </c>
      <c r="D601" t="s">
        <v>32</v>
      </c>
      <c r="E601">
        <v>1</v>
      </c>
      <c r="F601">
        <v>0</v>
      </c>
      <c r="H601">
        <v>4</v>
      </c>
      <c r="I601">
        <v>2</v>
      </c>
      <c r="J601">
        <v>2</v>
      </c>
      <c r="K601">
        <v>1</v>
      </c>
      <c r="L601">
        <v>2</v>
      </c>
      <c r="M601">
        <v>0</v>
      </c>
      <c r="N601">
        <v>2</v>
      </c>
      <c r="O601">
        <v>1</v>
      </c>
      <c r="P601">
        <v>0</v>
      </c>
      <c r="Q601">
        <v>0</v>
      </c>
      <c r="R601">
        <v>0</v>
      </c>
      <c r="S601">
        <v>0</v>
      </c>
      <c r="T601">
        <v>0</v>
      </c>
      <c r="U601">
        <v>1</v>
      </c>
      <c r="V601">
        <v>1</v>
      </c>
      <c r="W601">
        <v>1</v>
      </c>
      <c r="X601">
        <v>0</v>
      </c>
      <c r="Y601">
        <v>0</v>
      </c>
      <c r="Z601">
        <v>1</v>
      </c>
      <c r="AA601">
        <v>1</v>
      </c>
      <c r="AB601">
        <v>2</v>
      </c>
      <c r="AC601">
        <v>0</v>
      </c>
      <c r="AD601">
        <v>0</v>
      </c>
      <c r="AE601">
        <v>0</v>
      </c>
      <c r="AF601">
        <v>4</v>
      </c>
      <c r="AG601">
        <v>0</v>
      </c>
      <c r="AH601">
        <v>0</v>
      </c>
      <c r="AI601">
        <v>0</v>
      </c>
      <c r="AJ601">
        <v>0</v>
      </c>
      <c r="AK601" s="50" t="s">
        <v>33</v>
      </c>
      <c r="AO601" s="13" t="s">
        <v>33</v>
      </c>
    </row>
    <row r="602" spans="1:41" x14ac:dyDescent="0.3">
      <c r="A602" s="13" t="s">
        <v>1103</v>
      </c>
      <c r="B602">
        <v>4</v>
      </c>
      <c r="C602">
        <v>4318</v>
      </c>
      <c r="D602" t="s">
        <v>35</v>
      </c>
      <c r="E602">
        <v>4</v>
      </c>
      <c r="F602">
        <v>0</v>
      </c>
      <c r="H602">
        <v>4</v>
      </c>
      <c r="I602">
        <v>7</v>
      </c>
      <c r="J602">
        <v>7</v>
      </c>
      <c r="K602">
        <v>7</v>
      </c>
      <c r="L602">
        <v>7</v>
      </c>
      <c r="M602">
        <v>2</v>
      </c>
      <c r="N602">
        <v>2</v>
      </c>
      <c r="O602">
        <v>2</v>
      </c>
      <c r="P602">
        <v>2</v>
      </c>
      <c r="Q602">
        <v>2</v>
      </c>
      <c r="R602">
        <v>2</v>
      </c>
      <c r="S602">
        <v>0</v>
      </c>
      <c r="T602">
        <v>0</v>
      </c>
      <c r="U602">
        <v>2</v>
      </c>
      <c r="V602">
        <v>2</v>
      </c>
      <c r="W602">
        <v>2</v>
      </c>
      <c r="X602">
        <v>0</v>
      </c>
      <c r="Y602">
        <v>1</v>
      </c>
      <c r="Z602">
        <v>5</v>
      </c>
      <c r="AA602">
        <v>5</v>
      </c>
      <c r="AB602">
        <v>5</v>
      </c>
      <c r="AC602">
        <v>2</v>
      </c>
      <c r="AD602">
        <v>2</v>
      </c>
      <c r="AE602">
        <v>0</v>
      </c>
      <c r="AF602">
        <v>5</v>
      </c>
      <c r="AG602">
        <v>1</v>
      </c>
      <c r="AH602">
        <v>0</v>
      </c>
      <c r="AI602">
        <v>2</v>
      </c>
      <c r="AJ602">
        <v>0</v>
      </c>
      <c r="AK602" s="50" t="s">
        <v>33</v>
      </c>
      <c r="AO602" s="13" t="s">
        <v>33</v>
      </c>
    </row>
    <row r="603" spans="1:41" x14ac:dyDescent="0.3">
      <c r="A603" s="13" t="s">
        <v>1104</v>
      </c>
      <c r="B603">
        <v>4</v>
      </c>
      <c r="C603">
        <v>4319</v>
      </c>
      <c r="D603" t="s">
        <v>36</v>
      </c>
      <c r="E603">
        <v>0</v>
      </c>
      <c r="F603">
        <v>0</v>
      </c>
      <c r="H603">
        <v>0</v>
      </c>
      <c r="I603">
        <v>2</v>
      </c>
      <c r="J603">
        <v>2</v>
      </c>
      <c r="K603">
        <v>2</v>
      </c>
      <c r="L603">
        <v>2</v>
      </c>
      <c r="M603">
        <v>0</v>
      </c>
      <c r="N603">
        <v>0</v>
      </c>
      <c r="O603">
        <v>0</v>
      </c>
      <c r="P603">
        <v>0</v>
      </c>
      <c r="Q603">
        <v>2</v>
      </c>
      <c r="R603">
        <v>2</v>
      </c>
      <c r="S603">
        <v>0</v>
      </c>
      <c r="T603">
        <v>0</v>
      </c>
      <c r="U603">
        <v>1</v>
      </c>
      <c r="V603">
        <v>1</v>
      </c>
      <c r="W603">
        <v>1</v>
      </c>
      <c r="X603">
        <v>0</v>
      </c>
      <c r="Y603">
        <v>1</v>
      </c>
      <c r="Z603">
        <v>2</v>
      </c>
      <c r="AA603">
        <v>1</v>
      </c>
      <c r="AB603">
        <v>1</v>
      </c>
      <c r="AC603">
        <v>1</v>
      </c>
      <c r="AD603">
        <v>1</v>
      </c>
      <c r="AE603">
        <v>0</v>
      </c>
      <c r="AF603">
        <v>4</v>
      </c>
      <c r="AG603">
        <v>0</v>
      </c>
      <c r="AH603">
        <v>0</v>
      </c>
      <c r="AI603">
        <v>0</v>
      </c>
      <c r="AJ603">
        <v>1</v>
      </c>
      <c r="AK603" s="50" t="s">
        <v>33</v>
      </c>
      <c r="AO603" s="13" t="s">
        <v>33</v>
      </c>
    </row>
    <row r="604" spans="1:41" x14ac:dyDescent="0.3">
      <c r="A604" s="13" t="s">
        <v>1105</v>
      </c>
      <c r="B604">
        <v>4</v>
      </c>
      <c r="C604">
        <v>4320</v>
      </c>
      <c r="D604" t="s">
        <v>37</v>
      </c>
      <c r="E604">
        <v>0</v>
      </c>
      <c r="F604">
        <v>0</v>
      </c>
      <c r="H604">
        <v>0</v>
      </c>
      <c r="I604">
        <v>3</v>
      </c>
      <c r="J604">
        <v>3</v>
      </c>
      <c r="K604">
        <v>3</v>
      </c>
      <c r="L604">
        <v>3</v>
      </c>
      <c r="M604">
        <v>4</v>
      </c>
      <c r="N604">
        <v>4</v>
      </c>
      <c r="O604">
        <v>4</v>
      </c>
      <c r="P604">
        <v>4</v>
      </c>
      <c r="Q604">
        <v>1</v>
      </c>
      <c r="R604">
        <v>1</v>
      </c>
      <c r="S604">
        <v>0</v>
      </c>
      <c r="T604">
        <v>0</v>
      </c>
      <c r="U604">
        <v>3</v>
      </c>
      <c r="V604">
        <v>3</v>
      </c>
      <c r="W604">
        <v>3</v>
      </c>
      <c r="X604">
        <v>0</v>
      </c>
      <c r="Y604">
        <v>5</v>
      </c>
      <c r="Z604">
        <v>2</v>
      </c>
      <c r="AA604">
        <v>2</v>
      </c>
      <c r="AB604">
        <v>2</v>
      </c>
      <c r="AC604">
        <v>0</v>
      </c>
      <c r="AD604">
        <v>0</v>
      </c>
      <c r="AE604">
        <v>1</v>
      </c>
      <c r="AF604">
        <v>41</v>
      </c>
      <c r="AG604">
        <v>0</v>
      </c>
      <c r="AH604">
        <v>0</v>
      </c>
      <c r="AI604">
        <v>1</v>
      </c>
      <c r="AJ604">
        <v>0</v>
      </c>
      <c r="AK604" s="50" t="s">
        <v>33</v>
      </c>
      <c r="AO604" s="13" t="s">
        <v>33</v>
      </c>
    </row>
    <row r="605" spans="1:41" x14ac:dyDescent="0.3">
      <c r="A605" s="13" t="s">
        <v>1106</v>
      </c>
      <c r="B605">
        <v>4</v>
      </c>
      <c r="C605">
        <v>4321</v>
      </c>
      <c r="D605" t="s">
        <v>437</v>
      </c>
      <c r="E605">
        <v>0</v>
      </c>
      <c r="F605">
        <v>0</v>
      </c>
      <c r="H605">
        <v>0</v>
      </c>
      <c r="I605">
        <v>2</v>
      </c>
      <c r="J605">
        <v>2</v>
      </c>
      <c r="K605">
        <v>2</v>
      </c>
      <c r="L605">
        <v>2</v>
      </c>
      <c r="M605">
        <v>1</v>
      </c>
      <c r="N605">
        <v>1</v>
      </c>
      <c r="O605">
        <v>1</v>
      </c>
      <c r="P605">
        <v>1</v>
      </c>
      <c r="Q605">
        <v>2</v>
      </c>
      <c r="R605">
        <v>2</v>
      </c>
      <c r="S605">
        <v>0</v>
      </c>
      <c r="T605">
        <v>0</v>
      </c>
      <c r="U605">
        <v>2</v>
      </c>
      <c r="V605">
        <v>2</v>
      </c>
      <c r="W605">
        <v>2</v>
      </c>
      <c r="X605">
        <v>0</v>
      </c>
      <c r="Y605">
        <v>0</v>
      </c>
      <c r="Z605">
        <v>0</v>
      </c>
      <c r="AA605">
        <v>0</v>
      </c>
      <c r="AB605">
        <v>0</v>
      </c>
      <c r="AC605">
        <v>2</v>
      </c>
      <c r="AD605">
        <v>0</v>
      </c>
      <c r="AE605">
        <v>0</v>
      </c>
      <c r="AF605">
        <v>9</v>
      </c>
      <c r="AG605">
        <v>68</v>
      </c>
      <c r="AH605">
        <v>0</v>
      </c>
      <c r="AI605">
        <v>1</v>
      </c>
      <c r="AJ605">
        <v>4</v>
      </c>
      <c r="AK605" s="50" t="s">
        <v>33</v>
      </c>
      <c r="AO605" s="13" t="s">
        <v>33</v>
      </c>
    </row>
    <row r="606" spans="1:41" x14ac:dyDescent="0.3">
      <c r="A606" s="13" t="s">
        <v>1107</v>
      </c>
      <c r="B606">
        <v>4</v>
      </c>
      <c r="C606">
        <v>4322</v>
      </c>
      <c r="D606" t="s">
        <v>38</v>
      </c>
      <c r="E606">
        <v>0</v>
      </c>
      <c r="F606">
        <v>0</v>
      </c>
      <c r="H606">
        <v>0</v>
      </c>
      <c r="I606">
        <v>2</v>
      </c>
      <c r="J606">
        <v>2</v>
      </c>
      <c r="K606">
        <v>2</v>
      </c>
      <c r="L606">
        <v>2</v>
      </c>
      <c r="M606">
        <v>2</v>
      </c>
      <c r="N606">
        <v>2</v>
      </c>
      <c r="O606">
        <v>2</v>
      </c>
      <c r="P606">
        <v>2</v>
      </c>
      <c r="Q606">
        <v>1</v>
      </c>
      <c r="R606">
        <v>1</v>
      </c>
      <c r="S606">
        <v>0</v>
      </c>
      <c r="T606">
        <v>0</v>
      </c>
      <c r="U606">
        <v>1</v>
      </c>
      <c r="V606">
        <v>1</v>
      </c>
      <c r="W606">
        <v>1</v>
      </c>
      <c r="X606">
        <v>0</v>
      </c>
      <c r="Y606">
        <v>2</v>
      </c>
      <c r="Z606">
        <v>3</v>
      </c>
      <c r="AA606">
        <v>2</v>
      </c>
      <c r="AB606">
        <v>2</v>
      </c>
      <c r="AC606">
        <v>2</v>
      </c>
      <c r="AD606">
        <v>2</v>
      </c>
      <c r="AE606">
        <v>0</v>
      </c>
      <c r="AF606">
        <v>1</v>
      </c>
      <c r="AG606">
        <v>0</v>
      </c>
      <c r="AH606">
        <v>0</v>
      </c>
      <c r="AI606">
        <v>0</v>
      </c>
      <c r="AJ606">
        <v>1</v>
      </c>
      <c r="AK606" s="50" t="s">
        <v>33</v>
      </c>
      <c r="AO606" s="13" t="s">
        <v>33</v>
      </c>
    </row>
    <row r="607" spans="1:41" x14ac:dyDescent="0.3">
      <c r="A607" s="13" t="s">
        <v>1108</v>
      </c>
      <c r="B607">
        <v>4</v>
      </c>
      <c r="C607">
        <v>4323</v>
      </c>
      <c r="D607" t="s">
        <v>39</v>
      </c>
      <c r="E607">
        <v>0</v>
      </c>
      <c r="F607">
        <v>0</v>
      </c>
      <c r="H607">
        <v>0</v>
      </c>
      <c r="I607">
        <v>4</v>
      </c>
      <c r="J607">
        <v>4</v>
      </c>
      <c r="K607">
        <v>4</v>
      </c>
      <c r="L607">
        <v>4</v>
      </c>
      <c r="M607">
        <v>1</v>
      </c>
      <c r="N607">
        <v>1</v>
      </c>
      <c r="O607">
        <v>1</v>
      </c>
      <c r="P607">
        <v>1</v>
      </c>
      <c r="Q607">
        <v>3</v>
      </c>
      <c r="R607">
        <v>3</v>
      </c>
      <c r="S607">
        <v>0</v>
      </c>
      <c r="T607">
        <v>0</v>
      </c>
      <c r="U607">
        <v>4</v>
      </c>
      <c r="V607">
        <v>4</v>
      </c>
      <c r="W607">
        <v>4</v>
      </c>
      <c r="X607">
        <v>0</v>
      </c>
      <c r="Y607">
        <v>0</v>
      </c>
      <c r="Z607">
        <v>1</v>
      </c>
      <c r="AA607">
        <v>1</v>
      </c>
      <c r="AB607">
        <v>1</v>
      </c>
      <c r="AC607">
        <v>0</v>
      </c>
      <c r="AD607">
        <v>0</v>
      </c>
      <c r="AE607">
        <v>0</v>
      </c>
      <c r="AF607">
        <v>5</v>
      </c>
      <c r="AG607">
        <v>2</v>
      </c>
      <c r="AH607">
        <v>0</v>
      </c>
      <c r="AI607">
        <v>0</v>
      </c>
      <c r="AJ607">
        <v>0</v>
      </c>
      <c r="AK607" s="50" t="s">
        <v>33</v>
      </c>
      <c r="AO607" s="13" t="s">
        <v>33</v>
      </c>
    </row>
    <row r="608" spans="1:41" x14ac:dyDescent="0.3">
      <c r="A608" s="13" t="s">
        <v>1109</v>
      </c>
      <c r="B608">
        <v>4</v>
      </c>
      <c r="C608">
        <v>4324</v>
      </c>
      <c r="D608" t="s">
        <v>40</v>
      </c>
      <c r="E608">
        <v>0</v>
      </c>
      <c r="F608">
        <v>0</v>
      </c>
      <c r="H608">
        <v>2</v>
      </c>
      <c r="I608">
        <v>4</v>
      </c>
      <c r="J608">
        <v>4</v>
      </c>
      <c r="K608">
        <v>4</v>
      </c>
      <c r="L608">
        <v>4</v>
      </c>
      <c r="M608">
        <v>4</v>
      </c>
      <c r="N608">
        <v>4</v>
      </c>
      <c r="O608">
        <v>2</v>
      </c>
      <c r="P608">
        <v>4</v>
      </c>
      <c r="Q608">
        <v>5</v>
      </c>
      <c r="R608">
        <v>6</v>
      </c>
      <c r="S608">
        <v>0</v>
      </c>
      <c r="T608">
        <v>0</v>
      </c>
      <c r="U608">
        <v>5</v>
      </c>
      <c r="V608">
        <v>5</v>
      </c>
      <c r="W608">
        <v>5</v>
      </c>
      <c r="X608">
        <v>0</v>
      </c>
      <c r="Y608">
        <v>0</v>
      </c>
      <c r="Z608">
        <v>3</v>
      </c>
      <c r="AA608">
        <v>3</v>
      </c>
      <c r="AB608">
        <v>3</v>
      </c>
      <c r="AC608">
        <v>2</v>
      </c>
      <c r="AD608">
        <v>2</v>
      </c>
      <c r="AE608">
        <v>1</v>
      </c>
      <c r="AF608">
        <v>13</v>
      </c>
      <c r="AG608">
        <v>0</v>
      </c>
      <c r="AH608">
        <v>0</v>
      </c>
      <c r="AI608">
        <v>0</v>
      </c>
      <c r="AJ608">
        <v>2</v>
      </c>
      <c r="AK608" s="50" t="s">
        <v>33</v>
      </c>
      <c r="AO608" s="13" t="s">
        <v>33</v>
      </c>
    </row>
    <row r="609" spans="1:41" x14ac:dyDescent="0.3">
      <c r="A609" s="13" t="s">
        <v>1110</v>
      </c>
      <c r="B609">
        <v>4</v>
      </c>
      <c r="C609">
        <v>4325</v>
      </c>
      <c r="D609" t="s">
        <v>41</v>
      </c>
      <c r="E609">
        <v>0</v>
      </c>
      <c r="F609">
        <v>0</v>
      </c>
      <c r="H609">
        <v>0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0</v>
      </c>
      <c r="P609">
        <v>0</v>
      </c>
      <c r="Q609">
        <v>0</v>
      </c>
      <c r="R609">
        <v>0</v>
      </c>
      <c r="S609">
        <v>0</v>
      </c>
      <c r="T609">
        <v>0</v>
      </c>
      <c r="U609">
        <v>2</v>
      </c>
      <c r="V609">
        <v>2</v>
      </c>
      <c r="W609">
        <v>2</v>
      </c>
      <c r="X609">
        <v>0</v>
      </c>
      <c r="Y609">
        <v>2</v>
      </c>
      <c r="Z609">
        <v>1</v>
      </c>
      <c r="AA609">
        <v>3</v>
      </c>
      <c r="AB609">
        <v>3</v>
      </c>
      <c r="AC609">
        <v>0</v>
      </c>
      <c r="AD609">
        <v>0</v>
      </c>
      <c r="AE609">
        <v>0</v>
      </c>
      <c r="AF609">
        <v>0</v>
      </c>
      <c r="AG609">
        <v>0</v>
      </c>
      <c r="AH609">
        <v>0</v>
      </c>
      <c r="AI609">
        <v>0</v>
      </c>
      <c r="AJ609">
        <v>0</v>
      </c>
      <c r="AK609" s="50" t="s">
        <v>42</v>
      </c>
      <c r="AO609" s="13" t="s">
        <v>33</v>
      </c>
    </row>
    <row r="610" spans="1:41" x14ac:dyDescent="0.3">
      <c r="A610" s="13" t="s">
        <v>1111</v>
      </c>
      <c r="B610">
        <v>4</v>
      </c>
      <c r="C610">
        <v>4326</v>
      </c>
      <c r="D610" t="s">
        <v>43</v>
      </c>
      <c r="E610">
        <v>0</v>
      </c>
      <c r="F610">
        <v>0</v>
      </c>
      <c r="H610">
        <v>0</v>
      </c>
      <c r="I610">
        <v>2</v>
      </c>
      <c r="J610">
        <v>2</v>
      </c>
      <c r="K610">
        <v>2</v>
      </c>
      <c r="L610">
        <v>2</v>
      </c>
      <c r="M610">
        <v>0</v>
      </c>
      <c r="N610">
        <v>0</v>
      </c>
      <c r="O610">
        <v>0</v>
      </c>
      <c r="P610">
        <v>0</v>
      </c>
      <c r="Q610">
        <v>0</v>
      </c>
      <c r="R610">
        <v>0</v>
      </c>
      <c r="S610">
        <v>0</v>
      </c>
      <c r="T610">
        <v>0</v>
      </c>
      <c r="U610">
        <v>1</v>
      </c>
      <c r="V610">
        <v>1</v>
      </c>
      <c r="W610">
        <v>1</v>
      </c>
      <c r="X610">
        <v>0</v>
      </c>
      <c r="Y610">
        <v>0</v>
      </c>
      <c r="Z610">
        <v>0</v>
      </c>
      <c r="AA610">
        <v>0</v>
      </c>
      <c r="AB610">
        <v>0</v>
      </c>
      <c r="AC610">
        <v>0</v>
      </c>
      <c r="AD610">
        <v>0</v>
      </c>
      <c r="AE610">
        <v>1</v>
      </c>
      <c r="AF610">
        <v>0</v>
      </c>
      <c r="AG610">
        <v>0</v>
      </c>
      <c r="AH610">
        <v>0</v>
      </c>
      <c r="AI610">
        <v>0</v>
      </c>
      <c r="AJ610">
        <v>1</v>
      </c>
      <c r="AK610" s="50" t="s">
        <v>42</v>
      </c>
      <c r="AO610" s="13" t="s">
        <v>33</v>
      </c>
    </row>
    <row r="611" spans="1:41" x14ac:dyDescent="0.3">
      <c r="A611" s="13" t="s">
        <v>1112</v>
      </c>
      <c r="B611">
        <v>4</v>
      </c>
      <c r="C611">
        <v>4327</v>
      </c>
      <c r="D611" t="s">
        <v>44</v>
      </c>
      <c r="E611">
        <v>0</v>
      </c>
      <c r="F611">
        <v>0</v>
      </c>
      <c r="H611">
        <v>0</v>
      </c>
      <c r="I611">
        <v>4</v>
      </c>
      <c r="J611">
        <v>4</v>
      </c>
      <c r="K611">
        <v>4</v>
      </c>
      <c r="L611">
        <v>4</v>
      </c>
      <c r="M611">
        <v>5</v>
      </c>
      <c r="N611">
        <v>5</v>
      </c>
      <c r="O611">
        <v>5</v>
      </c>
      <c r="P611">
        <v>5</v>
      </c>
      <c r="Q611">
        <v>1</v>
      </c>
      <c r="R611">
        <v>1</v>
      </c>
      <c r="S611">
        <v>0</v>
      </c>
      <c r="T611">
        <v>0</v>
      </c>
      <c r="U611">
        <v>4</v>
      </c>
      <c r="V611">
        <v>4</v>
      </c>
      <c r="W611">
        <v>3</v>
      </c>
      <c r="X611">
        <v>0</v>
      </c>
      <c r="Y611">
        <v>0</v>
      </c>
      <c r="Z611">
        <v>3</v>
      </c>
      <c r="AA611">
        <v>3</v>
      </c>
      <c r="AB611">
        <v>4</v>
      </c>
      <c r="AC611">
        <v>0</v>
      </c>
      <c r="AD611">
        <v>0</v>
      </c>
      <c r="AE611">
        <v>0</v>
      </c>
      <c r="AF611">
        <v>2</v>
      </c>
      <c r="AG611">
        <v>1</v>
      </c>
      <c r="AH611">
        <v>0</v>
      </c>
      <c r="AI611">
        <v>2</v>
      </c>
      <c r="AJ611">
        <v>0</v>
      </c>
      <c r="AK611" s="50" t="s">
        <v>45</v>
      </c>
      <c r="AO611" s="13" t="s">
        <v>33</v>
      </c>
    </row>
    <row r="612" spans="1:41" x14ac:dyDescent="0.3">
      <c r="A612" s="13" t="s">
        <v>1113</v>
      </c>
      <c r="B612">
        <v>4</v>
      </c>
      <c r="C612">
        <v>4328</v>
      </c>
      <c r="D612" t="s">
        <v>46</v>
      </c>
      <c r="E612">
        <v>0</v>
      </c>
      <c r="F612">
        <v>0</v>
      </c>
      <c r="H612">
        <v>0</v>
      </c>
      <c r="I612">
        <v>3</v>
      </c>
      <c r="J612">
        <v>3</v>
      </c>
      <c r="K612">
        <v>3</v>
      </c>
      <c r="L612">
        <v>3</v>
      </c>
      <c r="M612">
        <v>2</v>
      </c>
      <c r="N612">
        <v>2</v>
      </c>
      <c r="O612">
        <v>2</v>
      </c>
      <c r="P612">
        <v>2</v>
      </c>
      <c r="Q612">
        <v>2</v>
      </c>
      <c r="R612">
        <v>2</v>
      </c>
      <c r="S612">
        <v>0</v>
      </c>
      <c r="T612">
        <v>0</v>
      </c>
      <c r="U612">
        <v>0</v>
      </c>
      <c r="V612">
        <v>0</v>
      </c>
      <c r="W612">
        <v>0</v>
      </c>
      <c r="X612">
        <v>0</v>
      </c>
      <c r="Y612">
        <v>4</v>
      </c>
      <c r="Z612">
        <v>1</v>
      </c>
      <c r="AA612">
        <v>1</v>
      </c>
      <c r="AB612">
        <v>1</v>
      </c>
      <c r="AC612">
        <v>1</v>
      </c>
      <c r="AD612">
        <v>1</v>
      </c>
      <c r="AE612">
        <v>0</v>
      </c>
      <c r="AF612">
        <v>0</v>
      </c>
      <c r="AG612">
        <v>0</v>
      </c>
      <c r="AH612">
        <v>0</v>
      </c>
      <c r="AI612">
        <v>0</v>
      </c>
      <c r="AJ612">
        <v>1</v>
      </c>
      <c r="AK612" s="50" t="s">
        <v>45</v>
      </c>
      <c r="AO612" s="13" t="s">
        <v>33</v>
      </c>
    </row>
    <row r="613" spans="1:41" x14ac:dyDescent="0.3">
      <c r="A613" s="13" t="s">
        <v>1114</v>
      </c>
      <c r="B613">
        <v>4</v>
      </c>
      <c r="C613">
        <v>4329</v>
      </c>
      <c r="D613" t="s">
        <v>47</v>
      </c>
      <c r="E613">
        <v>0</v>
      </c>
      <c r="F613">
        <v>1</v>
      </c>
      <c r="H613">
        <v>7</v>
      </c>
      <c r="I613">
        <v>7</v>
      </c>
      <c r="J613">
        <v>7</v>
      </c>
      <c r="K613">
        <v>7</v>
      </c>
      <c r="L613">
        <v>7</v>
      </c>
      <c r="M613">
        <v>6</v>
      </c>
      <c r="N613">
        <v>6</v>
      </c>
      <c r="O613">
        <v>6</v>
      </c>
      <c r="P613">
        <v>6</v>
      </c>
      <c r="Q613">
        <v>1</v>
      </c>
      <c r="R613">
        <v>1</v>
      </c>
      <c r="S613">
        <v>0</v>
      </c>
      <c r="T613">
        <v>0</v>
      </c>
      <c r="U613">
        <v>0</v>
      </c>
      <c r="V613">
        <v>0</v>
      </c>
      <c r="W613">
        <v>0</v>
      </c>
      <c r="X613">
        <v>0</v>
      </c>
      <c r="Y613">
        <v>0</v>
      </c>
      <c r="Z613">
        <v>2</v>
      </c>
      <c r="AA613">
        <v>2</v>
      </c>
      <c r="AB613">
        <v>2</v>
      </c>
      <c r="AC613">
        <v>1</v>
      </c>
      <c r="AD613">
        <v>2</v>
      </c>
      <c r="AE613">
        <v>0</v>
      </c>
      <c r="AF613">
        <v>14</v>
      </c>
      <c r="AG613">
        <v>0</v>
      </c>
      <c r="AH613">
        <v>0</v>
      </c>
      <c r="AI613">
        <v>0</v>
      </c>
      <c r="AJ613">
        <v>0</v>
      </c>
      <c r="AK613" s="50" t="s">
        <v>45</v>
      </c>
      <c r="AO613" s="13" t="s">
        <v>33</v>
      </c>
    </row>
    <row r="614" spans="1:41" x14ac:dyDescent="0.3">
      <c r="A614" s="13" t="s">
        <v>1115</v>
      </c>
      <c r="B614">
        <v>4</v>
      </c>
      <c r="C614">
        <v>4330</v>
      </c>
      <c r="D614" t="s">
        <v>48</v>
      </c>
      <c r="E614">
        <v>0</v>
      </c>
      <c r="F614">
        <v>0</v>
      </c>
      <c r="H614">
        <v>0</v>
      </c>
      <c r="I614">
        <v>1</v>
      </c>
      <c r="J614">
        <v>1</v>
      </c>
      <c r="K614">
        <v>1</v>
      </c>
      <c r="L614">
        <v>1</v>
      </c>
      <c r="M614">
        <v>2</v>
      </c>
      <c r="N614">
        <v>2</v>
      </c>
      <c r="O614">
        <v>1</v>
      </c>
      <c r="P614">
        <v>2</v>
      </c>
      <c r="Q614">
        <v>3</v>
      </c>
      <c r="R614">
        <v>3</v>
      </c>
      <c r="S614">
        <v>0</v>
      </c>
      <c r="T614">
        <v>0</v>
      </c>
      <c r="U614">
        <v>1</v>
      </c>
      <c r="V614">
        <v>1</v>
      </c>
      <c r="W614">
        <v>1</v>
      </c>
      <c r="X614">
        <v>0</v>
      </c>
      <c r="Y614">
        <v>0</v>
      </c>
      <c r="Z614">
        <v>0</v>
      </c>
      <c r="AA614">
        <v>0</v>
      </c>
      <c r="AB614">
        <v>0</v>
      </c>
      <c r="AC614">
        <v>0</v>
      </c>
      <c r="AD614">
        <v>0</v>
      </c>
      <c r="AE614">
        <v>2</v>
      </c>
      <c r="AF614">
        <v>9</v>
      </c>
      <c r="AG614">
        <v>0</v>
      </c>
      <c r="AH614">
        <v>0</v>
      </c>
      <c r="AI614">
        <v>0</v>
      </c>
      <c r="AJ614">
        <v>1</v>
      </c>
      <c r="AK614" s="50" t="s">
        <v>45</v>
      </c>
      <c r="AO614" s="13" t="s">
        <v>33</v>
      </c>
    </row>
    <row r="615" spans="1:41" x14ac:dyDescent="0.3">
      <c r="A615" s="13" t="s">
        <v>1116</v>
      </c>
      <c r="B615">
        <v>4</v>
      </c>
      <c r="C615">
        <v>4331</v>
      </c>
      <c r="D615" t="s">
        <v>49</v>
      </c>
      <c r="E615">
        <v>3</v>
      </c>
      <c r="F615">
        <v>0</v>
      </c>
      <c r="H615">
        <v>6</v>
      </c>
      <c r="I615">
        <v>5</v>
      </c>
      <c r="J615">
        <v>5</v>
      </c>
      <c r="K615">
        <v>5</v>
      </c>
      <c r="L615">
        <v>5</v>
      </c>
      <c r="M615">
        <v>2</v>
      </c>
      <c r="N615">
        <v>2</v>
      </c>
      <c r="O615">
        <v>2</v>
      </c>
      <c r="P615">
        <v>2</v>
      </c>
      <c r="Q615">
        <v>2</v>
      </c>
      <c r="R615">
        <v>2</v>
      </c>
      <c r="S615">
        <v>0</v>
      </c>
      <c r="T615">
        <v>0</v>
      </c>
      <c r="U615">
        <v>8</v>
      </c>
      <c r="V615">
        <v>8</v>
      </c>
      <c r="W615">
        <v>8</v>
      </c>
      <c r="X615">
        <v>0</v>
      </c>
      <c r="Y615">
        <v>0</v>
      </c>
      <c r="Z615">
        <v>5</v>
      </c>
      <c r="AA615">
        <v>5</v>
      </c>
      <c r="AB615">
        <v>5</v>
      </c>
      <c r="AC615">
        <v>1</v>
      </c>
      <c r="AD615">
        <v>1</v>
      </c>
      <c r="AE615">
        <v>0</v>
      </c>
      <c r="AF615">
        <v>23</v>
      </c>
      <c r="AG615">
        <v>0</v>
      </c>
      <c r="AH615">
        <v>0</v>
      </c>
      <c r="AI615">
        <v>1</v>
      </c>
      <c r="AJ615">
        <v>0</v>
      </c>
      <c r="AK615" s="50" t="s">
        <v>49</v>
      </c>
      <c r="AO615" s="13" t="s">
        <v>33</v>
      </c>
    </row>
    <row r="616" spans="1:41" x14ac:dyDescent="0.3">
      <c r="A616" s="13" t="s">
        <v>1117</v>
      </c>
      <c r="B616">
        <v>4</v>
      </c>
      <c r="C616">
        <v>4332</v>
      </c>
      <c r="D616" t="s">
        <v>50</v>
      </c>
      <c r="E616">
        <v>1</v>
      </c>
      <c r="F616">
        <v>0</v>
      </c>
      <c r="H616">
        <v>1</v>
      </c>
      <c r="I616">
        <v>3</v>
      </c>
      <c r="J616">
        <v>3</v>
      </c>
      <c r="K616">
        <v>3</v>
      </c>
      <c r="L616">
        <v>3</v>
      </c>
      <c r="M616">
        <v>4</v>
      </c>
      <c r="N616">
        <v>4</v>
      </c>
      <c r="O616">
        <v>4</v>
      </c>
      <c r="P616">
        <v>4</v>
      </c>
      <c r="Q616">
        <v>6</v>
      </c>
      <c r="R616">
        <v>6</v>
      </c>
      <c r="S616">
        <v>0</v>
      </c>
      <c r="T616">
        <v>0</v>
      </c>
      <c r="U616">
        <v>2</v>
      </c>
      <c r="V616">
        <v>2</v>
      </c>
      <c r="W616">
        <v>2</v>
      </c>
      <c r="X616">
        <v>0</v>
      </c>
      <c r="Y616">
        <v>4</v>
      </c>
      <c r="Z616">
        <v>3</v>
      </c>
      <c r="AA616">
        <v>3</v>
      </c>
      <c r="AB616">
        <v>3</v>
      </c>
      <c r="AC616">
        <v>2</v>
      </c>
      <c r="AD616">
        <v>2</v>
      </c>
      <c r="AE616">
        <v>0</v>
      </c>
      <c r="AF616">
        <v>5</v>
      </c>
      <c r="AG616">
        <v>1</v>
      </c>
      <c r="AH616">
        <v>0</v>
      </c>
      <c r="AI616">
        <v>0</v>
      </c>
      <c r="AJ616">
        <v>4</v>
      </c>
      <c r="AK616" s="50" t="s">
        <v>49</v>
      </c>
      <c r="AO616" s="13" t="s">
        <v>33</v>
      </c>
    </row>
    <row r="617" spans="1:41" x14ac:dyDescent="0.3">
      <c r="A617" s="13" t="s">
        <v>1118</v>
      </c>
      <c r="B617">
        <v>4</v>
      </c>
      <c r="C617">
        <v>4333</v>
      </c>
      <c r="D617" t="s">
        <v>51</v>
      </c>
      <c r="E617">
        <v>0</v>
      </c>
      <c r="F617">
        <v>0</v>
      </c>
      <c r="H617">
        <v>0</v>
      </c>
      <c r="I617">
        <v>5</v>
      </c>
      <c r="J617">
        <v>5</v>
      </c>
      <c r="K617">
        <v>5</v>
      </c>
      <c r="L617">
        <v>5</v>
      </c>
      <c r="M617">
        <v>6</v>
      </c>
      <c r="N617">
        <v>5</v>
      </c>
      <c r="O617">
        <v>6</v>
      </c>
      <c r="P617">
        <v>6</v>
      </c>
      <c r="Q617">
        <v>4</v>
      </c>
      <c r="R617">
        <v>4</v>
      </c>
      <c r="S617">
        <v>0</v>
      </c>
      <c r="T617">
        <v>0</v>
      </c>
      <c r="U617">
        <v>4</v>
      </c>
      <c r="V617">
        <v>4</v>
      </c>
      <c r="W617">
        <v>4</v>
      </c>
      <c r="X617">
        <v>0</v>
      </c>
      <c r="Y617">
        <v>3</v>
      </c>
      <c r="Z617">
        <v>1</v>
      </c>
      <c r="AA617">
        <v>0</v>
      </c>
      <c r="AB617">
        <v>1</v>
      </c>
      <c r="AC617">
        <v>0</v>
      </c>
      <c r="AD617">
        <v>0</v>
      </c>
      <c r="AE617">
        <v>0</v>
      </c>
      <c r="AF617">
        <v>12</v>
      </c>
      <c r="AG617">
        <v>0</v>
      </c>
      <c r="AH617">
        <v>0</v>
      </c>
      <c r="AI617">
        <v>0</v>
      </c>
      <c r="AJ617">
        <v>0</v>
      </c>
      <c r="AK617" s="50" t="s">
        <v>49</v>
      </c>
      <c r="AO617" s="13" t="s">
        <v>33</v>
      </c>
    </row>
    <row r="618" spans="1:41" x14ac:dyDescent="0.3">
      <c r="A618" s="13" t="s">
        <v>1119</v>
      </c>
      <c r="B618">
        <v>4</v>
      </c>
      <c r="C618">
        <v>4338</v>
      </c>
      <c r="D618" t="s">
        <v>56</v>
      </c>
      <c r="E618">
        <v>0</v>
      </c>
      <c r="F618">
        <v>0</v>
      </c>
      <c r="H618">
        <v>0</v>
      </c>
      <c r="I618">
        <v>5</v>
      </c>
      <c r="J618">
        <v>5</v>
      </c>
      <c r="K618">
        <v>5</v>
      </c>
      <c r="L618">
        <v>5</v>
      </c>
      <c r="M618">
        <v>2</v>
      </c>
      <c r="N618">
        <v>2</v>
      </c>
      <c r="O618">
        <v>2</v>
      </c>
      <c r="P618">
        <v>2</v>
      </c>
      <c r="Q618">
        <v>4</v>
      </c>
      <c r="R618">
        <v>4</v>
      </c>
      <c r="S618">
        <v>0</v>
      </c>
      <c r="T618">
        <v>0</v>
      </c>
      <c r="U618">
        <v>2</v>
      </c>
      <c r="V618">
        <v>2</v>
      </c>
      <c r="W618">
        <v>3</v>
      </c>
      <c r="X618">
        <v>0</v>
      </c>
      <c r="Y618">
        <v>0</v>
      </c>
      <c r="Z618">
        <v>0</v>
      </c>
      <c r="AA618">
        <v>0</v>
      </c>
      <c r="AB618">
        <v>0</v>
      </c>
      <c r="AC618">
        <v>0</v>
      </c>
      <c r="AD618">
        <v>0</v>
      </c>
      <c r="AE618">
        <v>0</v>
      </c>
      <c r="AF618">
        <v>6</v>
      </c>
      <c r="AG618">
        <v>0</v>
      </c>
      <c r="AH618">
        <v>0</v>
      </c>
      <c r="AI618">
        <v>1</v>
      </c>
      <c r="AJ618">
        <v>0</v>
      </c>
      <c r="AK618" s="50" t="s">
        <v>56</v>
      </c>
      <c r="AO618" s="13" t="s">
        <v>33</v>
      </c>
    </row>
    <row r="619" spans="1:41" x14ac:dyDescent="0.3">
      <c r="A619" s="13" t="s">
        <v>1120</v>
      </c>
      <c r="B619">
        <v>4</v>
      </c>
      <c r="C619">
        <v>4340</v>
      </c>
      <c r="D619" t="s">
        <v>59</v>
      </c>
      <c r="E619">
        <v>0</v>
      </c>
      <c r="F619">
        <v>0</v>
      </c>
      <c r="H619">
        <v>0</v>
      </c>
      <c r="I619">
        <v>2</v>
      </c>
      <c r="J619">
        <v>2</v>
      </c>
      <c r="K619">
        <v>2</v>
      </c>
      <c r="L619">
        <v>2</v>
      </c>
      <c r="M619">
        <v>1</v>
      </c>
      <c r="N619">
        <v>1</v>
      </c>
      <c r="O619">
        <v>1</v>
      </c>
      <c r="P619">
        <v>1</v>
      </c>
      <c r="Q619">
        <v>0</v>
      </c>
      <c r="R619">
        <v>0</v>
      </c>
      <c r="S619">
        <v>0</v>
      </c>
      <c r="T619">
        <v>0</v>
      </c>
      <c r="U619">
        <v>0</v>
      </c>
      <c r="V619">
        <v>0</v>
      </c>
      <c r="W619">
        <v>0</v>
      </c>
      <c r="X619">
        <v>0</v>
      </c>
      <c r="Y619">
        <v>0</v>
      </c>
      <c r="Z619">
        <v>0</v>
      </c>
      <c r="AA619">
        <v>0</v>
      </c>
      <c r="AB619">
        <v>0</v>
      </c>
      <c r="AC619">
        <v>0</v>
      </c>
      <c r="AD619">
        <v>0</v>
      </c>
      <c r="AE619">
        <v>0</v>
      </c>
      <c r="AF619">
        <v>0</v>
      </c>
      <c r="AG619">
        <v>0</v>
      </c>
      <c r="AH619">
        <v>0</v>
      </c>
      <c r="AI619">
        <v>0</v>
      </c>
      <c r="AJ619">
        <v>1</v>
      </c>
      <c r="AK619" s="50" t="s">
        <v>58</v>
      </c>
      <c r="AO619" s="13" t="s">
        <v>33</v>
      </c>
    </row>
    <row r="620" spans="1:41" x14ac:dyDescent="0.3">
      <c r="A620" s="13" t="s">
        <v>1121</v>
      </c>
      <c r="B620">
        <v>4</v>
      </c>
      <c r="C620">
        <v>4342</v>
      </c>
      <c r="D620" t="s">
        <v>62</v>
      </c>
      <c r="E620">
        <v>1</v>
      </c>
      <c r="F620">
        <v>0</v>
      </c>
      <c r="H620">
        <v>1</v>
      </c>
      <c r="I620">
        <v>4</v>
      </c>
      <c r="J620">
        <v>4</v>
      </c>
      <c r="K620">
        <v>4</v>
      </c>
      <c r="L620">
        <v>4</v>
      </c>
      <c r="M620">
        <v>1</v>
      </c>
      <c r="N620">
        <v>1</v>
      </c>
      <c r="O620">
        <v>1</v>
      </c>
      <c r="P620">
        <v>1</v>
      </c>
      <c r="Q620">
        <v>2</v>
      </c>
      <c r="R620">
        <v>2</v>
      </c>
      <c r="S620">
        <v>0</v>
      </c>
      <c r="T620">
        <v>0</v>
      </c>
      <c r="U620">
        <v>2</v>
      </c>
      <c r="V620">
        <v>2</v>
      </c>
      <c r="W620">
        <v>2</v>
      </c>
      <c r="X620">
        <v>0</v>
      </c>
      <c r="Y620">
        <v>1</v>
      </c>
      <c r="Z620">
        <v>0</v>
      </c>
      <c r="AA620">
        <v>1</v>
      </c>
      <c r="AB620">
        <v>1</v>
      </c>
      <c r="AC620">
        <v>0</v>
      </c>
      <c r="AD620">
        <v>0</v>
      </c>
      <c r="AE620">
        <v>0</v>
      </c>
      <c r="AF620">
        <v>14</v>
      </c>
      <c r="AG620">
        <v>0</v>
      </c>
      <c r="AH620">
        <v>0</v>
      </c>
      <c r="AI620">
        <v>0</v>
      </c>
      <c r="AJ620">
        <v>0</v>
      </c>
      <c r="AK620" s="50" t="s">
        <v>62</v>
      </c>
      <c r="AO620" s="13" t="s">
        <v>33</v>
      </c>
    </row>
    <row r="621" spans="1:41" x14ac:dyDescent="0.3">
      <c r="A621" s="13" t="s">
        <v>1122</v>
      </c>
      <c r="B621">
        <v>4</v>
      </c>
      <c r="C621">
        <v>4344</v>
      </c>
      <c r="D621" t="s">
        <v>65</v>
      </c>
      <c r="E621">
        <v>0</v>
      </c>
      <c r="F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0</v>
      </c>
      <c r="P621">
        <v>0</v>
      </c>
      <c r="Q621">
        <v>0</v>
      </c>
      <c r="R621">
        <v>0</v>
      </c>
      <c r="S621">
        <v>0</v>
      </c>
      <c r="T621">
        <v>0</v>
      </c>
      <c r="U621">
        <v>0</v>
      </c>
      <c r="V621">
        <v>0</v>
      </c>
      <c r="W621">
        <v>0</v>
      </c>
      <c r="X621">
        <v>0</v>
      </c>
      <c r="Y621">
        <v>0</v>
      </c>
      <c r="Z621">
        <v>0</v>
      </c>
      <c r="AA621">
        <v>0</v>
      </c>
      <c r="AB621">
        <v>0</v>
      </c>
      <c r="AC621">
        <v>0</v>
      </c>
      <c r="AD621">
        <v>0</v>
      </c>
      <c r="AE621">
        <v>0</v>
      </c>
      <c r="AF621">
        <v>0</v>
      </c>
      <c r="AG621">
        <v>0</v>
      </c>
      <c r="AH621">
        <v>0</v>
      </c>
      <c r="AI621">
        <v>0</v>
      </c>
      <c r="AJ621">
        <v>1</v>
      </c>
      <c r="AK621" s="50" t="s">
        <v>62</v>
      </c>
      <c r="AO621" s="13" t="s">
        <v>33</v>
      </c>
    </row>
    <row r="622" spans="1:41" x14ac:dyDescent="0.3">
      <c r="A622" s="13" t="s">
        <v>1123</v>
      </c>
      <c r="B622">
        <v>4</v>
      </c>
      <c r="C622">
        <v>4345</v>
      </c>
      <c r="D622" t="s">
        <v>66</v>
      </c>
      <c r="E622">
        <v>0</v>
      </c>
      <c r="F622">
        <v>0</v>
      </c>
      <c r="H622">
        <v>0</v>
      </c>
      <c r="I622">
        <v>2</v>
      </c>
      <c r="J622">
        <v>2</v>
      </c>
      <c r="K622">
        <v>3</v>
      </c>
      <c r="L622">
        <v>2</v>
      </c>
      <c r="M622">
        <v>2</v>
      </c>
      <c r="N622">
        <v>2</v>
      </c>
      <c r="O622">
        <v>1</v>
      </c>
      <c r="P622">
        <v>2</v>
      </c>
      <c r="Q622">
        <v>9</v>
      </c>
      <c r="R622">
        <v>8</v>
      </c>
      <c r="S622">
        <v>0</v>
      </c>
      <c r="T622">
        <v>0</v>
      </c>
      <c r="U622">
        <v>0</v>
      </c>
      <c r="V622">
        <v>0</v>
      </c>
      <c r="W622">
        <v>1</v>
      </c>
      <c r="X622">
        <v>0</v>
      </c>
      <c r="Y622">
        <v>3</v>
      </c>
      <c r="Z622">
        <v>4</v>
      </c>
      <c r="AA622">
        <v>4</v>
      </c>
      <c r="AB622">
        <v>4</v>
      </c>
      <c r="AC622">
        <v>4</v>
      </c>
      <c r="AD622">
        <v>3</v>
      </c>
      <c r="AE622">
        <v>0</v>
      </c>
      <c r="AF622">
        <v>0</v>
      </c>
      <c r="AG622">
        <v>2</v>
      </c>
      <c r="AH622">
        <v>0</v>
      </c>
      <c r="AI622">
        <v>0</v>
      </c>
      <c r="AJ622">
        <v>0</v>
      </c>
      <c r="AK622" s="50" t="s">
        <v>66</v>
      </c>
      <c r="AO622" s="13" t="s">
        <v>33</v>
      </c>
    </row>
    <row r="623" spans="1:41" x14ac:dyDescent="0.3">
      <c r="A623" s="13" t="s">
        <v>1124</v>
      </c>
      <c r="B623">
        <v>4</v>
      </c>
      <c r="C623">
        <v>4346</v>
      </c>
      <c r="D623" t="s">
        <v>67</v>
      </c>
      <c r="E623">
        <v>0</v>
      </c>
      <c r="F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1</v>
      </c>
      <c r="N623">
        <v>0</v>
      </c>
      <c r="O623">
        <v>0</v>
      </c>
      <c r="P623">
        <v>0</v>
      </c>
      <c r="Q623">
        <v>0</v>
      </c>
      <c r="R623">
        <v>0</v>
      </c>
      <c r="S623">
        <v>0</v>
      </c>
      <c r="T623">
        <v>0</v>
      </c>
      <c r="U623">
        <v>0</v>
      </c>
      <c r="V623">
        <v>0</v>
      </c>
      <c r="W623">
        <v>0</v>
      </c>
      <c r="X623">
        <v>0</v>
      </c>
      <c r="Y623">
        <v>0</v>
      </c>
      <c r="Z623">
        <v>0</v>
      </c>
      <c r="AA623">
        <v>2</v>
      </c>
      <c r="AB623">
        <v>0</v>
      </c>
      <c r="AC623">
        <v>0</v>
      </c>
      <c r="AD623">
        <v>0</v>
      </c>
      <c r="AE623">
        <v>0</v>
      </c>
      <c r="AF623">
        <v>0</v>
      </c>
      <c r="AG623">
        <v>0</v>
      </c>
      <c r="AH623">
        <v>0</v>
      </c>
      <c r="AI623">
        <v>0</v>
      </c>
      <c r="AJ623">
        <v>0</v>
      </c>
      <c r="AK623" s="50" t="s">
        <v>66</v>
      </c>
      <c r="AO623" s="13" t="s">
        <v>33</v>
      </c>
    </row>
    <row r="624" spans="1:41" x14ac:dyDescent="0.3">
      <c r="A624" s="13" t="s">
        <v>1125</v>
      </c>
      <c r="B624">
        <v>4</v>
      </c>
      <c r="C624">
        <v>4347</v>
      </c>
      <c r="D624" t="s">
        <v>68</v>
      </c>
      <c r="E624">
        <v>0</v>
      </c>
      <c r="F624">
        <v>0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0</v>
      </c>
      <c r="O624">
        <v>0</v>
      </c>
      <c r="P624">
        <v>0</v>
      </c>
      <c r="Q624">
        <v>0</v>
      </c>
      <c r="R624">
        <v>0</v>
      </c>
      <c r="S624">
        <v>0</v>
      </c>
      <c r="T624">
        <v>0</v>
      </c>
      <c r="U624">
        <v>0</v>
      </c>
      <c r="V624">
        <v>0</v>
      </c>
      <c r="W624">
        <v>0</v>
      </c>
      <c r="X624">
        <v>0</v>
      </c>
      <c r="Y624">
        <v>0</v>
      </c>
      <c r="Z624">
        <v>0</v>
      </c>
      <c r="AA624">
        <v>0</v>
      </c>
      <c r="AB624">
        <v>1</v>
      </c>
      <c r="AC624">
        <v>0</v>
      </c>
      <c r="AD624">
        <v>0</v>
      </c>
      <c r="AE624">
        <v>2</v>
      </c>
      <c r="AF624">
        <v>2</v>
      </c>
      <c r="AG624">
        <v>0</v>
      </c>
      <c r="AH624">
        <v>0</v>
      </c>
      <c r="AI624">
        <v>0</v>
      </c>
      <c r="AJ624">
        <v>1</v>
      </c>
      <c r="AK624" s="50" t="s">
        <v>66</v>
      </c>
      <c r="AO624" s="13" t="s">
        <v>33</v>
      </c>
    </row>
    <row r="625" spans="1:41" x14ac:dyDescent="0.3">
      <c r="A625" s="13" t="s">
        <v>1126</v>
      </c>
      <c r="B625">
        <v>4</v>
      </c>
      <c r="C625">
        <v>4348</v>
      </c>
      <c r="D625" t="s">
        <v>69</v>
      </c>
      <c r="E625">
        <v>0</v>
      </c>
      <c r="F625">
        <v>0</v>
      </c>
      <c r="H625">
        <v>0</v>
      </c>
      <c r="I625">
        <v>1</v>
      </c>
      <c r="J625">
        <v>1</v>
      </c>
      <c r="K625">
        <v>1</v>
      </c>
      <c r="L625">
        <v>1</v>
      </c>
      <c r="M625">
        <v>0</v>
      </c>
      <c r="N625">
        <v>0</v>
      </c>
      <c r="O625">
        <v>0</v>
      </c>
      <c r="P625">
        <v>0</v>
      </c>
      <c r="Q625">
        <v>1</v>
      </c>
      <c r="R625">
        <v>1</v>
      </c>
      <c r="S625">
        <v>0</v>
      </c>
      <c r="T625">
        <v>0</v>
      </c>
      <c r="U625">
        <v>0</v>
      </c>
      <c r="V625">
        <v>0</v>
      </c>
      <c r="W625">
        <v>0</v>
      </c>
      <c r="X625">
        <v>0</v>
      </c>
      <c r="Y625">
        <v>0</v>
      </c>
      <c r="Z625">
        <v>0</v>
      </c>
      <c r="AA625">
        <v>0</v>
      </c>
      <c r="AB625">
        <v>0</v>
      </c>
      <c r="AC625">
        <v>0</v>
      </c>
      <c r="AD625">
        <v>0</v>
      </c>
      <c r="AE625">
        <v>0</v>
      </c>
      <c r="AF625">
        <v>0</v>
      </c>
      <c r="AG625">
        <v>1</v>
      </c>
      <c r="AH625">
        <v>0</v>
      </c>
      <c r="AI625">
        <v>0</v>
      </c>
      <c r="AJ625">
        <v>1</v>
      </c>
      <c r="AK625" s="50" t="s">
        <v>66</v>
      </c>
      <c r="AO625" s="13" t="s">
        <v>33</v>
      </c>
    </row>
    <row r="626" spans="1:41" x14ac:dyDescent="0.3">
      <c r="A626" s="13" t="s">
        <v>1127</v>
      </c>
      <c r="B626">
        <v>4</v>
      </c>
      <c r="C626">
        <v>4349</v>
      </c>
      <c r="D626" t="s">
        <v>70</v>
      </c>
      <c r="E626">
        <v>0</v>
      </c>
      <c r="F626">
        <v>0</v>
      </c>
      <c r="H626">
        <v>0</v>
      </c>
      <c r="I626">
        <v>1</v>
      </c>
      <c r="J626">
        <v>1</v>
      </c>
      <c r="K626">
        <v>1</v>
      </c>
      <c r="L626">
        <v>1</v>
      </c>
      <c r="M626">
        <v>2</v>
      </c>
      <c r="N626">
        <v>1</v>
      </c>
      <c r="O626">
        <v>1</v>
      </c>
      <c r="P626">
        <v>2</v>
      </c>
      <c r="Q626">
        <v>1</v>
      </c>
      <c r="R626">
        <v>1</v>
      </c>
      <c r="S626">
        <v>0</v>
      </c>
      <c r="T626">
        <v>0</v>
      </c>
      <c r="U626">
        <v>1</v>
      </c>
      <c r="V626">
        <v>1</v>
      </c>
      <c r="W626">
        <v>1</v>
      </c>
      <c r="X626">
        <v>0</v>
      </c>
      <c r="Y626">
        <v>0</v>
      </c>
      <c r="Z626">
        <v>0</v>
      </c>
      <c r="AA626">
        <v>0</v>
      </c>
      <c r="AB626">
        <v>0</v>
      </c>
      <c r="AC626">
        <v>0</v>
      </c>
      <c r="AD626">
        <v>0</v>
      </c>
      <c r="AE626">
        <v>1</v>
      </c>
      <c r="AF626">
        <v>16</v>
      </c>
      <c r="AG626">
        <v>2</v>
      </c>
      <c r="AH626">
        <v>0</v>
      </c>
      <c r="AI626">
        <v>0</v>
      </c>
      <c r="AJ626">
        <v>0</v>
      </c>
      <c r="AK626" s="50" t="s">
        <v>70</v>
      </c>
      <c r="AO626" s="13" t="s">
        <v>33</v>
      </c>
    </row>
    <row r="627" spans="1:41" x14ac:dyDescent="0.3">
      <c r="A627" s="13" t="s">
        <v>1128</v>
      </c>
      <c r="B627">
        <v>4</v>
      </c>
      <c r="C627">
        <v>4350</v>
      </c>
      <c r="D627" t="s">
        <v>72</v>
      </c>
      <c r="E627">
        <v>0</v>
      </c>
      <c r="F627">
        <v>0</v>
      </c>
      <c r="H627">
        <v>0</v>
      </c>
      <c r="I627">
        <v>0</v>
      </c>
      <c r="J627">
        <v>0</v>
      </c>
      <c r="K627">
        <v>0</v>
      </c>
      <c r="L627">
        <v>0</v>
      </c>
      <c r="M627">
        <v>1</v>
      </c>
      <c r="N627">
        <v>1</v>
      </c>
      <c r="O627">
        <v>1</v>
      </c>
      <c r="P627">
        <v>1</v>
      </c>
      <c r="Q627">
        <v>0</v>
      </c>
      <c r="R627">
        <v>0</v>
      </c>
      <c r="S627">
        <v>0</v>
      </c>
      <c r="T627">
        <v>0</v>
      </c>
      <c r="U627">
        <v>0</v>
      </c>
      <c r="V627">
        <v>0</v>
      </c>
      <c r="W627">
        <v>0</v>
      </c>
      <c r="X627">
        <v>0</v>
      </c>
      <c r="Y627">
        <v>0</v>
      </c>
      <c r="Z627">
        <v>0</v>
      </c>
      <c r="AA627">
        <v>0</v>
      </c>
      <c r="AB627">
        <v>0</v>
      </c>
      <c r="AC627">
        <v>0</v>
      </c>
      <c r="AD627">
        <v>0</v>
      </c>
      <c r="AE627">
        <v>0</v>
      </c>
      <c r="AF627">
        <v>0</v>
      </c>
      <c r="AG627">
        <v>0</v>
      </c>
      <c r="AH627">
        <v>0</v>
      </c>
      <c r="AI627">
        <v>1</v>
      </c>
      <c r="AJ627">
        <v>1</v>
      </c>
      <c r="AK627" s="50" t="s">
        <v>70</v>
      </c>
      <c r="AO627" s="13" t="s">
        <v>33</v>
      </c>
    </row>
    <row r="628" spans="1:41" x14ac:dyDescent="0.3">
      <c r="A628" s="13" t="s">
        <v>1129</v>
      </c>
      <c r="B628">
        <v>4</v>
      </c>
      <c r="C628">
        <v>4351</v>
      </c>
      <c r="D628" t="s">
        <v>73</v>
      </c>
      <c r="E628">
        <v>0</v>
      </c>
      <c r="F628">
        <v>0</v>
      </c>
      <c r="H628">
        <v>0</v>
      </c>
      <c r="I628">
        <v>0</v>
      </c>
      <c r="J628">
        <v>0</v>
      </c>
      <c r="K628">
        <v>0</v>
      </c>
      <c r="L628">
        <v>0</v>
      </c>
      <c r="M628">
        <v>0</v>
      </c>
      <c r="N628">
        <v>0</v>
      </c>
      <c r="O628">
        <v>0</v>
      </c>
      <c r="P628">
        <v>0</v>
      </c>
      <c r="Q628">
        <v>0</v>
      </c>
      <c r="R628">
        <v>0</v>
      </c>
      <c r="S628">
        <v>0</v>
      </c>
      <c r="T628">
        <v>0</v>
      </c>
      <c r="U628">
        <v>0</v>
      </c>
      <c r="V628">
        <v>0</v>
      </c>
      <c r="W628">
        <v>0</v>
      </c>
      <c r="X628">
        <v>0</v>
      </c>
      <c r="Y628">
        <v>0</v>
      </c>
      <c r="Z628">
        <v>0</v>
      </c>
      <c r="AA628">
        <v>0</v>
      </c>
      <c r="AB628">
        <v>0</v>
      </c>
      <c r="AC628">
        <v>0</v>
      </c>
      <c r="AD628">
        <v>0</v>
      </c>
      <c r="AE628">
        <v>0</v>
      </c>
      <c r="AF628">
        <v>0</v>
      </c>
      <c r="AG628">
        <v>0</v>
      </c>
      <c r="AH628">
        <v>0</v>
      </c>
      <c r="AI628">
        <v>0</v>
      </c>
      <c r="AJ628">
        <v>1</v>
      </c>
      <c r="AK628" s="50" t="s">
        <v>70</v>
      </c>
      <c r="AO628" s="13" t="s">
        <v>33</v>
      </c>
    </row>
    <row r="629" spans="1:41" x14ac:dyDescent="0.3">
      <c r="A629" s="13" t="s">
        <v>1130</v>
      </c>
      <c r="B629">
        <v>4</v>
      </c>
      <c r="C629">
        <v>4352</v>
      </c>
      <c r="D629" t="s">
        <v>74</v>
      </c>
      <c r="E629">
        <v>0</v>
      </c>
      <c r="F629">
        <v>0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1</v>
      </c>
      <c r="N629">
        <v>1</v>
      </c>
      <c r="O629">
        <v>1</v>
      </c>
      <c r="P629">
        <v>1</v>
      </c>
      <c r="Q629">
        <v>0</v>
      </c>
      <c r="R629">
        <v>0</v>
      </c>
      <c r="S629">
        <v>0</v>
      </c>
      <c r="T629">
        <v>0</v>
      </c>
      <c r="U629">
        <v>0</v>
      </c>
      <c r="V629">
        <v>0</v>
      </c>
      <c r="W629">
        <v>0</v>
      </c>
      <c r="X629">
        <v>0</v>
      </c>
      <c r="Y629">
        <v>0</v>
      </c>
      <c r="Z629">
        <v>0</v>
      </c>
      <c r="AA629">
        <v>0</v>
      </c>
      <c r="AB629">
        <v>0</v>
      </c>
      <c r="AC629">
        <v>0</v>
      </c>
      <c r="AD629">
        <v>0</v>
      </c>
      <c r="AE629">
        <v>0</v>
      </c>
      <c r="AF629">
        <v>0</v>
      </c>
      <c r="AG629">
        <v>1</v>
      </c>
      <c r="AH629">
        <v>0</v>
      </c>
      <c r="AI629">
        <v>0</v>
      </c>
      <c r="AJ629">
        <v>1</v>
      </c>
      <c r="AK629" s="50" t="s">
        <v>70</v>
      </c>
      <c r="AO629" s="13" t="s">
        <v>33</v>
      </c>
    </row>
    <row r="630" spans="1:41" x14ac:dyDescent="0.3">
      <c r="A630" s="13" t="s">
        <v>1131</v>
      </c>
      <c r="B630">
        <v>4</v>
      </c>
      <c r="C630">
        <v>4353</v>
      </c>
      <c r="D630" t="s">
        <v>75</v>
      </c>
      <c r="E630">
        <v>0</v>
      </c>
      <c r="F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3</v>
      </c>
      <c r="N630">
        <v>3</v>
      </c>
      <c r="O630">
        <v>3</v>
      </c>
      <c r="P630">
        <v>3</v>
      </c>
      <c r="Q630">
        <v>4</v>
      </c>
      <c r="R630">
        <v>4</v>
      </c>
      <c r="S630">
        <v>0</v>
      </c>
      <c r="T630">
        <v>0</v>
      </c>
      <c r="U630">
        <v>1</v>
      </c>
      <c r="V630">
        <v>1</v>
      </c>
      <c r="W630">
        <v>1</v>
      </c>
      <c r="X630">
        <v>0</v>
      </c>
      <c r="Y630">
        <v>3</v>
      </c>
      <c r="Z630">
        <v>3</v>
      </c>
      <c r="AA630">
        <v>3</v>
      </c>
      <c r="AB630">
        <v>3</v>
      </c>
      <c r="AC630">
        <v>0</v>
      </c>
      <c r="AD630">
        <v>0</v>
      </c>
      <c r="AE630">
        <v>0</v>
      </c>
      <c r="AF630">
        <v>2</v>
      </c>
      <c r="AG630">
        <v>0</v>
      </c>
      <c r="AH630">
        <v>0</v>
      </c>
      <c r="AI630">
        <v>0</v>
      </c>
      <c r="AJ630">
        <v>0</v>
      </c>
      <c r="AK630" s="50" t="s">
        <v>329</v>
      </c>
      <c r="AO630" s="13" t="s">
        <v>33</v>
      </c>
    </row>
    <row r="631" spans="1:41" x14ac:dyDescent="0.3">
      <c r="A631" s="13" t="s">
        <v>1132</v>
      </c>
      <c r="B631">
        <v>4</v>
      </c>
      <c r="C631">
        <v>4354</v>
      </c>
      <c r="D631" t="s">
        <v>76</v>
      </c>
      <c r="E631">
        <v>0</v>
      </c>
      <c r="F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1</v>
      </c>
      <c r="N631">
        <v>1</v>
      </c>
      <c r="O631">
        <v>1</v>
      </c>
      <c r="P631">
        <v>1</v>
      </c>
      <c r="Q631">
        <v>0</v>
      </c>
      <c r="R631">
        <v>0</v>
      </c>
      <c r="S631">
        <v>0</v>
      </c>
      <c r="T631">
        <v>0</v>
      </c>
      <c r="U631">
        <v>0</v>
      </c>
      <c r="V631">
        <v>0</v>
      </c>
      <c r="W631">
        <v>0</v>
      </c>
      <c r="X631">
        <v>0</v>
      </c>
      <c r="Y631">
        <v>0</v>
      </c>
      <c r="Z631">
        <v>0</v>
      </c>
      <c r="AA631">
        <v>0</v>
      </c>
      <c r="AB631">
        <v>0</v>
      </c>
      <c r="AC631">
        <v>0</v>
      </c>
      <c r="AD631">
        <v>0</v>
      </c>
      <c r="AE631">
        <v>0</v>
      </c>
      <c r="AF631">
        <v>0</v>
      </c>
      <c r="AG631">
        <v>0</v>
      </c>
      <c r="AH631">
        <v>0</v>
      </c>
      <c r="AI631">
        <v>0</v>
      </c>
      <c r="AJ631">
        <v>0</v>
      </c>
      <c r="AK631" s="50" t="s">
        <v>330</v>
      </c>
      <c r="AO631" s="13" t="s">
        <v>33</v>
      </c>
    </row>
    <row r="632" spans="1:41" x14ac:dyDescent="0.3">
      <c r="A632" s="13" t="s">
        <v>1133</v>
      </c>
      <c r="B632">
        <v>4</v>
      </c>
      <c r="C632">
        <v>4355</v>
      </c>
      <c r="D632" t="s">
        <v>77</v>
      </c>
      <c r="E632">
        <v>0</v>
      </c>
      <c r="F632">
        <v>0</v>
      </c>
      <c r="H632">
        <v>0</v>
      </c>
      <c r="I632">
        <v>2</v>
      </c>
      <c r="J632">
        <v>2</v>
      </c>
      <c r="K632">
        <v>2</v>
      </c>
      <c r="L632">
        <v>2</v>
      </c>
      <c r="M632">
        <v>1</v>
      </c>
      <c r="N632">
        <v>1</v>
      </c>
      <c r="O632">
        <v>1</v>
      </c>
      <c r="P632">
        <v>1</v>
      </c>
      <c r="Q632">
        <v>1</v>
      </c>
      <c r="R632">
        <v>1</v>
      </c>
      <c r="S632">
        <v>0</v>
      </c>
      <c r="T632">
        <v>0</v>
      </c>
      <c r="U632">
        <v>0</v>
      </c>
      <c r="V632">
        <v>0</v>
      </c>
      <c r="W632">
        <v>0</v>
      </c>
      <c r="X632">
        <v>0</v>
      </c>
      <c r="Y632">
        <v>2</v>
      </c>
      <c r="Z632">
        <v>0</v>
      </c>
      <c r="AA632">
        <v>0</v>
      </c>
      <c r="AB632">
        <v>0</v>
      </c>
      <c r="AC632">
        <v>2</v>
      </c>
      <c r="AD632">
        <v>2</v>
      </c>
      <c r="AE632">
        <v>0</v>
      </c>
      <c r="AF632">
        <v>16</v>
      </c>
      <c r="AG632">
        <v>0</v>
      </c>
      <c r="AH632">
        <v>0</v>
      </c>
      <c r="AI632">
        <v>0</v>
      </c>
      <c r="AJ632">
        <v>0</v>
      </c>
      <c r="AK632" s="50" t="s">
        <v>77</v>
      </c>
      <c r="AO632" s="13" t="s">
        <v>33</v>
      </c>
    </row>
    <row r="633" spans="1:41" x14ac:dyDescent="0.3">
      <c r="A633" s="13" t="s">
        <v>1134</v>
      </c>
      <c r="B633">
        <v>4</v>
      </c>
      <c r="C633">
        <v>4356</v>
      </c>
      <c r="D633" t="s">
        <v>78</v>
      </c>
      <c r="E633">
        <v>0</v>
      </c>
      <c r="F633">
        <v>0</v>
      </c>
      <c r="H633">
        <v>0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0</v>
      </c>
      <c r="P633">
        <v>0</v>
      </c>
      <c r="Q633">
        <v>0</v>
      </c>
      <c r="R633">
        <v>0</v>
      </c>
      <c r="S633">
        <v>0</v>
      </c>
      <c r="T633">
        <v>0</v>
      </c>
      <c r="U633">
        <v>0</v>
      </c>
      <c r="V633">
        <v>0</v>
      </c>
      <c r="W633">
        <v>0</v>
      </c>
      <c r="X633">
        <v>0</v>
      </c>
      <c r="Y633">
        <v>0</v>
      </c>
      <c r="Z633">
        <v>0</v>
      </c>
      <c r="AA633">
        <v>0</v>
      </c>
      <c r="AB633">
        <v>0</v>
      </c>
      <c r="AC633">
        <v>1</v>
      </c>
      <c r="AD633">
        <v>1</v>
      </c>
      <c r="AE633">
        <v>0</v>
      </c>
      <c r="AF633">
        <v>0</v>
      </c>
      <c r="AG633">
        <v>0</v>
      </c>
      <c r="AH633">
        <v>0</v>
      </c>
      <c r="AI633">
        <v>1</v>
      </c>
      <c r="AJ633">
        <v>0</v>
      </c>
      <c r="AK633" s="50" t="s">
        <v>335</v>
      </c>
      <c r="AO633" s="13" t="s">
        <v>33</v>
      </c>
    </row>
    <row r="634" spans="1:41" x14ac:dyDescent="0.3">
      <c r="A634" s="13" t="s">
        <v>1135</v>
      </c>
      <c r="B634">
        <v>4</v>
      </c>
      <c r="C634">
        <v>4358</v>
      </c>
      <c r="D634" t="s">
        <v>224</v>
      </c>
      <c r="E634">
        <v>0</v>
      </c>
      <c r="F634">
        <v>0</v>
      </c>
      <c r="H634">
        <v>0</v>
      </c>
      <c r="I634">
        <v>0</v>
      </c>
      <c r="J634">
        <v>0</v>
      </c>
      <c r="K634">
        <v>0</v>
      </c>
      <c r="L634">
        <v>0</v>
      </c>
      <c r="M634">
        <v>0</v>
      </c>
      <c r="N634">
        <v>0</v>
      </c>
      <c r="O634">
        <v>0</v>
      </c>
      <c r="P634">
        <v>0</v>
      </c>
      <c r="Q634">
        <v>0</v>
      </c>
      <c r="R634">
        <v>0</v>
      </c>
      <c r="S634">
        <v>0</v>
      </c>
      <c r="T634">
        <v>0</v>
      </c>
      <c r="U634">
        <v>0</v>
      </c>
      <c r="V634">
        <v>0</v>
      </c>
      <c r="W634">
        <v>0</v>
      </c>
      <c r="X634">
        <v>0</v>
      </c>
      <c r="Y634">
        <v>0</v>
      </c>
      <c r="Z634">
        <v>2</v>
      </c>
      <c r="AA634">
        <v>2</v>
      </c>
      <c r="AB634">
        <v>2</v>
      </c>
      <c r="AC634">
        <v>1</v>
      </c>
      <c r="AD634">
        <v>1</v>
      </c>
      <c r="AE634">
        <v>0</v>
      </c>
      <c r="AF634">
        <v>0</v>
      </c>
      <c r="AG634">
        <v>0</v>
      </c>
      <c r="AH634">
        <v>0</v>
      </c>
      <c r="AI634">
        <v>0</v>
      </c>
      <c r="AJ634">
        <v>0</v>
      </c>
      <c r="AK634" s="50" t="s">
        <v>193</v>
      </c>
      <c r="AO634" s="13" t="s">
        <v>33</v>
      </c>
    </row>
    <row r="635" spans="1:41" x14ac:dyDescent="0.3">
      <c r="A635" s="13" t="s">
        <v>1136</v>
      </c>
      <c r="B635">
        <v>4</v>
      </c>
      <c r="C635">
        <v>4359</v>
      </c>
      <c r="D635" t="s">
        <v>80</v>
      </c>
      <c r="E635">
        <v>0</v>
      </c>
      <c r="F635">
        <v>0</v>
      </c>
      <c r="H635">
        <v>0</v>
      </c>
      <c r="I635">
        <v>0</v>
      </c>
      <c r="J635">
        <v>0</v>
      </c>
      <c r="K635">
        <v>0</v>
      </c>
      <c r="L635">
        <v>0</v>
      </c>
      <c r="M635">
        <v>3</v>
      </c>
      <c r="N635">
        <v>3</v>
      </c>
      <c r="O635">
        <v>3</v>
      </c>
      <c r="P635">
        <v>3</v>
      </c>
      <c r="Q635">
        <v>0</v>
      </c>
      <c r="R635">
        <v>0</v>
      </c>
      <c r="S635">
        <v>0</v>
      </c>
      <c r="T635">
        <v>0</v>
      </c>
      <c r="U635">
        <v>0</v>
      </c>
      <c r="V635">
        <v>0</v>
      </c>
      <c r="W635">
        <v>0</v>
      </c>
      <c r="X635">
        <v>0</v>
      </c>
      <c r="Y635">
        <v>0</v>
      </c>
      <c r="Z635">
        <v>1</v>
      </c>
      <c r="AA635">
        <v>1</v>
      </c>
      <c r="AB635">
        <v>1</v>
      </c>
      <c r="AC635">
        <v>0</v>
      </c>
      <c r="AD635">
        <v>0</v>
      </c>
      <c r="AE635">
        <v>0</v>
      </c>
      <c r="AF635">
        <v>0</v>
      </c>
      <c r="AG635">
        <v>0</v>
      </c>
      <c r="AH635">
        <v>0</v>
      </c>
      <c r="AI635">
        <v>0</v>
      </c>
      <c r="AJ635">
        <v>0</v>
      </c>
      <c r="AK635" s="50" t="s">
        <v>82</v>
      </c>
      <c r="AO635" s="13" t="s">
        <v>33</v>
      </c>
    </row>
    <row r="636" spans="1:41" x14ac:dyDescent="0.3">
      <c r="A636" s="13" t="s">
        <v>1106</v>
      </c>
      <c r="B636">
        <v>4</v>
      </c>
      <c r="C636">
        <v>4362</v>
      </c>
      <c r="D636" t="s">
        <v>437</v>
      </c>
      <c r="E636">
        <v>0</v>
      </c>
      <c r="F636">
        <v>0</v>
      </c>
      <c r="H636">
        <v>0</v>
      </c>
      <c r="I636">
        <v>0</v>
      </c>
      <c r="J636">
        <v>0</v>
      </c>
      <c r="K636">
        <v>0</v>
      </c>
      <c r="L636">
        <v>0</v>
      </c>
      <c r="M636">
        <v>1</v>
      </c>
      <c r="N636">
        <v>1</v>
      </c>
      <c r="O636">
        <v>1</v>
      </c>
      <c r="P636">
        <v>1</v>
      </c>
      <c r="Q636">
        <v>1</v>
      </c>
      <c r="R636">
        <v>1</v>
      </c>
      <c r="S636">
        <v>0</v>
      </c>
      <c r="T636">
        <v>0</v>
      </c>
      <c r="U636">
        <v>0</v>
      </c>
      <c r="V636">
        <v>0</v>
      </c>
      <c r="W636">
        <v>0</v>
      </c>
      <c r="X636">
        <v>0</v>
      </c>
      <c r="Y636">
        <v>0</v>
      </c>
      <c r="Z636">
        <v>1</v>
      </c>
      <c r="AA636">
        <v>1</v>
      </c>
      <c r="AB636">
        <v>1</v>
      </c>
      <c r="AC636">
        <v>0</v>
      </c>
      <c r="AD636">
        <v>0</v>
      </c>
      <c r="AE636">
        <v>0</v>
      </c>
      <c r="AF636">
        <v>0</v>
      </c>
      <c r="AG636">
        <v>0</v>
      </c>
      <c r="AH636">
        <v>0</v>
      </c>
      <c r="AI636">
        <v>0</v>
      </c>
      <c r="AJ636">
        <v>0</v>
      </c>
      <c r="AK636" s="50" t="s">
        <v>82</v>
      </c>
      <c r="AO636" s="13" t="s">
        <v>33</v>
      </c>
    </row>
    <row r="637" spans="1:41" x14ac:dyDescent="0.3">
      <c r="A637" s="13" t="s">
        <v>1137</v>
      </c>
      <c r="B637">
        <v>4</v>
      </c>
      <c r="C637">
        <v>4363</v>
      </c>
      <c r="D637" t="s">
        <v>83</v>
      </c>
      <c r="E637">
        <v>0</v>
      </c>
      <c r="F637">
        <v>0</v>
      </c>
      <c r="H637">
        <v>0</v>
      </c>
      <c r="I637">
        <v>0</v>
      </c>
      <c r="J637">
        <v>0</v>
      </c>
      <c r="K637">
        <v>0</v>
      </c>
      <c r="L637">
        <v>0</v>
      </c>
      <c r="M637">
        <v>0</v>
      </c>
      <c r="N637">
        <v>0</v>
      </c>
      <c r="O637">
        <v>0</v>
      </c>
      <c r="P637">
        <v>0</v>
      </c>
      <c r="Q637">
        <v>0</v>
      </c>
      <c r="R637">
        <v>0</v>
      </c>
      <c r="S637">
        <v>0</v>
      </c>
      <c r="T637">
        <v>0</v>
      </c>
      <c r="U637">
        <v>0</v>
      </c>
      <c r="V637">
        <v>0</v>
      </c>
      <c r="W637">
        <v>0</v>
      </c>
      <c r="X637">
        <v>0</v>
      </c>
      <c r="Y637">
        <v>1</v>
      </c>
      <c r="Z637">
        <v>0</v>
      </c>
      <c r="AA637">
        <v>0</v>
      </c>
      <c r="AB637">
        <v>0</v>
      </c>
      <c r="AC637">
        <v>1</v>
      </c>
      <c r="AD637">
        <v>1</v>
      </c>
      <c r="AE637">
        <v>0</v>
      </c>
      <c r="AF637">
        <v>0</v>
      </c>
      <c r="AG637">
        <v>0</v>
      </c>
      <c r="AH637">
        <v>0</v>
      </c>
      <c r="AI637">
        <v>0</v>
      </c>
      <c r="AJ637">
        <v>0</v>
      </c>
      <c r="AK637" s="50" t="s">
        <v>82</v>
      </c>
      <c r="AO637" s="13" t="s">
        <v>33</v>
      </c>
    </row>
    <row r="638" spans="1:41" x14ac:dyDescent="0.3">
      <c r="A638" s="13" t="s">
        <v>1138</v>
      </c>
      <c r="B638">
        <v>4</v>
      </c>
      <c r="C638">
        <v>4364</v>
      </c>
      <c r="D638" t="s">
        <v>84</v>
      </c>
      <c r="E638">
        <v>0</v>
      </c>
      <c r="F638">
        <v>0</v>
      </c>
      <c r="H638">
        <v>0</v>
      </c>
      <c r="I638">
        <v>0</v>
      </c>
      <c r="J638">
        <v>0</v>
      </c>
      <c r="K638">
        <v>0</v>
      </c>
      <c r="L638">
        <v>0</v>
      </c>
      <c r="M638">
        <v>1</v>
      </c>
      <c r="N638">
        <v>1</v>
      </c>
      <c r="O638">
        <v>1</v>
      </c>
      <c r="P638">
        <v>1</v>
      </c>
      <c r="Q638">
        <v>0</v>
      </c>
      <c r="R638">
        <v>0</v>
      </c>
      <c r="S638">
        <v>0</v>
      </c>
      <c r="T638">
        <v>0</v>
      </c>
      <c r="U638">
        <v>0</v>
      </c>
      <c r="V638">
        <v>0</v>
      </c>
      <c r="W638">
        <v>0</v>
      </c>
      <c r="X638">
        <v>0</v>
      </c>
      <c r="Y638">
        <v>0</v>
      </c>
      <c r="Z638">
        <v>0</v>
      </c>
      <c r="AA638">
        <v>0</v>
      </c>
      <c r="AB638">
        <v>0</v>
      </c>
      <c r="AC638">
        <v>0</v>
      </c>
      <c r="AD638">
        <v>0</v>
      </c>
      <c r="AE638">
        <v>0</v>
      </c>
      <c r="AF638">
        <v>0</v>
      </c>
      <c r="AG638">
        <v>0</v>
      </c>
      <c r="AH638">
        <v>0</v>
      </c>
      <c r="AI638">
        <v>1</v>
      </c>
      <c r="AJ638">
        <v>0</v>
      </c>
      <c r="AK638" s="50" t="s">
        <v>84</v>
      </c>
      <c r="AO638" s="13" t="s">
        <v>33</v>
      </c>
    </row>
    <row r="639" spans="1:41" x14ac:dyDescent="0.3">
      <c r="A639" s="13" t="s">
        <v>1139</v>
      </c>
      <c r="B639">
        <v>4</v>
      </c>
      <c r="C639">
        <v>4365</v>
      </c>
      <c r="D639" t="s">
        <v>225</v>
      </c>
      <c r="E639">
        <v>0</v>
      </c>
      <c r="F639">
        <v>0</v>
      </c>
      <c r="H639">
        <v>0</v>
      </c>
      <c r="I639">
        <v>1</v>
      </c>
      <c r="J639">
        <v>0</v>
      </c>
      <c r="K639">
        <v>0</v>
      </c>
      <c r="L639">
        <v>1</v>
      </c>
      <c r="M639">
        <v>0</v>
      </c>
      <c r="N639">
        <v>0</v>
      </c>
      <c r="O639">
        <v>0</v>
      </c>
      <c r="P639">
        <v>0</v>
      </c>
      <c r="Q639">
        <v>0</v>
      </c>
      <c r="R639">
        <v>0</v>
      </c>
      <c r="S639">
        <v>0</v>
      </c>
      <c r="T639">
        <v>0</v>
      </c>
      <c r="U639">
        <v>0</v>
      </c>
      <c r="V639">
        <v>0</v>
      </c>
      <c r="W639">
        <v>0</v>
      </c>
      <c r="X639">
        <v>0</v>
      </c>
      <c r="Y639">
        <v>0</v>
      </c>
      <c r="Z639">
        <v>0</v>
      </c>
      <c r="AA639">
        <v>0</v>
      </c>
      <c r="AB639">
        <v>0</v>
      </c>
      <c r="AC639">
        <v>0</v>
      </c>
      <c r="AD639">
        <v>0</v>
      </c>
      <c r="AE639">
        <v>0</v>
      </c>
      <c r="AF639">
        <v>0</v>
      </c>
      <c r="AG639">
        <v>0</v>
      </c>
      <c r="AH639">
        <v>0</v>
      </c>
      <c r="AI639">
        <v>0</v>
      </c>
      <c r="AJ639">
        <v>0</v>
      </c>
      <c r="AK639" s="50" t="s">
        <v>84</v>
      </c>
      <c r="AO639" s="13" t="s">
        <v>33</v>
      </c>
    </row>
    <row r="640" spans="1:41" x14ac:dyDescent="0.3">
      <c r="A640" s="13" t="s">
        <v>1140</v>
      </c>
      <c r="B640">
        <v>4</v>
      </c>
      <c r="C640">
        <v>4366</v>
      </c>
      <c r="D640" t="s">
        <v>85</v>
      </c>
      <c r="E640">
        <v>0</v>
      </c>
      <c r="F640">
        <v>0</v>
      </c>
      <c r="H640">
        <v>0</v>
      </c>
      <c r="I640">
        <v>1</v>
      </c>
      <c r="J640">
        <v>0</v>
      </c>
      <c r="K640">
        <v>0</v>
      </c>
      <c r="L640">
        <v>0</v>
      </c>
      <c r="M640">
        <v>0</v>
      </c>
      <c r="N640">
        <v>1</v>
      </c>
      <c r="O640">
        <v>1</v>
      </c>
      <c r="P640">
        <v>1</v>
      </c>
      <c r="Q640">
        <v>1</v>
      </c>
      <c r="R640">
        <v>1</v>
      </c>
      <c r="S640">
        <v>0</v>
      </c>
      <c r="T640">
        <v>0</v>
      </c>
      <c r="U640">
        <v>0</v>
      </c>
      <c r="V640">
        <v>0</v>
      </c>
      <c r="W640">
        <v>0</v>
      </c>
      <c r="X640">
        <v>0</v>
      </c>
      <c r="Y640">
        <v>0</v>
      </c>
      <c r="Z640">
        <v>0</v>
      </c>
      <c r="AA640">
        <v>0</v>
      </c>
      <c r="AB640">
        <v>0</v>
      </c>
      <c r="AC640">
        <v>0</v>
      </c>
      <c r="AD640">
        <v>0</v>
      </c>
      <c r="AE640">
        <v>0</v>
      </c>
      <c r="AF640">
        <v>8</v>
      </c>
      <c r="AG640">
        <v>0</v>
      </c>
      <c r="AH640">
        <v>0</v>
      </c>
      <c r="AI640">
        <v>0</v>
      </c>
      <c r="AJ640">
        <v>1</v>
      </c>
      <c r="AK640" s="50" t="s">
        <v>85</v>
      </c>
      <c r="AO640" s="13" t="s">
        <v>33</v>
      </c>
    </row>
    <row r="641" spans="1:41" x14ac:dyDescent="0.3">
      <c r="A641" s="13" t="s">
        <v>1141</v>
      </c>
      <c r="B641">
        <v>4</v>
      </c>
      <c r="C641">
        <v>4369</v>
      </c>
      <c r="D641" t="s">
        <v>88</v>
      </c>
      <c r="E641">
        <v>0</v>
      </c>
      <c r="F641">
        <v>0</v>
      </c>
      <c r="H641">
        <v>0</v>
      </c>
      <c r="I641">
        <v>1</v>
      </c>
      <c r="J641">
        <v>1</v>
      </c>
      <c r="K641">
        <v>1</v>
      </c>
      <c r="L641">
        <v>1</v>
      </c>
      <c r="M641">
        <v>0</v>
      </c>
      <c r="N641">
        <v>0</v>
      </c>
      <c r="O641">
        <v>0</v>
      </c>
      <c r="P641">
        <v>0</v>
      </c>
      <c r="Q641">
        <v>0</v>
      </c>
      <c r="R641">
        <v>0</v>
      </c>
      <c r="S641">
        <v>0</v>
      </c>
      <c r="T641">
        <v>0</v>
      </c>
      <c r="U641">
        <v>0</v>
      </c>
      <c r="V641">
        <v>0</v>
      </c>
      <c r="W641">
        <v>0</v>
      </c>
      <c r="X641">
        <v>0</v>
      </c>
      <c r="Y641">
        <v>0</v>
      </c>
      <c r="Z641">
        <v>0</v>
      </c>
      <c r="AA641">
        <v>0</v>
      </c>
      <c r="AB641">
        <v>0</v>
      </c>
      <c r="AC641">
        <v>0</v>
      </c>
      <c r="AD641">
        <v>0</v>
      </c>
      <c r="AE641">
        <v>0</v>
      </c>
      <c r="AF641">
        <v>2</v>
      </c>
      <c r="AG641">
        <v>0</v>
      </c>
      <c r="AH641">
        <v>0</v>
      </c>
      <c r="AI641">
        <v>0</v>
      </c>
      <c r="AJ641">
        <v>0</v>
      </c>
      <c r="AK641" s="50" t="s">
        <v>335</v>
      </c>
      <c r="AO641" s="13" t="s">
        <v>33</v>
      </c>
    </row>
    <row r="642" spans="1:41" x14ac:dyDescent="0.3">
      <c r="A642" s="13" t="s">
        <v>1142</v>
      </c>
      <c r="B642">
        <v>4</v>
      </c>
      <c r="C642">
        <v>4370</v>
      </c>
      <c r="D642" t="s">
        <v>89</v>
      </c>
      <c r="E642">
        <v>29</v>
      </c>
      <c r="F642">
        <v>0</v>
      </c>
      <c r="H642">
        <v>33</v>
      </c>
      <c r="I642">
        <v>2</v>
      </c>
      <c r="J642">
        <v>2</v>
      </c>
      <c r="K642">
        <v>2</v>
      </c>
      <c r="L642">
        <v>2</v>
      </c>
      <c r="M642">
        <v>0</v>
      </c>
      <c r="N642">
        <v>0</v>
      </c>
      <c r="O642">
        <v>0</v>
      </c>
      <c r="P642">
        <v>0</v>
      </c>
      <c r="Q642">
        <v>0</v>
      </c>
      <c r="R642">
        <v>0</v>
      </c>
      <c r="S642">
        <v>0</v>
      </c>
      <c r="T642">
        <v>0</v>
      </c>
      <c r="U642">
        <v>0</v>
      </c>
      <c r="V642">
        <v>0</v>
      </c>
      <c r="W642">
        <v>0</v>
      </c>
      <c r="X642">
        <v>0</v>
      </c>
      <c r="Y642">
        <v>0</v>
      </c>
      <c r="Z642">
        <v>0</v>
      </c>
      <c r="AA642">
        <v>0</v>
      </c>
      <c r="AB642">
        <v>0</v>
      </c>
      <c r="AC642">
        <v>0</v>
      </c>
      <c r="AD642">
        <v>0</v>
      </c>
      <c r="AE642">
        <v>0</v>
      </c>
      <c r="AF642">
        <v>1</v>
      </c>
      <c r="AG642">
        <v>0</v>
      </c>
      <c r="AH642">
        <v>0</v>
      </c>
      <c r="AI642">
        <v>0</v>
      </c>
      <c r="AJ642">
        <v>0</v>
      </c>
      <c r="AK642" s="50" t="s">
        <v>92</v>
      </c>
      <c r="AO642" s="13" t="s">
        <v>92</v>
      </c>
    </row>
    <row r="643" spans="1:41" x14ac:dyDescent="0.3">
      <c r="A643" s="13" t="s">
        <v>1143</v>
      </c>
      <c r="B643">
        <v>4</v>
      </c>
      <c r="C643">
        <v>4371</v>
      </c>
      <c r="D643" t="s">
        <v>91</v>
      </c>
      <c r="E643">
        <v>1</v>
      </c>
      <c r="F643">
        <v>0</v>
      </c>
      <c r="H643">
        <v>1</v>
      </c>
      <c r="I643">
        <v>1</v>
      </c>
      <c r="J643">
        <v>1</v>
      </c>
      <c r="K643">
        <v>1</v>
      </c>
      <c r="L643">
        <v>1</v>
      </c>
      <c r="M643">
        <v>7</v>
      </c>
      <c r="N643">
        <v>7</v>
      </c>
      <c r="O643">
        <v>7</v>
      </c>
      <c r="P643">
        <v>7</v>
      </c>
      <c r="Q643">
        <v>2</v>
      </c>
      <c r="R643">
        <v>2</v>
      </c>
      <c r="S643">
        <v>0</v>
      </c>
      <c r="T643">
        <v>0</v>
      </c>
      <c r="U643">
        <v>4</v>
      </c>
      <c r="V643">
        <v>4</v>
      </c>
      <c r="W643">
        <v>4</v>
      </c>
      <c r="X643">
        <v>0</v>
      </c>
      <c r="Y643">
        <v>0</v>
      </c>
      <c r="Z643">
        <v>2</v>
      </c>
      <c r="AA643">
        <v>0</v>
      </c>
      <c r="AB643">
        <v>2</v>
      </c>
      <c r="AC643">
        <v>2</v>
      </c>
      <c r="AD643">
        <v>2</v>
      </c>
      <c r="AE643">
        <v>0</v>
      </c>
      <c r="AF643">
        <v>1</v>
      </c>
      <c r="AG643">
        <v>0</v>
      </c>
      <c r="AH643">
        <v>0</v>
      </c>
      <c r="AI643">
        <v>0</v>
      </c>
      <c r="AJ643">
        <v>0</v>
      </c>
      <c r="AK643" s="50" t="s">
        <v>91</v>
      </c>
      <c r="AO643" s="13" t="s">
        <v>92</v>
      </c>
    </row>
    <row r="644" spans="1:41" x14ac:dyDescent="0.3">
      <c r="A644" s="13" t="s">
        <v>1144</v>
      </c>
      <c r="B644">
        <v>4</v>
      </c>
      <c r="C644">
        <v>4372</v>
      </c>
      <c r="D644" t="s">
        <v>93</v>
      </c>
      <c r="E644">
        <v>0</v>
      </c>
      <c r="F644">
        <v>0</v>
      </c>
      <c r="H644">
        <v>0</v>
      </c>
      <c r="I644">
        <v>2</v>
      </c>
      <c r="J644">
        <v>2</v>
      </c>
      <c r="K644">
        <v>2</v>
      </c>
      <c r="L644">
        <v>2</v>
      </c>
      <c r="M644">
        <v>2</v>
      </c>
      <c r="N644">
        <v>2</v>
      </c>
      <c r="O644">
        <v>2</v>
      </c>
      <c r="P644">
        <v>2</v>
      </c>
      <c r="Q644">
        <v>3</v>
      </c>
      <c r="R644">
        <v>3</v>
      </c>
      <c r="S644">
        <v>0</v>
      </c>
      <c r="T644">
        <v>0</v>
      </c>
      <c r="U644">
        <v>3</v>
      </c>
      <c r="V644">
        <v>3</v>
      </c>
      <c r="W644">
        <v>3</v>
      </c>
      <c r="X644">
        <v>0</v>
      </c>
      <c r="Y644">
        <v>0</v>
      </c>
      <c r="Z644">
        <v>2</v>
      </c>
      <c r="AA644">
        <v>1</v>
      </c>
      <c r="AB644">
        <v>3</v>
      </c>
      <c r="AC644">
        <v>1</v>
      </c>
      <c r="AD644">
        <v>1</v>
      </c>
      <c r="AE644">
        <v>4</v>
      </c>
      <c r="AF644">
        <v>0</v>
      </c>
      <c r="AG644">
        <v>1</v>
      </c>
      <c r="AH644">
        <v>0</v>
      </c>
      <c r="AI644">
        <v>0</v>
      </c>
      <c r="AJ644">
        <v>0</v>
      </c>
      <c r="AK644" s="50" t="s">
        <v>92</v>
      </c>
      <c r="AO644" s="13" t="s">
        <v>92</v>
      </c>
    </row>
    <row r="645" spans="1:41" x14ac:dyDescent="0.3">
      <c r="A645" s="13" t="s">
        <v>1145</v>
      </c>
      <c r="B645">
        <v>4</v>
      </c>
      <c r="C645">
        <v>4373</v>
      </c>
      <c r="D645" t="s">
        <v>94</v>
      </c>
      <c r="E645">
        <v>2</v>
      </c>
      <c r="F645">
        <v>1</v>
      </c>
      <c r="H645">
        <v>2</v>
      </c>
      <c r="I645">
        <v>7</v>
      </c>
      <c r="J645">
        <v>7</v>
      </c>
      <c r="K645">
        <v>7</v>
      </c>
      <c r="L645">
        <v>7</v>
      </c>
      <c r="M645">
        <v>1</v>
      </c>
      <c r="N645">
        <v>1</v>
      </c>
      <c r="O645">
        <v>1</v>
      </c>
      <c r="P645">
        <v>1</v>
      </c>
      <c r="Q645">
        <v>0</v>
      </c>
      <c r="R645">
        <v>0</v>
      </c>
      <c r="S645">
        <v>0</v>
      </c>
      <c r="T645">
        <v>0</v>
      </c>
      <c r="U645">
        <v>5</v>
      </c>
      <c r="V645">
        <v>5</v>
      </c>
      <c r="W645">
        <v>5</v>
      </c>
      <c r="X645">
        <v>0</v>
      </c>
      <c r="Y645">
        <v>3</v>
      </c>
      <c r="Z645">
        <v>4</v>
      </c>
      <c r="AA645">
        <v>0</v>
      </c>
      <c r="AB645">
        <v>4</v>
      </c>
      <c r="AC645">
        <v>2</v>
      </c>
      <c r="AD645">
        <v>2</v>
      </c>
      <c r="AE645">
        <v>2</v>
      </c>
      <c r="AF645">
        <v>16</v>
      </c>
      <c r="AG645">
        <v>1</v>
      </c>
      <c r="AH645">
        <v>0</v>
      </c>
      <c r="AI645">
        <v>1</v>
      </c>
      <c r="AJ645">
        <v>1</v>
      </c>
      <c r="AK645" s="50" t="s">
        <v>92</v>
      </c>
      <c r="AO645" s="13" t="s">
        <v>92</v>
      </c>
    </row>
    <row r="646" spans="1:41" x14ac:dyDescent="0.3">
      <c r="A646" s="13" t="s">
        <v>1146</v>
      </c>
      <c r="B646">
        <v>4</v>
      </c>
      <c r="C646">
        <v>4376</v>
      </c>
      <c r="D646" t="s">
        <v>97</v>
      </c>
      <c r="E646">
        <v>2</v>
      </c>
      <c r="F646">
        <v>0</v>
      </c>
      <c r="H646">
        <v>1</v>
      </c>
      <c r="I646">
        <v>0</v>
      </c>
      <c r="J646">
        <v>0</v>
      </c>
      <c r="K646">
        <v>0</v>
      </c>
      <c r="L646">
        <v>0</v>
      </c>
      <c r="M646">
        <v>1</v>
      </c>
      <c r="N646">
        <v>1</v>
      </c>
      <c r="O646">
        <v>1</v>
      </c>
      <c r="P646">
        <v>1</v>
      </c>
      <c r="Q646">
        <v>0</v>
      </c>
      <c r="R646">
        <v>0</v>
      </c>
      <c r="S646">
        <v>0</v>
      </c>
      <c r="T646">
        <v>0</v>
      </c>
      <c r="U646">
        <v>0</v>
      </c>
      <c r="V646">
        <v>0</v>
      </c>
      <c r="W646">
        <v>0</v>
      </c>
      <c r="X646">
        <v>0</v>
      </c>
      <c r="Y646">
        <v>1</v>
      </c>
      <c r="Z646">
        <v>0</v>
      </c>
      <c r="AA646">
        <v>0</v>
      </c>
      <c r="AB646">
        <v>1</v>
      </c>
      <c r="AC646">
        <v>1</v>
      </c>
      <c r="AD646">
        <v>0</v>
      </c>
      <c r="AE646">
        <v>0</v>
      </c>
      <c r="AF646">
        <v>6</v>
      </c>
      <c r="AG646">
        <v>0</v>
      </c>
      <c r="AH646">
        <v>0</v>
      </c>
      <c r="AI646">
        <v>0</v>
      </c>
      <c r="AJ646">
        <v>0</v>
      </c>
      <c r="AK646" s="50" t="s">
        <v>97</v>
      </c>
      <c r="AO646" s="13" t="s">
        <v>92</v>
      </c>
    </row>
    <row r="647" spans="1:41" x14ac:dyDescent="0.3">
      <c r="A647" s="13" t="s">
        <v>1147</v>
      </c>
      <c r="B647">
        <v>4</v>
      </c>
      <c r="C647">
        <v>4377</v>
      </c>
      <c r="D647" t="s">
        <v>98</v>
      </c>
      <c r="E647">
        <v>0</v>
      </c>
      <c r="F647">
        <v>0</v>
      </c>
      <c r="H647">
        <v>0</v>
      </c>
      <c r="I647">
        <v>0</v>
      </c>
      <c r="J647">
        <v>0</v>
      </c>
      <c r="K647">
        <v>0</v>
      </c>
      <c r="L647">
        <v>0</v>
      </c>
      <c r="M647">
        <v>1</v>
      </c>
      <c r="N647">
        <v>1</v>
      </c>
      <c r="O647">
        <v>1</v>
      </c>
      <c r="P647">
        <v>1</v>
      </c>
      <c r="Q647">
        <v>0</v>
      </c>
      <c r="R647">
        <v>0</v>
      </c>
      <c r="S647">
        <v>0</v>
      </c>
      <c r="T647">
        <v>0</v>
      </c>
      <c r="U647">
        <v>0</v>
      </c>
      <c r="V647">
        <v>0</v>
      </c>
      <c r="W647">
        <v>0</v>
      </c>
      <c r="X647">
        <v>0</v>
      </c>
      <c r="Y647">
        <v>0</v>
      </c>
      <c r="Z647">
        <v>0</v>
      </c>
      <c r="AA647">
        <v>0</v>
      </c>
      <c r="AB647">
        <v>0</v>
      </c>
      <c r="AC647">
        <v>0</v>
      </c>
      <c r="AD647">
        <v>0</v>
      </c>
      <c r="AE647">
        <v>0</v>
      </c>
      <c r="AF647">
        <v>0</v>
      </c>
      <c r="AG647">
        <v>0</v>
      </c>
      <c r="AH647">
        <v>0</v>
      </c>
      <c r="AI647">
        <v>0</v>
      </c>
      <c r="AJ647">
        <v>0</v>
      </c>
      <c r="AK647" s="50" t="s">
        <v>97</v>
      </c>
      <c r="AO647" s="13" t="s">
        <v>92</v>
      </c>
    </row>
    <row r="648" spans="1:41" x14ac:dyDescent="0.3">
      <c r="A648" s="13" t="s">
        <v>1148</v>
      </c>
      <c r="B648">
        <v>4</v>
      </c>
      <c r="C648">
        <v>4379</v>
      </c>
      <c r="D648" t="s">
        <v>100</v>
      </c>
      <c r="E648">
        <v>0</v>
      </c>
      <c r="F648">
        <v>0</v>
      </c>
      <c r="H648">
        <v>0</v>
      </c>
      <c r="I648">
        <v>0</v>
      </c>
      <c r="J648">
        <v>0</v>
      </c>
      <c r="K648">
        <v>0</v>
      </c>
      <c r="L648">
        <v>0</v>
      </c>
      <c r="M648">
        <v>1</v>
      </c>
      <c r="N648">
        <v>1</v>
      </c>
      <c r="O648">
        <v>1</v>
      </c>
      <c r="P648">
        <v>1</v>
      </c>
      <c r="Q648">
        <v>0</v>
      </c>
      <c r="R648">
        <v>0</v>
      </c>
      <c r="S648">
        <v>0</v>
      </c>
      <c r="T648">
        <v>0</v>
      </c>
      <c r="U648">
        <v>0</v>
      </c>
      <c r="V648">
        <v>0</v>
      </c>
      <c r="W648">
        <v>0</v>
      </c>
      <c r="X648">
        <v>0</v>
      </c>
      <c r="Y648">
        <v>0</v>
      </c>
      <c r="Z648">
        <v>0</v>
      </c>
      <c r="AA648">
        <v>0</v>
      </c>
      <c r="AB648">
        <v>0</v>
      </c>
      <c r="AC648">
        <v>0</v>
      </c>
      <c r="AD648">
        <v>0</v>
      </c>
      <c r="AE648">
        <v>0</v>
      </c>
      <c r="AF648">
        <v>0</v>
      </c>
      <c r="AG648">
        <v>0</v>
      </c>
      <c r="AH648">
        <v>0</v>
      </c>
      <c r="AI648">
        <v>0</v>
      </c>
      <c r="AJ648">
        <v>0</v>
      </c>
      <c r="AK648" s="50" t="s">
        <v>91</v>
      </c>
      <c r="AO648" s="13" t="s">
        <v>92</v>
      </c>
    </row>
    <row r="649" spans="1:41" x14ac:dyDescent="0.3">
      <c r="A649" s="13" t="s">
        <v>1149</v>
      </c>
      <c r="B649">
        <v>4</v>
      </c>
      <c r="C649">
        <v>4384</v>
      </c>
      <c r="D649" t="s">
        <v>105</v>
      </c>
      <c r="E649">
        <v>0</v>
      </c>
      <c r="F649">
        <v>0</v>
      </c>
      <c r="H649">
        <v>0</v>
      </c>
      <c r="I649">
        <v>0</v>
      </c>
      <c r="J649">
        <v>0</v>
      </c>
      <c r="K649">
        <v>0</v>
      </c>
      <c r="L649">
        <v>0</v>
      </c>
      <c r="M649">
        <v>0</v>
      </c>
      <c r="N649">
        <v>0</v>
      </c>
      <c r="O649">
        <v>0</v>
      </c>
      <c r="P649">
        <v>0</v>
      </c>
      <c r="Q649">
        <v>0</v>
      </c>
      <c r="R649">
        <v>0</v>
      </c>
      <c r="S649">
        <v>0</v>
      </c>
      <c r="T649">
        <v>0</v>
      </c>
      <c r="U649">
        <v>0</v>
      </c>
      <c r="V649">
        <v>1</v>
      </c>
      <c r="W649">
        <v>0</v>
      </c>
      <c r="X649">
        <v>0</v>
      </c>
      <c r="Y649">
        <v>0</v>
      </c>
      <c r="Z649">
        <v>0</v>
      </c>
      <c r="AA649">
        <v>0</v>
      </c>
      <c r="AB649">
        <v>1</v>
      </c>
      <c r="AC649">
        <v>0</v>
      </c>
      <c r="AD649">
        <v>0</v>
      </c>
      <c r="AE649">
        <v>0</v>
      </c>
      <c r="AF649">
        <v>0</v>
      </c>
      <c r="AG649">
        <v>0</v>
      </c>
      <c r="AH649">
        <v>0</v>
      </c>
      <c r="AI649">
        <v>0</v>
      </c>
      <c r="AJ649">
        <v>0</v>
      </c>
      <c r="AK649" s="50" t="s">
        <v>105</v>
      </c>
      <c r="AO649" s="13" t="s">
        <v>92</v>
      </c>
    </row>
    <row r="650" spans="1:41" x14ac:dyDescent="0.3">
      <c r="A650" s="13" t="s">
        <v>1150</v>
      </c>
      <c r="B650">
        <v>4</v>
      </c>
      <c r="C650">
        <v>4386</v>
      </c>
      <c r="D650" t="s">
        <v>107</v>
      </c>
      <c r="E650">
        <v>0</v>
      </c>
      <c r="F650">
        <v>0</v>
      </c>
      <c r="H650">
        <v>0</v>
      </c>
      <c r="I650">
        <v>1</v>
      </c>
      <c r="J650">
        <v>1</v>
      </c>
      <c r="K650">
        <v>0</v>
      </c>
      <c r="L650">
        <v>1</v>
      </c>
      <c r="M650">
        <v>0</v>
      </c>
      <c r="N650">
        <v>0</v>
      </c>
      <c r="O650">
        <v>0</v>
      </c>
      <c r="P650">
        <v>0</v>
      </c>
      <c r="Q650">
        <v>0</v>
      </c>
      <c r="R650">
        <v>0</v>
      </c>
      <c r="S650">
        <v>0</v>
      </c>
      <c r="T650">
        <v>0</v>
      </c>
      <c r="U650">
        <v>1</v>
      </c>
      <c r="V650">
        <v>1</v>
      </c>
      <c r="W650">
        <v>1</v>
      </c>
      <c r="X650">
        <v>0</v>
      </c>
      <c r="Y650">
        <v>0</v>
      </c>
      <c r="Z650">
        <v>0</v>
      </c>
      <c r="AA650">
        <v>0</v>
      </c>
      <c r="AB650">
        <v>0</v>
      </c>
      <c r="AC650">
        <v>0</v>
      </c>
      <c r="AD650">
        <v>0</v>
      </c>
      <c r="AE650">
        <v>0</v>
      </c>
      <c r="AF650">
        <v>0</v>
      </c>
      <c r="AG650">
        <v>0</v>
      </c>
      <c r="AH650">
        <v>0</v>
      </c>
      <c r="AI650">
        <v>0</v>
      </c>
      <c r="AJ650">
        <v>0</v>
      </c>
      <c r="AK650" s="50" t="s">
        <v>107</v>
      </c>
      <c r="AO650" s="13" t="s">
        <v>92</v>
      </c>
    </row>
    <row r="651" spans="1:41" x14ac:dyDescent="0.3">
      <c r="A651" s="13" t="s">
        <v>1151</v>
      </c>
      <c r="B651">
        <v>4</v>
      </c>
      <c r="C651">
        <v>4387</v>
      </c>
      <c r="D651" t="s">
        <v>108</v>
      </c>
      <c r="E651">
        <v>0</v>
      </c>
      <c r="F651">
        <v>0</v>
      </c>
      <c r="H651">
        <v>0</v>
      </c>
      <c r="I651">
        <v>0</v>
      </c>
      <c r="J651">
        <v>0</v>
      </c>
      <c r="K651">
        <v>0</v>
      </c>
      <c r="L651">
        <v>0</v>
      </c>
      <c r="M651">
        <v>0</v>
      </c>
      <c r="N651">
        <v>0</v>
      </c>
      <c r="O651">
        <v>0</v>
      </c>
      <c r="P651">
        <v>0</v>
      </c>
      <c r="Q651">
        <v>0</v>
      </c>
      <c r="R651">
        <v>0</v>
      </c>
      <c r="S651">
        <v>0</v>
      </c>
      <c r="T651">
        <v>0</v>
      </c>
      <c r="U651">
        <v>0</v>
      </c>
      <c r="V651">
        <v>0</v>
      </c>
      <c r="W651">
        <v>0</v>
      </c>
      <c r="X651">
        <v>0</v>
      </c>
      <c r="Y651">
        <v>0</v>
      </c>
      <c r="Z651">
        <v>0</v>
      </c>
      <c r="AA651">
        <v>0</v>
      </c>
      <c r="AB651">
        <v>0</v>
      </c>
      <c r="AC651">
        <v>1</v>
      </c>
      <c r="AD651">
        <v>1</v>
      </c>
      <c r="AE651">
        <v>2</v>
      </c>
      <c r="AF651">
        <v>0</v>
      </c>
      <c r="AG651">
        <v>0</v>
      </c>
      <c r="AH651">
        <v>0</v>
      </c>
      <c r="AI651">
        <v>0</v>
      </c>
      <c r="AJ651">
        <v>1</v>
      </c>
      <c r="AK651" s="50" t="s">
        <v>107</v>
      </c>
      <c r="AO651" s="13" t="s">
        <v>92</v>
      </c>
    </row>
    <row r="652" spans="1:41" x14ac:dyDescent="0.3">
      <c r="A652" s="13" t="s">
        <v>1152</v>
      </c>
      <c r="B652">
        <v>4</v>
      </c>
      <c r="C652">
        <v>4389</v>
      </c>
      <c r="D652" t="s">
        <v>110</v>
      </c>
      <c r="E652">
        <v>0</v>
      </c>
      <c r="F652">
        <v>0</v>
      </c>
      <c r="H652">
        <v>0</v>
      </c>
      <c r="I652">
        <v>0</v>
      </c>
      <c r="J652">
        <v>0</v>
      </c>
      <c r="K652">
        <v>0</v>
      </c>
      <c r="L652">
        <v>0</v>
      </c>
      <c r="M652">
        <v>2</v>
      </c>
      <c r="N652">
        <v>1</v>
      </c>
      <c r="O652">
        <v>2</v>
      </c>
      <c r="P652">
        <v>2</v>
      </c>
      <c r="Q652">
        <v>1</v>
      </c>
      <c r="R652">
        <v>1</v>
      </c>
      <c r="S652">
        <v>0</v>
      </c>
      <c r="T652">
        <v>0</v>
      </c>
      <c r="U652">
        <v>1</v>
      </c>
      <c r="V652">
        <v>2</v>
      </c>
      <c r="W652">
        <v>1</v>
      </c>
      <c r="X652">
        <v>0</v>
      </c>
      <c r="Y652">
        <v>0</v>
      </c>
      <c r="Z652">
        <v>0</v>
      </c>
      <c r="AA652">
        <v>0</v>
      </c>
      <c r="AB652">
        <v>0</v>
      </c>
      <c r="AC652">
        <v>1</v>
      </c>
      <c r="AD652">
        <v>1</v>
      </c>
      <c r="AE652">
        <v>0</v>
      </c>
      <c r="AF652">
        <v>0</v>
      </c>
      <c r="AG652">
        <v>1</v>
      </c>
      <c r="AH652">
        <v>0</v>
      </c>
      <c r="AI652">
        <v>0</v>
      </c>
      <c r="AJ652">
        <v>1</v>
      </c>
      <c r="AK652" s="50" t="s">
        <v>110</v>
      </c>
      <c r="AO652" s="13" t="s">
        <v>92</v>
      </c>
    </row>
    <row r="653" spans="1:41" x14ac:dyDescent="0.3">
      <c r="A653" s="13" t="s">
        <v>1153</v>
      </c>
      <c r="B653">
        <v>4</v>
      </c>
      <c r="C653">
        <v>4390</v>
      </c>
      <c r="D653" t="s">
        <v>111</v>
      </c>
      <c r="E653">
        <v>0</v>
      </c>
      <c r="F653">
        <v>0</v>
      </c>
      <c r="H653">
        <v>0</v>
      </c>
      <c r="I653">
        <v>1</v>
      </c>
      <c r="J653">
        <v>1</v>
      </c>
      <c r="K653">
        <v>1</v>
      </c>
      <c r="L653">
        <v>1</v>
      </c>
      <c r="M653">
        <v>0</v>
      </c>
      <c r="N653">
        <v>0</v>
      </c>
      <c r="O653">
        <v>0</v>
      </c>
      <c r="P653">
        <v>0</v>
      </c>
      <c r="Q653">
        <v>0</v>
      </c>
      <c r="R653">
        <v>0</v>
      </c>
      <c r="S653">
        <v>0</v>
      </c>
      <c r="T653">
        <v>0</v>
      </c>
      <c r="U653">
        <v>0</v>
      </c>
      <c r="V653">
        <v>0</v>
      </c>
      <c r="W653">
        <v>0</v>
      </c>
      <c r="X653">
        <v>0</v>
      </c>
      <c r="Y653">
        <v>0</v>
      </c>
      <c r="Z653">
        <v>0</v>
      </c>
      <c r="AA653">
        <v>0</v>
      </c>
      <c r="AB653">
        <v>0</v>
      </c>
      <c r="AC653">
        <v>0</v>
      </c>
      <c r="AD653">
        <v>0</v>
      </c>
      <c r="AE653">
        <v>0</v>
      </c>
      <c r="AF653">
        <v>0</v>
      </c>
      <c r="AG653">
        <v>0</v>
      </c>
      <c r="AH653">
        <v>0</v>
      </c>
      <c r="AI653">
        <v>0</v>
      </c>
      <c r="AJ653">
        <v>0</v>
      </c>
      <c r="AK653" s="50" t="s">
        <v>110</v>
      </c>
      <c r="AO653" s="13" t="s">
        <v>92</v>
      </c>
    </row>
    <row r="654" spans="1:41" x14ac:dyDescent="0.3">
      <c r="A654" s="13" t="s">
        <v>1154</v>
      </c>
      <c r="B654">
        <v>4</v>
      </c>
      <c r="C654">
        <v>4392</v>
      </c>
      <c r="D654" t="s">
        <v>113</v>
      </c>
      <c r="E654">
        <v>0</v>
      </c>
      <c r="F654">
        <v>0</v>
      </c>
      <c r="H654">
        <v>0</v>
      </c>
      <c r="I654">
        <v>0</v>
      </c>
      <c r="J654">
        <v>0</v>
      </c>
      <c r="K654">
        <v>0</v>
      </c>
      <c r="L654">
        <v>0</v>
      </c>
      <c r="M654">
        <v>0</v>
      </c>
      <c r="N654">
        <v>0</v>
      </c>
      <c r="O654">
        <v>0</v>
      </c>
      <c r="P654">
        <v>0</v>
      </c>
      <c r="Q654">
        <v>0</v>
      </c>
      <c r="R654">
        <v>0</v>
      </c>
      <c r="S654">
        <v>0</v>
      </c>
      <c r="T654">
        <v>0</v>
      </c>
      <c r="U654">
        <v>0</v>
      </c>
      <c r="V654">
        <v>0</v>
      </c>
      <c r="W654">
        <v>0</v>
      </c>
      <c r="X654">
        <v>0</v>
      </c>
      <c r="Y654">
        <v>0</v>
      </c>
      <c r="Z654">
        <v>0</v>
      </c>
      <c r="AA654">
        <v>0</v>
      </c>
      <c r="AB654">
        <v>0</v>
      </c>
      <c r="AC654">
        <v>0</v>
      </c>
      <c r="AD654">
        <v>0</v>
      </c>
      <c r="AE654">
        <v>0</v>
      </c>
      <c r="AF654">
        <v>0</v>
      </c>
      <c r="AG654">
        <v>0</v>
      </c>
      <c r="AH654">
        <v>0</v>
      </c>
      <c r="AI654">
        <v>0</v>
      </c>
      <c r="AJ654">
        <v>2</v>
      </c>
      <c r="AK654" s="50" t="s">
        <v>110</v>
      </c>
      <c r="AO654" s="13" t="s">
        <v>92</v>
      </c>
    </row>
    <row r="655" spans="1:41" x14ac:dyDescent="0.3">
      <c r="A655" s="13" t="s">
        <v>1155</v>
      </c>
      <c r="B655">
        <v>4</v>
      </c>
      <c r="C655">
        <v>4393</v>
      </c>
      <c r="D655" t="s">
        <v>114</v>
      </c>
      <c r="E655">
        <v>0</v>
      </c>
      <c r="F655">
        <v>0</v>
      </c>
      <c r="H655">
        <v>0</v>
      </c>
      <c r="I655">
        <v>0</v>
      </c>
      <c r="J655">
        <v>0</v>
      </c>
      <c r="K655">
        <v>0</v>
      </c>
      <c r="L655">
        <v>0</v>
      </c>
      <c r="M655">
        <v>1</v>
      </c>
      <c r="N655">
        <v>1</v>
      </c>
      <c r="O655">
        <v>1</v>
      </c>
      <c r="P655">
        <v>1</v>
      </c>
      <c r="Q655">
        <v>1</v>
      </c>
      <c r="R655">
        <v>1</v>
      </c>
      <c r="S655">
        <v>0</v>
      </c>
      <c r="T655">
        <v>0</v>
      </c>
      <c r="U655">
        <v>1</v>
      </c>
      <c r="V655">
        <v>1</v>
      </c>
      <c r="W655">
        <v>1</v>
      </c>
      <c r="X655">
        <v>0</v>
      </c>
      <c r="Y655">
        <v>0</v>
      </c>
      <c r="Z655">
        <v>1</v>
      </c>
      <c r="AA655">
        <v>0</v>
      </c>
      <c r="AB655">
        <v>0</v>
      </c>
      <c r="AC655">
        <v>1</v>
      </c>
      <c r="AD655">
        <v>1</v>
      </c>
      <c r="AE655">
        <v>0</v>
      </c>
      <c r="AF655">
        <v>0</v>
      </c>
      <c r="AG655">
        <v>0</v>
      </c>
      <c r="AH655">
        <v>0</v>
      </c>
      <c r="AI655">
        <v>0</v>
      </c>
      <c r="AJ655">
        <v>0</v>
      </c>
      <c r="AK655" s="50" t="s">
        <v>110</v>
      </c>
      <c r="AO655" s="13" t="s">
        <v>92</v>
      </c>
    </row>
    <row r="656" spans="1:41" x14ac:dyDescent="0.3">
      <c r="A656" s="13" t="s">
        <v>1156</v>
      </c>
      <c r="B656">
        <v>4</v>
      </c>
      <c r="C656">
        <v>4394</v>
      </c>
      <c r="D656" t="s">
        <v>115</v>
      </c>
      <c r="E656">
        <v>0</v>
      </c>
      <c r="F656">
        <v>0</v>
      </c>
      <c r="H656">
        <v>0</v>
      </c>
      <c r="I656">
        <v>1</v>
      </c>
      <c r="J656">
        <v>1</v>
      </c>
      <c r="K656">
        <v>1</v>
      </c>
      <c r="L656">
        <v>1</v>
      </c>
      <c r="M656">
        <v>0</v>
      </c>
      <c r="N656">
        <v>0</v>
      </c>
      <c r="O656">
        <v>0</v>
      </c>
      <c r="P656">
        <v>0</v>
      </c>
      <c r="Q656">
        <v>0</v>
      </c>
      <c r="R656">
        <v>0</v>
      </c>
      <c r="S656">
        <v>0</v>
      </c>
      <c r="T656">
        <v>0</v>
      </c>
      <c r="U656">
        <v>0</v>
      </c>
      <c r="V656">
        <v>0</v>
      </c>
      <c r="W656">
        <v>0</v>
      </c>
      <c r="X656">
        <v>0</v>
      </c>
      <c r="Y656">
        <v>2</v>
      </c>
      <c r="Z656">
        <v>1</v>
      </c>
      <c r="AA656">
        <v>1</v>
      </c>
      <c r="AB656">
        <v>1</v>
      </c>
      <c r="AC656">
        <v>0</v>
      </c>
      <c r="AD656">
        <v>0</v>
      </c>
      <c r="AE656">
        <v>0</v>
      </c>
      <c r="AF656">
        <v>0</v>
      </c>
      <c r="AG656">
        <v>0</v>
      </c>
      <c r="AH656">
        <v>0</v>
      </c>
      <c r="AI656">
        <v>0</v>
      </c>
      <c r="AJ656">
        <v>1</v>
      </c>
      <c r="AK656" s="50" t="s">
        <v>110</v>
      </c>
      <c r="AO656" s="13" t="s">
        <v>92</v>
      </c>
    </row>
    <row r="657" spans="1:41" x14ac:dyDescent="0.3">
      <c r="A657" s="13" t="s">
        <v>1157</v>
      </c>
      <c r="B657">
        <v>4</v>
      </c>
      <c r="C657">
        <v>4395</v>
      </c>
      <c r="D657" t="s">
        <v>116</v>
      </c>
      <c r="E657">
        <v>5</v>
      </c>
      <c r="F657">
        <v>0</v>
      </c>
      <c r="H657">
        <v>5</v>
      </c>
      <c r="I657">
        <v>6</v>
      </c>
      <c r="J657">
        <v>6</v>
      </c>
      <c r="K657">
        <v>6</v>
      </c>
      <c r="L657">
        <v>6</v>
      </c>
      <c r="M657">
        <v>2</v>
      </c>
      <c r="N657">
        <v>2</v>
      </c>
      <c r="O657">
        <v>2</v>
      </c>
      <c r="P657">
        <v>2</v>
      </c>
      <c r="Q657">
        <v>3</v>
      </c>
      <c r="R657">
        <v>3</v>
      </c>
      <c r="S657">
        <v>0</v>
      </c>
      <c r="T657">
        <v>0</v>
      </c>
      <c r="U657">
        <v>1</v>
      </c>
      <c r="V657">
        <v>1</v>
      </c>
      <c r="W657">
        <v>1</v>
      </c>
      <c r="X657">
        <v>0</v>
      </c>
      <c r="Y657">
        <v>3</v>
      </c>
      <c r="Z657">
        <v>6</v>
      </c>
      <c r="AA657">
        <v>5</v>
      </c>
      <c r="AB657">
        <v>5</v>
      </c>
      <c r="AC657">
        <v>7</v>
      </c>
      <c r="AD657">
        <v>0</v>
      </c>
      <c r="AE657">
        <v>1</v>
      </c>
      <c r="AF657">
        <v>0</v>
      </c>
      <c r="AG657">
        <v>1</v>
      </c>
      <c r="AH657">
        <v>0</v>
      </c>
      <c r="AI657">
        <v>0</v>
      </c>
      <c r="AJ657">
        <v>0</v>
      </c>
      <c r="AK657" s="50" t="s">
        <v>116</v>
      </c>
      <c r="AO657" s="13" t="s">
        <v>92</v>
      </c>
    </row>
    <row r="658" spans="1:41" x14ac:dyDescent="0.3">
      <c r="A658" s="13" t="s">
        <v>1158</v>
      </c>
      <c r="B658">
        <v>4</v>
      </c>
      <c r="C658">
        <v>4396</v>
      </c>
      <c r="D658" t="s">
        <v>117</v>
      </c>
      <c r="E658">
        <v>0</v>
      </c>
      <c r="F658">
        <v>0</v>
      </c>
      <c r="H658">
        <v>0</v>
      </c>
      <c r="I658">
        <v>0</v>
      </c>
      <c r="J658">
        <v>0</v>
      </c>
      <c r="K658">
        <v>0</v>
      </c>
      <c r="L658">
        <v>0</v>
      </c>
      <c r="M658">
        <v>0</v>
      </c>
      <c r="N658">
        <v>0</v>
      </c>
      <c r="O658">
        <v>0</v>
      </c>
      <c r="P658">
        <v>0</v>
      </c>
      <c r="Q658">
        <v>0</v>
      </c>
      <c r="R658">
        <v>0</v>
      </c>
      <c r="S658">
        <v>0</v>
      </c>
      <c r="T658">
        <v>0</v>
      </c>
      <c r="U658">
        <v>0</v>
      </c>
      <c r="V658">
        <v>0</v>
      </c>
      <c r="W658">
        <v>0</v>
      </c>
      <c r="X658">
        <v>0</v>
      </c>
      <c r="Y658">
        <v>0</v>
      </c>
      <c r="Z658">
        <v>1</v>
      </c>
      <c r="AA658">
        <v>0</v>
      </c>
      <c r="AB658">
        <v>1</v>
      </c>
      <c r="AC658">
        <v>0</v>
      </c>
      <c r="AD658">
        <v>0</v>
      </c>
      <c r="AE658">
        <v>0</v>
      </c>
      <c r="AF658">
        <v>0</v>
      </c>
      <c r="AG658">
        <v>0</v>
      </c>
      <c r="AH658">
        <v>0</v>
      </c>
      <c r="AI658">
        <v>0</v>
      </c>
      <c r="AJ658">
        <v>1</v>
      </c>
      <c r="AK658" s="50" t="s">
        <v>117</v>
      </c>
      <c r="AO658" s="13" t="s">
        <v>92</v>
      </c>
    </row>
    <row r="659" spans="1:41" x14ac:dyDescent="0.3">
      <c r="A659" s="13" t="s">
        <v>1159</v>
      </c>
      <c r="B659">
        <v>4</v>
      </c>
      <c r="C659">
        <v>4397</v>
      </c>
      <c r="D659" t="s">
        <v>118</v>
      </c>
      <c r="E659">
        <v>0</v>
      </c>
      <c r="F659">
        <v>0</v>
      </c>
      <c r="H659">
        <v>0</v>
      </c>
      <c r="I659">
        <v>2</v>
      </c>
      <c r="J659">
        <v>2</v>
      </c>
      <c r="K659">
        <v>2</v>
      </c>
      <c r="L659">
        <v>2</v>
      </c>
      <c r="M659">
        <v>0</v>
      </c>
      <c r="N659">
        <v>0</v>
      </c>
      <c r="O659">
        <v>0</v>
      </c>
      <c r="P659">
        <v>0</v>
      </c>
      <c r="Q659">
        <v>0</v>
      </c>
      <c r="R659">
        <v>0</v>
      </c>
      <c r="S659">
        <v>0</v>
      </c>
      <c r="T659">
        <v>0</v>
      </c>
      <c r="U659">
        <v>0</v>
      </c>
      <c r="V659">
        <v>0</v>
      </c>
      <c r="W659">
        <v>0</v>
      </c>
      <c r="X659">
        <v>0</v>
      </c>
      <c r="Y659">
        <v>1</v>
      </c>
      <c r="Z659">
        <v>1</v>
      </c>
      <c r="AA659">
        <v>1</v>
      </c>
      <c r="AB659">
        <v>1</v>
      </c>
      <c r="AC659">
        <v>1</v>
      </c>
      <c r="AD659">
        <v>1</v>
      </c>
      <c r="AE659">
        <v>0</v>
      </c>
      <c r="AF659">
        <v>3</v>
      </c>
      <c r="AG659">
        <v>0</v>
      </c>
      <c r="AH659">
        <v>0</v>
      </c>
      <c r="AI659">
        <v>0</v>
      </c>
      <c r="AJ659">
        <v>0</v>
      </c>
      <c r="AK659" s="50" t="s">
        <v>328</v>
      </c>
      <c r="AO659" s="13" t="s">
        <v>92</v>
      </c>
    </row>
    <row r="660" spans="1:41" x14ac:dyDescent="0.3">
      <c r="A660" s="13" t="s">
        <v>1160</v>
      </c>
      <c r="B660">
        <v>4</v>
      </c>
      <c r="C660">
        <v>4398</v>
      </c>
      <c r="D660" t="s">
        <v>119</v>
      </c>
      <c r="E660">
        <v>0</v>
      </c>
      <c r="F660">
        <v>0</v>
      </c>
      <c r="H660">
        <v>0</v>
      </c>
      <c r="I660">
        <v>1</v>
      </c>
      <c r="J660">
        <v>1</v>
      </c>
      <c r="K660">
        <v>1</v>
      </c>
      <c r="L660">
        <v>1</v>
      </c>
      <c r="M660">
        <v>0</v>
      </c>
      <c r="N660">
        <v>0</v>
      </c>
      <c r="O660">
        <v>0</v>
      </c>
      <c r="P660">
        <v>0</v>
      </c>
      <c r="Q660">
        <v>0</v>
      </c>
      <c r="R660">
        <v>0</v>
      </c>
      <c r="S660">
        <v>0</v>
      </c>
      <c r="T660">
        <v>0</v>
      </c>
      <c r="U660">
        <v>0</v>
      </c>
      <c r="V660">
        <v>0</v>
      </c>
      <c r="W660">
        <v>0</v>
      </c>
      <c r="X660">
        <v>0</v>
      </c>
      <c r="Y660">
        <v>0</v>
      </c>
      <c r="Z660">
        <v>0</v>
      </c>
      <c r="AA660">
        <v>0</v>
      </c>
      <c r="AB660">
        <v>0</v>
      </c>
      <c r="AC660">
        <v>0</v>
      </c>
      <c r="AD660">
        <v>0</v>
      </c>
      <c r="AE660">
        <v>0</v>
      </c>
      <c r="AF660">
        <v>0</v>
      </c>
      <c r="AG660">
        <v>0</v>
      </c>
      <c r="AH660">
        <v>0</v>
      </c>
      <c r="AI660">
        <v>0</v>
      </c>
      <c r="AJ660">
        <v>0</v>
      </c>
      <c r="AK660" s="50" t="s">
        <v>328</v>
      </c>
      <c r="AO660" s="13" t="s">
        <v>92</v>
      </c>
    </row>
    <row r="661" spans="1:41" x14ac:dyDescent="0.3">
      <c r="A661" s="13" t="s">
        <v>1161</v>
      </c>
      <c r="B661">
        <v>4</v>
      </c>
      <c r="C661">
        <v>4399</v>
      </c>
      <c r="D661" t="s">
        <v>120</v>
      </c>
      <c r="E661">
        <v>0</v>
      </c>
      <c r="F661">
        <v>0</v>
      </c>
      <c r="H661">
        <v>0</v>
      </c>
      <c r="I661">
        <v>2</v>
      </c>
      <c r="J661">
        <v>2</v>
      </c>
      <c r="K661">
        <v>2</v>
      </c>
      <c r="L661">
        <v>2</v>
      </c>
      <c r="M661">
        <v>0</v>
      </c>
      <c r="N661">
        <v>0</v>
      </c>
      <c r="O661">
        <v>0</v>
      </c>
      <c r="P661">
        <v>0</v>
      </c>
      <c r="Q661">
        <v>0</v>
      </c>
      <c r="R661">
        <v>0</v>
      </c>
      <c r="S661">
        <v>0</v>
      </c>
      <c r="T661">
        <v>0</v>
      </c>
      <c r="U661">
        <v>3</v>
      </c>
      <c r="V661">
        <v>3</v>
      </c>
      <c r="W661">
        <v>3</v>
      </c>
      <c r="X661">
        <v>0</v>
      </c>
      <c r="Y661">
        <v>0</v>
      </c>
      <c r="Z661">
        <v>0</v>
      </c>
      <c r="AA661">
        <v>0</v>
      </c>
      <c r="AB661">
        <v>0</v>
      </c>
      <c r="AC661">
        <v>0</v>
      </c>
      <c r="AD661">
        <v>0</v>
      </c>
      <c r="AE661">
        <v>0</v>
      </c>
      <c r="AF661">
        <v>0</v>
      </c>
      <c r="AG661">
        <v>0</v>
      </c>
      <c r="AH661">
        <v>0</v>
      </c>
      <c r="AI661">
        <v>0</v>
      </c>
      <c r="AJ661">
        <v>0</v>
      </c>
      <c r="AK661" s="50" t="s">
        <v>328</v>
      </c>
      <c r="AO661" s="13" t="s">
        <v>92</v>
      </c>
    </row>
    <row r="662" spans="1:41" x14ac:dyDescent="0.3">
      <c r="A662" s="13" t="s">
        <v>1162</v>
      </c>
      <c r="B662">
        <v>4</v>
      </c>
      <c r="C662">
        <v>4402</v>
      </c>
      <c r="D662" t="s">
        <v>123</v>
      </c>
      <c r="E662">
        <v>0</v>
      </c>
      <c r="F662">
        <v>0</v>
      </c>
      <c r="H662">
        <v>0</v>
      </c>
      <c r="I662">
        <v>0</v>
      </c>
      <c r="J662">
        <v>0</v>
      </c>
      <c r="K662">
        <v>0</v>
      </c>
      <c r="L662">
        <v>0</v>
      </c>
      <c r="M662">
        <v>0</v>
      </c>
      <c r="N662">
        <v>0</v>
      </c>
      <c r="O662">
        <v>0</v>
      </c>
      <c r="P662">
        <v>0</v>
      </c>
      <c r="Q662">
        <v>1</v>
      </c>
      <c r="R662">
        <v>1</v>
      </c>
      <c r="S662">
        <v>0</v>
      </c>
      <c r="T662">
        <v>0</v>
      </c>
      <c r="U662">
        <v>0</v>
      </c>
      <c r="V662">
        <v>0</v>
      </c>
      <c r="W662">
        <v>0</v>
      </c>
      <c r="X662">
        <v>0</v>
      </c>
      <c r="Y662">
        <v>0</v>
      </c>
      <c r="Z662">
        <v>0</v>
      </c>
      <c r="AA662">
        <v>0</v>
      </c>
      <c r="AB662">
        <v>0</v>
      </c>
      <c r="AC662">
        <v>0</v>
      </c>
      <c r="AD662">
        <v>0</v>
      </c>
      <c r="AE662">
        <v>0</v>
      </c>
      <c r="AF662">
        <v>0</v>
      </c>
      <c r="AG662">
        <v>0</v>
      </c>
      <c r="AH662">
        <v>0</v>
      </c>
      <c r="AI662">
        <v>0</v>
      </c>
      <c r="AJ662">
        <v>0</v>
      </c>
      <c r="AK662" s="50" t="s">
        <v>328</v>
      </c>
      <c r="AO662" s="13" t="s">
        <v>92</v>
      </c>
    </row>
    <row r="663" spans="1:41" x14ac:dyDescent="0.3">
      <c r="A663" s="13" t="s">
        <v>1163</v>
      </c>
      <c r="B663">
        <v>4</v>
      </c>
      <c r="C663">
        <v>4403</v>
      </c>
      <c r="D663" t="s">
        <v>124</v>
      </c>
      <c r="E663">
        <v>0</v>
      </c>
      <c r="F663">
        <v>0</v>
      </c>
      <c r="H663">
        <v>0</v>
      </c>
      <c r="I663">
        <v>1</v>
      </c>
      <c r="J663">
        <v>1</v>
      </c>
      <c r="K663">
        <v>1</v>
      </c>
      <c r="L663">
        <v>1</v>
      </c>
      <c r="M663">
        <v>0</v>
      </c>
      <c r="N663">
        <v>0</v>
      </c>
      <c r="O663">
        <v>0</v>
      </c>
      <c r="P663">
        <v>0</v>
      </c>
      <c r="Q663">
        <v>1</v>
      </c>
      <c r="R663">
        <v>1</v>
      </c>
      <c r="S663">
        <v>0</v>
      </c>
      <c r="T663">
        <v>0</v>
      </c>
      <c r="U663">
        <v>1</v>
      </c>
      <c r="V663">
        <v>1</v>
      </c>
      <c r="W663">
        <v>1</v>
      </c>
      <c r="X663">
        <v>0</v>
      </c>
      <c r="Y663">
        <v>0</v>
      </c>
      <c r="Z663">
        <v>0</v>
      </c>
      <c r="AA663">
        <v>0</v>
      </c>
      <c r="AB663">
        <v>0</v>
      </c>
      <c r="AC663">
        <v>0</v>
      </c>
      <c r="AD663">
        <v>0</v>
      </c>
      <c r="AE663">
        <v>0</v>
      </c>
      <c r="AF663">
        <v>0</v>
      </c>
      <c r="AG663">
        <v>1</v>
      </c>
      <c r="AH663">
        <v>0</v>
      </c>
      <c r="AI663">
        <v>0</v>
      </c>
      <c r="AJ663">
        <v>1</v>
      </c>
      <c r="AK663" s="50" t="s">
        <v>328</v>
      </c>
      <c r="AO663" s="13" t="s">
        <v>92</v>
      </c>
    </row>
    <row r="664" spans="1:41" x14ac:dyDescent="0.3">
      <c r="A664" s="13" t="s">
        <v>1164</v>
      </c>
      <c r="B664">
        <v>4</v>
      </c>
      <c r="C664">
        <v>4405</v>
      </c>
      <c r="D664" t="s">
        <v>126</v>
      </c>
      <c r="E664">
        <v>0</v>
      </c>
      <c r="F664">
        <v>0</v>
      </c>
      <c r="H664">
        <v>0</v>
      </c>
      <c r="I664">
        <v>0</v>
      </c>
      <c r="J664">
        <v>0</v>
      </c>
      <c r="K664">
        <v>0</v>
      </c>
      <c r="L664">
        <v>0</v>
      </c>
      <c r="M664">
        <v>0</v>
      </c>
      <c r="N664">
        <v>0</v>
      </c>
      <c r="O664">
        <v>0</v>
      </c>
      <c r="P664">
        <v>0</v>
      </c>
      <c r="Q664">
        <v>0</v>
      </c>
      <c r="R664">
        <v>0</v>
      </c>
      <c r="S664">
        <v>0</v>
      </c>
      <c r="T664">
        <v>0</v>
      </c>
      <c r="U664">
        <v>0</v>
      </c>
      <c r="V664">
        <v>0</v>
      </c>
      <c r="W664">
        <v>0</v>
      </c>
      <c r="X664">
        <v>0</v>
      </c>
      <c r="Y664">
        <v>0</v>
      </c>
      <c r="Z664">
        <v>0</v>
      </c>
      <c r="AA664">
        <v>0</v>
      </c>
      <c r="AB664">
        <v>0</v>
      </c>
      <c r="AC664">
        <v>0</v>
      </c>
      <c r="AD664">
        <v>0</v>
      </c>
      <c r="AE664">
        <v>0</v>
      </c>
      <c r="AF664">
        <v>0</v>
      </c>
      <c r="AG664">
        <v>0</v>
      </c>
      <c r="AH664">
        <v>0</v>
      </c>
      <c r="AI664">
        <v>0</v>
      </c>
      <c r="AJ664">
        <v>1</v>
      </c>
      <c r="AK664" s="50" t="s">
        <v>116</v>
      </c>
      <c r="AO664" s="13" t="s">
        <v>92</v>
      </c>
    </row>
    <row r="665" spans="1:41" x14ac:dyDescent="0.3">
      <c r="A665" s="13" t="s">
        <v>1165</v>
      </c>
      <c r="B665">
        <v>4</v>
      </c>
      <c r="C665">
        <v>4407</v>
      </c>
      <c r="D665" t="s">
        <v>128</v>
      </c>
      <c r="E665">
        <v>7</v>
      </c>
      <c r="F665">
        <v>0</v>
      </c>
      <c r="H665">
        <v>8</v>
      </c>
      <c r="I665">
        <v>0</v>
      </c>
      <c r="J665">
        <v>0</v>
      </c>
      <c r="K665">
        <v>0</v>
      </c>
      <c r="L665">
        <v>0</v>
      </c>
      <c r="M665">
        <v>0</v>
      </c>
      <c r="N665">
        <v>0</v>
      </c>
      <c r="O665">
        <v>0</v>
      </c>
      <c r="P665">
        <v>0</v>
      </c>
      <c r="Q665">
        <v>0</v>
      </c>
      <c r="R665">
        <v>1</v>
      </c>
      <c r="S665">
        <v>0</v>
      </c>
      <c r="T665">
        <v>0</v>
      </c>
      <c r="U665">
        <v>0</v>
      </c>
      <c r="V665">
        <v>0</v>
      </c>
      <c r="W665">
        <v>0</v>
      </c>
      <c r="X665">
        <v>0</v>
      </c>
      <c r="Y665">
        <v>4</v>
      </c>
      <c r="Z665">
        <v>0</v>
      </c>
      <c r="AA665">
        <v>0</v>
      </c>
      <c r="AB665">
        <v>0</v>
      </c>
      <c r="AC665">
        <v>0</v>
      </c>
      <c r="AD665">
        <v>0</v>
      </c>
      <c r="AE665">
        <v>0</v>
      </c>
      <c r="AF665">
        <v>2</v>
      </c>
      <c r="AG665">
        <v>0</v>
      </c>
      <c r="AH665">
        <v>0</v>
      </c>
      <c r="AI665">
        <v>0</v>
      </c>
      <c r="AJ665">
        <v>1</v>
      </c>
      <c r="AK665" s="50" t="s">
        <v>128</v>
      </c>
      <c r="AO665" s="13" t="s">
        <v>92</v>
      </c>
    </row>
    <row r="666" spans="1:41" x14ac:dyDescent="0.3">
      <c r="A666" s="13" t="s">
        <v>1166</v>
      </c>
      <c r="B666">
        <v>4</v>
      </c>
      <c r="C666">
        <v>4411</v>
      </c>
      <c r="D666" t="s">
        <v>132</v>
      </c>
      <c r="E666">
        <v>0</v>
      </c>
      <c r="F666">
        <v>0</v>
      </c>
      <c r="H666">
        <v>0</v>
      </c>
      <c r="I666">
        <v>2</v>
      </c>
      <c r="J666">
        <v>1</v>
      </c>
      <c r="K666">
        <v>1</v>
      </c>
      <c r="L666">
        <v>1</v>
      </c>
      <c r="M666">
        <v>0</v>
      </c>
      <c r="N666">
        <v>0</v>
      </c>
      <c r="O666">
        <v>0</v>
      </c>
      <c r="P666">
        <v>0</v>
      </c>
      <c r="Q666">
        <v>1</v>
      </c>
      <c r="R666">
        <v>1</v>
      </c>
      <c r="S666">
        <v>0</v>
      </c>
      <c r="T666">
        <v>0</v>
      </c>
      <c r="U666">
        <v>0</v>
      </c>
      <c r="V666">
        <v>0</v>
      </c>
      <c r="W666">
        <v>0</v>
      </c>
      <c r="X666">
        <v>0</v>
      </c>
      <c r="Y666">
        <v>0</v>
      </c>
      <c r="Z666">
        <v>0</v>
      </c>
      <c r="AA666">
        <v>0</v>
      </c>
      <c r="AB666">
        <v>0</v>
      </c>
      <c r="AC666">
        <v>0</v>
      </c>
      <c r="AD666">
        <v>0</v>
      </c>
      <c r="AE666">
        <v>0</v>
      </c>
      <c r="AF666">
        <v>0</v>
      </c>
      <c r="AG666">
        <v>0</v>
      </c>
      <c r="AH666">
        <v>0</v>
      </c>
      <c r="AI666">
        <v>0</v>
      </c>
      <c r="AJ666">
        <v>0</v>
      </c>
      <c r="AK666" s="50" t="s">
        <v>128</v>
      </c>
      <c r="AO666" s="13" t="s">
        <v>92</v>
      </c>
    </row>
    <row r="667" spans="1:41" x14ac:dyDescent="0.3">
      <c r="A667" s="13" t="s">
        <v>1167</v>
      </c>
      <c r="B667">
        <v>4</v>
      </c>
      <c r="C667">
        <v>4412</v>
      </c>
      <c r="D667" t="s">
        <v>133</v>
      </c>
      <c r="E667">
        <v>0</v>
      </c>
      <c r="F667">
        <v>0</v>
      </c>
      <c r="H667">
        <v>0</v>
      </c>
      <c r="I667">
        <v>0</v>
      </c>
      <c r="J667">
        <v>0</v>
      </c>
      <c r="K667">
        <v>0</v>
      </c>
      <c r="L667">
        <v>0</v>
      </c>
      <c r="M667">
        <v>1</v>
      </c>
      <c r="N667">
        <v>1</v>
      </c>
      <c r="O667">
        <v>1</v>
      </c>
      <c r="P667">
        <v>1</v>
      </c>
      <c r="Q667">
        <v>0</v>
      </c>
      <c r="R667">
        <v>0</v>
      </c>
      <c r="S667">
        <v>0</v>
      </c>
      <c r="T667">
        <v>0</v>
      </c>
      <c r="U667">
        <v>0</v>
      </c>
      <c r="V667">
        <v>0</v>
      </c>
      <c r="W667">
        <v>0</v>
      </c>
      <c r="X667">
        <v>0</v>
      </c>
      <c r="Y667">
        <v>0</v>
      </c>
      <c r="Z667">
        <v>0</v>
      </c>
      <c r="AA667">
        <v>0</v>
      </c>
      <c r="AB667">
        <v>0</v>
      </c>
      <c r="AC667">
        <v>0</v>
      </c>
      <c r="AD667">
        <v>0</v>
      </c>
      <c r="AE667">
        <v>0</v>
      </c>
      <c r="AF667">
        <v>0</v>
      </c>
      <c r="AG667">
        <v>0</v>
      </c>
      <c r="AH667">
        <v>0</v>
      </c>
      <c r="AI667">
        <v>0</v>
      </c>
      <c r="AJ667">
        <v>0</v>
      </c>
      <c r="AK667" s="50" t="s">
        <v>128</v>
      </c>
      <c r="AO667" s="13" t="s">
        <v>92</v>
      </c>
    </row>
    <row r="668" spans="1:41" x14ac:dyDescent="0.3">
      <c r="A668" s="13" t="s">
        <v>1168</v>
      </c>
      <c r="B668">
        <v>4</v>
      </c>
      <c r="C668">
        <v>4415</v>
      </c>
      <c r="D668" t="s">
        <v>136</v>
      </c>
      <c r="E668">
        <v>0</v>
      </c>
      <c r="F668">
        <v>0</v>
      </c>
      <c r="H668">
        <v>0</v>
      </c>
      <c r="I668">
        <v>0</v>
      </c>
      <c r="J668">
        <v>0</v>
      </c>
      <c r="K668">
        <v>0</v>
      </c>
      <c r="L668">
        <v>0</v>
      </c>
      <c r="M668">
        <v>0</v>
      </c>
      <c r="N668">
        <v>0</v>
      </c>
      <c r="O668">
        <v>0</v>
      </c>
      <c r="P668">
        <v>0</v>
      </c>
      <c r="Q668">
        <v>1</v>
      </c>
      <c r="R668">
        <v>1</v>
      </c>
      <c r="S668">
        <v>0</v>
      </c>
      <c r="T668">
        <v>0</v>
      </c>
      <c r="U668">
        <v>0</v>
      </c>
      <c r="V668">
        <v>0</v>
      </c>
      <c r="W668">
        <v>0</v>
      </c>
      <c r="X668">
        <v>0</v>
      </c>
      <c r="Y668">
        <v>0</v>
      </c>
      <c r="Z668">
        <v>0</v>
      </c>
      <c r="AA668">
        <v>0</v>
      </c>
      <c r="AB668">
        <v>0</v>
      </c>
      <c r="AC668">
        <v>0</v>
      </c>
      <c r="AD668">
        <v>0</v>
      </c>
      <c r="AE668">
        <v>0</v>
      </c>
      <c r="AF668">
        <v>0</v>
      </c>
      <c r="AG668">
        <v>0</v>
      </c>
      <c r="AH668">
        <v>0</v>
      </c>
      <c r="AI668">
        <v>0</v>
      </c>
      <c r="AJ668">
        <v>0</v>
      </c>
      <c r="AK668" s="50" t="s">
        <v>128</v>
      </c>
      <c r="AO668" s="13" t="s">
        <v>92</v>
      </c>
    </row>
    <row r="669" spans="1:41" x14ac:dyDescent="0.3">
      <c r="A669" s="13" t="s">
        <v>1169</v>
      </c>
      <c r="B669">
        <v>4</v>
      </c>
      <c r="C669">
        <v>4417</v>
      </c>
      <c r="D669" t="s">
        <v>138</v>
      </c>
      <c r="E669">
        <v>0</v>
      </c>
      <c r="F669">
        <v>0</v>
      </c>
      <c r="H669">
        <v>0</v>
      </c>
      <c r="I669">
        <v>0</v>
      </c>
      <c r="J669">
        <v>0</v>
      </c>
      <c r="K669">
        <v>0</v>
      </c>
      <c r="L669">
        <v>0</v>
      </c>
      <c r="M669">
        <v>0</v>
      </c>
      <c r="N669">
        <v>0</v>
      </c>
      <c r="O669">
        <v>0</v>
      </c>
      <c r="P669">
        <v>0</v>
      </c>
      <c r="Q669">
        <v>1</v>
      </c>
      <c r="R669">
        <v>1</v>
      </c>
      <c r="S669">
        <v>0</v>
      </c>
      <c r="T669">
        <v>0</v>
      </c>
      <c r="U669">
        <v>1</v>
      </c>
      <c r="V669">
        <v>1</v>
      </c>
      <c r="W669">
        <v>1</v>
      </c>
      <c r="X669">
        <v>0</v>
      </c>
      <c r="Y669">
        <v>0</v>
      </c>
      <c r="Z669">
        <v>0</v>
      </c>
      <c r="AA669">
        <v>0</v>
      </c>
      <c r="AB669">
        <v>0</v>
      </c>
      <c r="AC669">
        <v>0</v>
      </c>
      <c r="AD669">
        <v>0</v>
      </c>
      <c r="AE669">
        <v>0</v>
      </c>
      <c r="AF669">
        <v>0</v>
      </c>
      <c r="AG669">
        <v>0</v>
      </c>
      <c r="AH669">
        <v>0</v>
      </c>
      <c r="AI669">
        <v>0</v>
      </c>
      <c r="AJ669">
        <v>0</v>
      </c>
      <c r="AK669" s="50" t="s">
        <v>107</v>
      </c>
      <c r="AO669" s="13" t="s">
        <v>92</v>
      </c>
    </row>
    <row r="670" spans="1:41" x14ac:dyDescent="0.3">
      <c r="A670" s="13" t="s">
        <v>1170</v>
      </c>
      <c r="B670">
        <v>4</v>
      </c>
      <c r="C670">
        <v>4418</v>
      </c>
      <c r="D670" t="s">
        <v>139</v>
      </c>
      <c r="E670">
        <v>0</v>
      </c>
      <c r="F670">
        <v>0</v>
      </c>
      <c r="H670">
        <v>0</v>
      </c>
      <c r="I670">
        <v>1</v>
      </c>
      <c r="J670">
        <v>1</v>
      </c>
      <c r="K670">
        <v>1</v>
      </c>
      <c r="L670">
        <v>1</v>
      </c>
      <c r="M670">
        <v>0</v>
      </c>
      <c r="N670">
        <v>0</v>
      </c>
      <c r="O670">
        <v>0</v>
      </c>
      <c r="P670">
        <v>0</v>
      </c>
      <c r="Q670">
        <v>0</v>
      </c>
      <c r="R670">
        <v>0</v>
      </c>
      <c r="S670">
        <v>0</v>
      </c>
      <c r="T670">
        <v>0</v>
      </c>
      <c r="U670">
        <v>0</v>
      </c>
      <c r="V670">
        <v>0</v>
      </c>
      <c r="W670">
        <v>0</v>
      </c>
      <c r="X670">
        <v>0</v>
      </c>
      <c r="Y670">
        <v>0</v>
      </c>
      <c r="Z670">
        <v>0</v>
      </c>
      <c r="AA670">
        <v>0</v>
      </c>
      <c r="AB670">
        <v>0</v>
      </c>
      <c r="AC670">
        <v>0</v>
      </c>
      <c r="AD670">
        <v>0</v>
      </c>
      <c r="AE670">
        <v>1</v>
      </c>
      <c r="AF670">
        <v>0</v>
      </c>
      <c r="AG670">
        <v>0</v>
      </c>
      <c r="AH670">
        <v>0</v>
      </c>
      <c r="AI670">
        <v>0</v>
      </c>
      <c r="AJ670">
        <v>0</v>
      </c>
      <c r="AK670" s="50" t="s">
        <v>107</v>
      </c>
      <c r="AO670" s="13" t="s">
        <v>92</v>
      </c>
    </row>
    <row r="671" spans="1:41" x14ac:dyDescent="0.3">
      <c r="A671" s="13" t="s">
        <v>1171</v>
      </c>
      <c r="B671">
        <v>4</v>
      </c>
      <c r="C671">
        <v>4420</v>
      </c>
      <c r="D671" t="s">
        <v>141</v>
      </c>
      <c r="E671">
        <v>4</v>
      </c>
      <c r="F671">
        <v>0</v>
      </c>
      <c r="H671">
        <v>4</v>
      </c>
      <c r="I671">
        <v>4</v>
      </c>
      <c r="J671">
        <v>4</v>
      </c>
      <c r="K671">
        <v>4</v>
      </c>
      <c r="L671">
        <v>4</v>
      </c>
      <c r="M671">
        <v>6</v>
      </c>
      <c r="N671">
        <v>5</v>
      </c>
      <c r="O671">
        <v>6</v>
      </c>
      <c r="P671">
        <v>6</v>
      </c>
      <c r="Q671">
        <v>5</v>
      </c>
      <c r="R671">
        <v>5</v>
      </c>
      <c r="S671">
        <v>0</v>
      </c>
      <c r="T671">
        <v>0</v>
      </c>
      <c r="U671">
        <v>5</v>
      </c>
      <c r="V671">
        <v>5</v>
      </c>
      <c r="W671">
        <v>5</v>
      </c>
      <c r="X671">
        <v>0</v>
      </c>
      <c r="Y671">
        <v>0</v>
      </c>
      <c r="Z671">
        <v>3</v>
      </c>
      <c r="AA671">
        <v>0</v>
      </c>
      <c r="AB671">
        <v>3</v>
      </c>
      <c r="AC671">
        <v>1</v>
      </c>
      <c r="AD671">
        <v>1</v>
      </c>
      <c r="AE671">
        <v>0</v>
      </c>
      <c r="AF671">
        <v>6</v>
      </c>
      <c r="AG671">
        <v>0</v>
      </c>
      <c r="AH671">
        <v>0</v>
      </c>
      <c r="AI671">
        <v>0</v>
      </c>
      <c r="AJ671">
        <v>0</v>
      </c>
      <c r="AK671" s="50" t="s">
        <v>141</v>
      </c>
      <c r="AO671" s="13" t="s">
        <v>92</v>
      </c>
    </row>
    <row r="672" spans="1:41" x14ac:dyDescent="0.3">
      <c r="A672" s="13" t="s">
        <v>1172</v>
      </c>
      <c r="B672">
        <v>4</v>
      </c>
      <c r="C672">
        <v>4421</v>
      </c>
      <c r="D672" t="s">
        <v>142</v>
      </c>
      <c r="E672">
        <v>0</v>
      </c>
      <c r="F672">
        <v>0</v>
      </c>
      <c r="H672">
        <v>0</v>
      </c>
      <c r="I672">
        <v>0</v>
      </c>
      <c r="J672">
        <v>0</v>
      </c>
      <c r="K672">
        <v>0</v>
      </c>
      <c r="L672">
        <v>0</v>
      </c>
      <c r="M672">
        <v>1</v>
      </c>
      <c r="N672">
        <v>1</v>
      </c>
      <c r="O672">
        <v>1</v>
      </c>
      <c r="P672">
        <v>1</v>
      </c>
      <c r="Q672">
        <v>0</v>
      </c>
      <c r="R672">
        <v>0</v>
      </c>
      <c r="S672">
        <v>0</v>
      </c>
      <c r="T672">
        <v>0</v>
      </c>
      <c r="U672">
        <v>0</v>
      </c>
      <c r="V672">
        <v>0</v>
      </c>
      <c r="W672">
        <v>0</v>
      </c>
      <c r="X672">
        <v>0</v>
      </c>
      <c r="Y672">
        <v>0</v>
      </c>
      <c r="Z672">
        <v>0</v>
      </c>
      <c r="AA672">
        <v>0</v>
      </c>
      <c r="AB672">
        <v>0</v>
      </c>
      <c r="AC672">
        <v>0</v>
      </c>
      <c r="AD672">
        <v>0</v>
      </c>
      <c r="AE672">
        <v>0</v>
      </c>
      <c r="AF672">
        <v>0</v>
      </c>
      <c r="AG672">
        <v>0</v>
      </c>
      <c r="AH672">
        <v>0</v>
      </c>
      <c r="AI672">
        <v>0</v>
      </c>
      <c r="AJ672">
        <v>0</v>
      </c>
      <c r="AK672" s="50" t="s">
        <v>141</v>
      </c>
      <c r="AO672" s="13" t="s">
        <v>92</v>
      </c>
    </row>
    <row r="673" spans="1:41" x14ac:dyDescent="0.3">
      <c r="A673" s="13" t="s">
        <v>1173</v>
      </c>
      <c r="B673">
        <v>4</v>
      </c>
      <c r="C673">
        <v>4424</v>
      </c>
      <c r="D673" t="s">
        <v>145</v>
      </c>
      <c r="E673">
        <v>0</v>
      </c>
      <c r="F673">
        <v>0</v>
      </c>
      <c r="H673">
        <v>0</v>
      </c>
      <c r="I673">
        <v>0</v>
      </c>
      <c r="J673">
        <v>0</v>
      </c>
      <c r="K673">
        <v>0</v>
      </c>
      <c r="L673">
        <v>0</v>
      </c>
      <c r="M673">
        <v>1</v>
      </c>
      <c r="N673">
        <v>1</v>
      </c>
      <c r="O673">
        <v>1</v>
      </c>
      <c r="P673">
        <v>1</v>
      </c>
      <c r="Q673">
        <v>0</v>
      </c>
      <c r="R673">
        <v>0</v>
      </c>
      <c r="S673">
        <v>0</v>
      </c>
      <c r="T673">
        <v>0</v>
      </c>
      <c r="U673">
        <v>0</v>
      </c>
      <c r="V673">
        <v>0</v>
      </c>
      <c r="W673">
        <v>0</v>
      </c>
      <c r="X673">
        <v>0</v>
      </c>
      <c r="Y673">
        <v>0</v>
      </c>
      <c r="Z673">
        <v>0</v>
      </c>
      <c r="AA673">
        <v>0</v>
      </c>
      <c r="AB673">
        <v>0</v>
      </c>
      <c r="AC673">
        <v>0</v>
      </c>
      <c r="AD673">
        <v>0</v>
      </c>
      <c r="AE673">
        <v>0</v>
      </c>
      <c r="AF673">
        <v>0</v>
      </c>
      <c r="AG673">
        <v>0</v>
      </c>
      <c r="AH673">
        <v>0</v>
      </c>
      <c r="AI673">
        <v>0</v>
      </c>
      <c r="AJ673">
        <v>0</v>
      </c>
      <c r="AK673" s="50" t="s">
        <v>141</v>
      </c>
      <c r="AO673" s="13" t="s">
        <v>92</v>
      </c>
    </row>
    <row r="674" spans="1:41" x14ac:dyDescent="0.3">
      <c r="A674" s="13" t="s">
        <v>1174</v>
      </c>
      <c r="B674">
        <v>4</v>
      </c>
      <c r="C674">
        <v>4426</v>
      </c>
      <c r="D674" t="s">
        <v>147</v>
      </c>
      <c r="E674">
        <v>0</v>
      </c>
      <c r="F674">
        <v>0</v>
      </c>
      <c r="H674">
        <v>0</v>
      </c>
      <c r="I674">
        <v>2</v>
      </c>
      <c r="J674">
        <v>2</v>
      </c>
      <c r="K674">
        <v>2</v>
      </c>
      <c r="L674">
        <v>3</v>
      </c>
      <c r="M674">
        <v>1</v>
      </c>
      <c r="N674">
        <v>1</v>
      </c>
      <c r="O674">
        <v>0</v>
      </c>
      <c r="P674">
        <v>0</v>
      </c>
      <c r="Q674">
        <v>1</v>
      </c>
      <c r="R674">
        <v>1</v>
      </c>
      <c r="S674">
        <v>0</v>
      </c>
      <c r="T674">
        <v>0</v>
      </c>
      <c r="U674">
        <v>0</v>
      </c>
      <c r="V674">
        <v>0</v>
      </c>
      <c r="W674">
        <v>0</v>
      </c>
      <c r="X674">
        <v>0</v>
      </c>
      <c r="Y674">
        <v>2</v>
      </c>
      <c r="Z674">
        <v>0</v>
      </c>
      <c r="AA674">
        <v>0</v>
      </c>
      <c r="AB674">
        <v>0</v>
      </c>
      <c r="AC674">
        <v>4</v>
      </c>
      <c r="AD674">
        <v>3</v>
      </c>
      <c r="AE674">
        <v>0</v>
      </c>
      <c r="AF674">
        <v>0</v>
      </c>
      <c r="AG674">
        <v>9</v>
      </c>
      <c r="AH674">
        <v>0</v>
      </c>
      <c r="AI674">
        <v>1</v>
      </c>
      <c r="AJ674">
        <v>0</v>
      </c>
      <c r="AK674" s="50" t="s">
        <v>141</v>
      </c>
      <c r="AO674" s="13" t="s">
        <v>92</v>
      </c>
    </row>
    <row r="675" spans="1:41" x14ac:dyDescent="0.3">
      <c r="A675" s="13" t="s">
        <v>1175</v>
      </c>
      <c r="B675">
        <v>4</v>
      </c>
      <c r="C675">
        <v>4428</v>
      </c>
      <c r="D675" t="s">
        <v>149</v>
      </c>
      <c r="E675">
        <v>0</v>
      </c>
      <c r="F675">
        <v>0</v>
      </c>
      <c r="H675">
        <v>0</v>
      </c>
      <c r="I675">
        <v>0</v>
      </c>
      <c r="J675">
        <v>0</v>
      </c>
      <c r="K675">
        <v>0</v>
      </c>
      <c r="L675">
        <v>0</v>
      </c>
      <c r="M675">
        <v>0</v>
      </c>
      <c r="N675">
        <v>0</v>
      </c>
      <c r="O675">
        <v>0</v>
      </c>
      <c r="P675">
        <v>0</v>
      </c>
      <c r="Q675">
        <v>0</v>
      </c>
      <c r="R675">
        <v>0</v>
      </c>
      <c r="S675">
        <v>0</v>
      </c>
      <c r="T675">
        <v>0</v>
      </c>
      <c r="U675">
        <v>0</v>
      </c>
      <c r="V675">
        <v>0</v>
      </c>
      <c r="W675">
        <v>0</v>
      </c>
      <c r="X675">
        <v>0</v>
      </c>
      <c r="Y675">
        <v>0</v>
      </c>
      <c r="Z675">
        <v>0</v>
      </c>
      <c r="AA675">
        <v>0</v>
      </c>
      <c r="AB675">
        <v>0</v>
      </c>
      <c r="AC675">
        <v>0</v>
      </c>
      <c r="AD675">
        <v>0</v>
      </c>
      <c r="AE675">
        <v>0</v>
      </c>
      <c r="AF675">
        <v>0</v>
      </c>
      <c r="AG675">
        <v>0</v>
      </c>
      <c r="AH675">
        <v>0</v>
      </c>
      <c r="AI675">
        <v>0</v>
      </c>
      <c r="AJ675">
        <v>1</v>
      </c>
      <c r="AK675" s="50" t="s">
        <v>141</v>
      </c>
      <c r="AO675" s="13" t="s">
        <v>92</v>
      </c>
    </row>
    <row r="676" spans="1:41" x14ac:dyDescent="0.3">
      <c r="A676" s="13" t="s">
        <v>1176</v>
      </c>
      <c r="B676">
        <v>4</v>
      </c>
      <c r="C676">
        <v>4429</v>
      </c>
      <c r="D676" t="s">
        <v>150</v>
      </c>
      <c r="E676">
        <v>0</v>
      </c>
      <c r="F676">
        <v>0</v>
      </c>
      <c r="H676">
        <v>0</v>
      </c>
      <c r="I676">
        <v>0</v>
      </c>
      <c r="J676">
        <v>1</v>
      </c>
      <c r="K676">
        <v>0</v>
      </c>
      <c r="L676">
        <v>0</v>
      </c>
      <c r="M676">
        <v>2</v>
      </c>
      <c r="N676">
        <v>2</v>
      </c>
      <c r="O676">
        <v>2</v>
      </c>
      <c r="P676">
        <v>2</v>
      </c>
      <c r="Q676">
        <v>0</v>
      </c>
      <c r="R676">
        <v>0</v>
      </c>
      <c r="S676">
        <v>0</v>
      </c>
      <c r="T676">
        <v>0</v>
      </c>
      <c r="U676">
        <v>2</v>
      </c>
      <c r="V676">
        <v>2</v>
      </c>
      <c r="W676">
        <v>2</v>
      </c>
      <c r="X676">
        <v>0</v>
      </c>
      <c r="Y676">
        <v>0</v>
      </c>
      <c r="Z676">
        <v>0</v>
      </c>
      <c r="AA676">
        <v>0</v>
      </c>
      <c r="AB676">
        <v>0</v>
      </c>
      <c r="AC676">
        <v>4</v>
      </c>
      <c r="AD676">
        <v>2</v>
      </c>
      <c r="AE676">
        <v>0</v>
      </c>
      <c r="AF676">
        <v>0</v>
      </c>
      <c r="AG676">
        <v>0</v>
      </c>
      <c r="AH676">
        <v>0</v>
      </c>
      <c r="AI676">
        <v>0</v>
      </c>
      <c r="AJ676">
        <v>1</v>
      </c>
      <c r="AK676" s="50" t="s">
        <v>141</v>
      </c>
      <c r="AO676" s="13" t="s">
        <v>92</v>
      </c>
    </row>
    <row r="677" spans="1:41" x14ac:dyDescent="0.3">
      <c r="A677" s="13" t="s">
        <v>1177</v>
      </c>
      <c r="B677">
        <v>4</v>
      </c>
      <c r="C677">
        <v>4430</v>
      </c>
      <c r="D677" t="s">
        <v>151</v>
      </c>
      <c r="E677">
        <v>0</v>
      </c>
      <c r="F677">
        <v>0</v>
      </c>
      <c r="H677">
        <v>0</v>
      </c>
      <c r="I677">
        <v>3</v>
      </c>
      <c r="J677">
        <v>3</v>
      </c>
      <c r="K677">
        <v>3</v>
      </c>
      <c r="L677">
        <v>3</v>
      </c>
      <c r="M677">
        <v>0</v>
      </c>
      <c r="N677">
        <v>0</v>
      </c>
      <c r="O677">
        <v>0</v>
      </c>
      <c r="P677">
        <v>0</v>
      </c>
      <c r="Q677">
        <v>0</v>
      </c>
      <c r="R677">
        <v>0</v>
      </c>
      <c r="S677">
        <v>0</v>
      </c>
      <c r="T677">
        <v>0</v>
      </c>
      <c r="U677">
        <v>0</v>
      </c>
      <c r="V677">
        <v>0</v>
      </c>
      <c r="W677">
        <v>0</v>
      </c>
      <c r="X677">
        <v>0</v>
      </c>
      <c r="Y677">
        <v>0</v>
      </c>
      <c r="Z677">
        <v>0</v>
      </c>
      <c r="AA677">
        <v>0</v>
      </c>
      <c r="AB677">
        <v>0</v>
      </c>
      <c r="AC677">
        <v>1</v>
      </c>
      <c r="AD677">
        <v>1</v>
      </c>
      <c r="AE677">
        <v>0</v>
      </c>
      <c r="AF677">
        <v>0</v>
      </c>
      <c r="AG677">
        <v>1</v>
      </c>
      <c r="AH677">
        <v>0</v>
      </c>
      <c r="AI677">
        <v>0</v>
      </c>
      <c r="AJ677">
        <v>0</v>
      </c>
      <c r="AK677" s="50" t="s">
        <v>141</v>
      </c>
      <c r="AO677" s="13" t="s">
        <v>92</v>
      </c>
    </row>
    <row r="678" spans="1:41" x14ac:dyDescent="0.3">
      <c r="A678" s="13" t="s">
        <v>1178</v>
      </c>
      <c r="B678">
        <v>4</v>
      </c>
      <c r="C678">
        <v>4431</v>
      </c>
      <c r="D678" t="s">
        <v>152</v>
      </c>
      <c r="E678">
        <v>0</v>
      </c>
      <c r="F678">
        <v>0</v>
      </c>
      <c r="H678">
        <v>0</v>
      </c>
      <c r="I678">
        <v>0</v>
      </c>
      <c r="J678">
        <v>0</v>
      </c>
      <c r="K678">
        <v>0</v>
      </c>
      <c r="L678">
        <v>0</v>
      </c>
      <c r="M678">
        <v>0</v>
      </c>
      <c r="N678">
        <v>0</v>
      </c>
      <c r="O678">
        <v>0</v>
      </c>
      <c r="P678">
        <v>0</v>
      </c>
      <c r="Q678">
        <v>0</v>
      </c>
      <c r="R678">
        <v>0</v>
      </c>
      <c r="S678">
        <v>0</v>
      </c>
      <c r="T678">
        <v>0</v>
      </c>
      <c r="U678">
        <v>0</v>
      </c>
      <c r="V678">
        <v>0</v>
      </c>
      <c r="W678">
        <v>0</v>
      </c>
      <c r="X678">
        <v>0</v>
      </c>
      <c r="Y678">
        <v>0</v>
      </c>
      <c r="Z678">
        <v>0</v>
      </c>
      <c r="AA678">
        <v>0</v>
      </c>
      <c r="AB678">
        <v>0</v>
      </c>
      <c r="AC678">
        <v>0</v>
      </c>
      <c r="AD678">
        <v>0</v>
      </c>
      <c r="AE678">
        <v>0</v>
      </c>
      <c r="AF678">
        <v>0</v>
      </c>
      <c r="AG678">
        <v>0</v>
      </c>
      <c r="AH678">
        <v>0</v>
      </c>
      <c r="AI678">
        <v>0</v>
      </c>
      <c r="AJ678">
        <v>1</v>
      </c>
      <c r="AK678" s="50" t="s">
        <v>141</v>
      </c>
      <c r="AO678" s="13" t="s">
        <v>92</v>
      </c>
    </row>
    <row r="679" spans="1:41" x14ac:dyDescent="0.3">
      <c r="A679" s="13" t="s">
        <v>1179</v>
      </c>
      <c r="B679">
        <v>4</v>
      </c>
      <c r="C679">
        <v>4436</v>
      </c>
      <c r="D679" t="s">
        <v>157</v>
      </c>
      <c r="E679">
        <v>0</v>
      </c>
      <c r="F679">
        <v>0</v>
      </c>
      <c r="H679">
        <v>0</v>
      </c>
      <c r="I679">
        <v>1</v>
      </c>
      <c r="J679">
        <v>1</v>
      </c>
      <c r="K679">
        <v>1</v>
      </c>
      <c r="L679">
        <v>1</v>
      </c>
      <c r="M679">
        <v>0</v>
      </c>
      <c r="N679">
        <v>0</v>
      </c>
      <c r="O679">
        <v>0</v>
      </c>
      <c r="P679">
        <v>0</v>
      </c>
      <c r="Q679">
        <v>0</v>
      </c>
      <c r="R679">
        <v>0</v>
      </c>
      <c r="S679">
        <v>0</v>
      </c>
      <c r="T679">
        <v>0</v>
      </c>
      <c r="U679">
        <v>0</v>
      </c>
      <c r="V679">
        <v>0</v>
      </c>
      <c r="W679">
        <v>0</v>
      </c>
      <c r="X679">
        <v>0</v>
      </c>
      <c r="Y679">
        <v>0</v>
      </c>
      <c r="Z679">
        <v>0</v>
      </c>
      <c r="AA679">
        <v>0</v>
      </c>
      <c r="AB679">
        <v>0</v>
      </c>
      <c r="AC679">
        <v>0</v>
      </c>
      <c r="AD679">
        <v>0</v>
      </c>
      <c r="AE679">
        <v>0</v>
      </c>
      <c r="AF679">
        <v>0</v>
      </c>
      <c r="AG679">
        <v>0</v>
      </c>
      <c r="AH679">
        <v>0</v>
      </c>
      <c r="AI679">
        <v>0</v>
      </c>
      <c r="AJ679">
        <v>1</v>
      </c>
      <c r="AK679" s="50" t="s">
        <v>141</v>
      </c>
      <c r="AO679" s="13" t="s">
        <v>92</v>
      </c>
    </row>
    <row r="680" spans="1:41" x14ac:dyDescent="0.3">
      <c r="A680" s="13" t="s">
        <v>1180</v>
      </c>
      <c r="B680">
        <v>4</v>
      </c>
      <c r="C680">
        <v>4437</v>
      </c>
      <c r="D680" t="s">
        <v>158</v>
      </c>
      <c r="E680">
        <v>0</v>
      </c>
      <c r="F680">
        <v>0</v>
      </c>
      <c r="H680">
        <v>0</v>
      </c>
      <c r="I680">
        <v>0</v>
      </c>
      <c r="J680">
        <v>0</v>
      </c>
      <c r="K680">
        <v>0</v>
      </c>
      <c r="L680">
        <v>0</v>
      </c>
      <c r="M680">
        <v>0</v>
      </c>
      <c r="N680">
        <v>0</v>
      </c>
      <c r="O680">
        <v>0</v>
      </c>
      <c r="P680">
        <v>0</v>
      </c>
      <c r="Q680">
        <v>0</v>
      </c>
      <c r="R680">
        <v>0</v>
      </c>
      <c r="S680">
        <v>0</v>
      </c>
      <c r="T680">
        <v>0</v>
      </c>
      <c r="U680">
        <v>1</v>
      </c>
      <c r="V680">
        <v>1</v>
      </c>
      <c r="W680">
        <v>1</v>
      </c>
      <c r="X680">
        <v>0</v>
      </c>
      <c r="Y680">
        <v>0</v>
      </c>
      <c r="Z680">
        <v>1</v>
      </c>
      <c r="AA680">
        <v>1</v>
      </c>
      <c r="AB680">
        <v>1</v>
      </c>
      <c r="AC680">
        <v>1</v>
      </c>
      <c r="AD680">
        <v>1</v>
      </c>
      <c r="AE680">
        <v>0</v>
      </c>
      <c r="AF680">
        <v>0</v>
      </c>
      <c r="AG680">
        <v>0</v>
      </c>
      <c r="AH680">
        <v>0</v>
      </c>
      <c r="AI680">
        <v>0</v>
      </c>
      <c r="AJ680">
        <v>0</v>
      </c>
      <c r="AK680" s="50" t="s">
        <v>141</v>
      </c>
      <c r="AO680" s="13" t="s">
        <v>92</v>
      </c>
    </row>
    <row r="681" spans="1:41" x14ac:dyDescent="0.3">
      <c r="A681" s="13" t="s">
        <v>1181</v>
      </c>
      <c r="B681">
        <v>4</v>
      </c>
      <c r="C681">
        <v>4439</v>
      </c>
      <c r="D681" t="s">
        <v>160</v>
      </c>
      <c r="E681">
        <v>0</v>
      </c>
      <c r="F681">
        <v>0</v>
      </c>
      <c r="H681">
        <v>0</v>
      </c>
      <c r="I681">
        <v>1</v>
      </c>
      <c r="J681">
        <v>1</v>
      </c>
      <c r="K681">
        <v>1</v>
      </c>
      <c r="L681">
        <v>1</v>
      </c>
      <c r="M681">
        <v>0</v>
      </c>
      <c r="N681">
        <v>0</v>
      </c>
      <c r="O681">
        <v>0</v>
      </c>
      <c r="P681">
        <v>0</v>
      </c>
      <c r="Q681">
        <v>1</v>
      </c>
      <c r="R681">
        <v>1</v>
      </c>
      <c r="S681">
        <v>0</v>
      </c>
      <c r="T681">
        <v>0</v>
      </c>
      <c r="U681">
        <v>0</v>
      </c>
      <c r="V681">
        <v>0</v>
      </c>
      <c r="W681">
        <v>0</v>
      </c>
      <c r="X681">
        <v>0</v>
      </c>
      <c r="Y681">
        <v>1</v>
      </c>
      <c r="Z681">
        <v>0</v>
      </c>
      <c r="AA681">
        <v>0</v>
      </c>
      <c r="AB681">
        <v>0</v>
      </c>
      <c r="AC681">
        <v>2</v>
      </c>
      <c r="AD681">
        <v>2</v>
      </c>
      <c r="AE681">
        <v>0</v>
      </c>
      <c r="AF681">
        <v>0</v>
      </c>
      <c r="AG681">
        <v>0</v>
      </c>
      <c r="AH681">
        <v>0</v>
      </c>
      <c r="AI681">
        <v>0</v>
      </c>
      <c r="AJ681">
        <v>0</v>
      </c>
      <c r="AK681" s="50" t="s">
        <v>161</v>
      </c>
      <c r="AO681" s="13" t="s">
        <v>33</v>
      </c>
    </row>
    <row r="682" spans="1:41" x14ac:dyDescent="0.3">
      <c r="A682" s="13" t="s">
        <v>1182</v>
      </c>
      <c r="B682">
        <v>4</v>
      </c>
      <c r="C682">
        <v>4441</v>
      </c>
      <c r="D682" t="s">
        <v>165</v>
      </c>
      <c r="E682">
        <v>0</v>
      </c>
      <c r="F682">
        <v>0</v>
      </c>
      <c r="H682">
        <v>0</v>
      </c>
      <c r="I682">
        <v>2</v>
      </c>
      <c r="J682">
        <v>2</v>
      </c>
      <c r="K682">
        <v>2</v>
      </c>
      <c r="L682">
        <v>2</v>
      </c>
      <c r="M682">
        <v>0</v>
      </c>
      <c r="N682">
        <v>0</v>
      </c>
      <c r="O682">
        <v>0</v>
      </c>
      <c r="P682">
        <v>0</v>
      </c>
      <c r="Q682">
        <v>0</v>
      </c>
      <c r="R682">
        <v>0</v>
      </c>
      <c r="S682">
        <v>0</v>
      </c>
      <c r="T682">
        <v>0</v>
      </c>
      <c r="U682">
        <v>0</v>
      </c>
      <c r="V682">
        <v>0</v>
      </c>
      <c r="W682">
        <v>0</v>
      </c>
      <c r="X682">
        <v>0</v>
      </c>
      <c r="Y682">
        <v>0</v>
      </c>
      <c r="Z682">
        <v>3</v>
      </c>
      <c r="AA682">
        <v>3</v>
      </c>
      <c r="AB682">
        <v>3</v>
      </c>
      <c r="AC682">
        <v>0</v>
      </c>
      <c r="AD682">
        <v>0</v>
      </c>
      <c r="AE682">
        <v>0</v>
      </c>
      <c r="AF682">
        <v>5</v>
      </c>
      <c r="AG682">
        <v>1</v>
      </c>
      <c r="AH682">
        <v>0</v>
      </c>
      <c r="AI682">
        <v>0</v>
      </c>
      <c r="AJ682">
        <v>1</v>
      </c>
      <c r="AK682" s="50" t="s">
        <v>164</v>
      </c>
      <c r="AO682" s="13" t="s">
        <v>164</v>
      </c>
    </row>
    <row r="683" spans="1:41" x14ac:dyDescent="0.3">
      <c r="A683" s="13" t="s">
        <v>1183</v>
      </c>
      <c r="B683">
        <v>4</v>
      </c>
      <c r="C683">
        <v>4443</v>
      </c>
      <c r="D683" t="s">
        <v>168</v>
      </c>
      <c r="E683">
        <v>0</v>
      </c>
      <c r="F683">
        <v>0</v>
      </c>
      <c r="H683">
        <v>0</v>
      </c>
      <c r="I683">
        <v>0</v>
      </c>
      <c r="J683">
        <v>0</v>
      </c>
      <c r="K683">
        <v>0</v>
      </c>
      <c r="L683">
        <v>0</v>
      </c>
      <c r="M683">
        <v>0</v>
      </c>
      <c r="N683">
        <v>0</v>
      </c>
      <c r="O683">
        <v>0</v>
      </c>
      <c r="P683">
        <v>0</v>
      </c>
      <c r="Q683">
        <v>0</v>
      </c>
      <c r="R683">
        <v>0</v>
      </c>
      <c r="S683">
        <v>0</v>
      </c>
      <c r="T683">
        <v>0</v>
      </c>
      <c r="U683">
        <v>0</v>
      </c>
      <c r="V683">
        <v>0</v>
      </c>
      <c r="W683">
        <v>0</v>
      </c>
      <c r="X683">
        <v>0</v>
      </c>
      <c r="Y683">
        <v>0</v>
      </c>
      <c r="Z683">
        <v>0</v>
      </c>
      <c r="AA683">
        <v>0</v>
      </c>
      <c r="AB683">
        <v>0</v>
      </c>
      <c r="AC683">
        <v>1</v>
      </c>
      <c r="AD683">
        <v>1</v>
      </c>
      <c r="AE683">
        <v>0</v>
      </c>
      <c r="AF683">
        <v>0</v>
      </c>
      <c r="AG683">
        <v>0</v>
      </c>
      <c r="AH683">
        <v>0</v>
      </c>
      <c r="AI683">
        <v>0</v>
      </c>
      <c r="AJ683">
        <v>0</v>
      </c>
      <c r="AK683" s="50" t="s">
        <v>332</v>
      </c>
      <c r="AO683" s="13" t="s">
        <v>164</v>
      </c>
    </row>
    <row r="684" spans="1:41" x14ac:dyDescent="0.3">
      <c r="A684" s="13" t="s">
        <v>1184</v>
      </c>
      <c r="B684">
        <v>4</v>
      </c>
      <c r="C684">
        <v>4444</v>
      </c>
      <c r="D684" t="s">
        <v>169</v>
      </c>
      <c r="E684">
        <v>0</v>
      </c>
      <c r="F684">
        <v>0</v>
      </c>
      <c r="H684">
        <v>0</v>
      </c>
      <c r="I684">
        <v>2</v>
      </c>
      <c r="J684">
        <v>2</v>
      </c>
      <c r="K684">
        <v>2</v>
      </c>
      <c r="L684">
        <v>2</v>
      </c>
      <c r="M684">
        <v>1</v>
      </c>
      <c r="N684">
        <v>1</v>
      </c>
      <c r="O684">
        <v>1</v>
      </c>
      <c r="P684">
        <v>1</v>
      </c>
      <c r="Q684">
        <v>0</v>
      </c>
      <c r="R684">
        <v>0</v>
      </c>
      <c r="S684">
        <v>0</v>
      </c>
      <c r="T684">
        <v>0</v>
      </c>
      <c r="U684">
        <v>0</v>
      </c>
      <c r="V684">
        <v>0</v>
      </c>
      <c r="W684">
        <v>0</v>
      </c>
      <c r="X684">
        <v>0</v>
      </c>
      <c r="Y684">
        <v>0</v>
      </c>
      <c r="Z684">
        <v>0</v>
      </c>
      <c r="AA684">
        <v>0</v>
      </c>
      <c r="AB684">
        <v>0</v>
      </c>
      <c r="AC684">
        <v>2</v>
      </c>
      <c r="AD684">
        <v>2</v>
      </c>
      <c r="AE684">
        <v>0</v>
      </c>
      <c r="AF684">
        <v>0</v>
      </c>
      <c r="AG684">
        <v>4</v>
      </c>
      <c r="AH684">
        <v>0</v>
      </c>
      <c r="AI684">
        <v>0</v>
      </c>
      <c r="AJ684">
        <v>0</v>
      </c>
      <c r="AK684" s="50" t="s">
        <v>169</v>
      </c>
      <c r="AO684" s="13" t="s">
        <v>164</v>
      </c>
    </row>
    <row r="685" spans="1:41" x14ac:dyDescent="0.3">
      <c r="A685" s="13" t="s">
        <v>1185</v>
      </c>
      <c r="B685">
        <v>4</v>
      </c>
      <c r="C685">
        <v>4447</v>
      </c>
      <c r="D685" t="s">
        <v>172</v>
      </c>
      <c r="E685">
        <v>0</v>
      </c>
      <c r="F685">
        <v>0</v>
      </c>
      <c r="H685">
        <v>0</v>
      </c>
      <c r="I685">
        <v>0</v>
      </c>
      <c r="J685">
        <v>0</v>
      </c>
      <c r="K685">
        <v>0</v>
      </c>
      <c r="L685">
        <v>0</v>
      </c>
      <c r="M685">
        <v>0</v>
      </c>
      <c r="N685">
        <v>0</v>
      </c>
      <c r="O685">
        <v>0</v>
      </c>
      <c r="P685">
        <v>0</v>
      </c>
      <c r="Q685">
        <v>1</v>
      </c>
      <c r="R685">
        <v>1</v>
      </c>
      <c r="S685">
        <v>0</v>
      </c>
      <c r="T685">
        <v>0</v>
      </c>
      <c r="U685">
        <v>2</v>
      </c>
      <c r="V685">
        <v>2</v>
      </c>
      <c r="W685">
        <v>2</v>
      </c>
      <c r="X685">
        <v>0</v>
      </c>
      <c r="Y685">
        <v>2</v>
      </c>
      <c r="Z685">
        <v>0</v>
      </c>
      <c r="AA685">
        <v>0</v>
      </c>
      <c r="AB685">
        <v>0</v>
      </c>
      <c r="AC685">
        <v>1</v>
      </c>
      <c r="AD685">
        <v>1</v>
      </c>
      <c r="AE685">
        <v>0</v>
      </c>
      <c r="AF685">
        <v>0</v>
      </c>
      <c r="AG685">
        <v>0</v>
      </c>
      <c r="AH685">
        <v>0</v>
      </c>
      <c r="AI685">
        <v>0</v>
      </c>
      <c r="AJ685">
        <v>0</v>
      </c>
      <c r="AK685" s="50" t="s">
        <v>169</v>
      </c>
      <c r="AO685" s="13" t="s">
        <v>164</v>
      </c>
    </row>
    <row r="686" spans="1:41" x14ac:dyDescent="0.3">
      <c r="A686" s="13" t="s">
        <v>1186</v>
      </c>
      <c r="B686">
        <v>4</v>
      </c>
      <c r="C686">
        <v>4448</v>
      </c>
      <c r="D686" t="s">
        <v>173</v>
      </c>
      <c r="E686">
        <v>0</v>
      </c>
      <c r="F686">
        <v>0</v>
      </c>
      <c r="H686">
        <v>0</v>
      </c>
      <c r="I686">
        <v>1</v>
      </c>
      <c r="J686">
        <v>1</v>
      </c>
      <c r="K686">
        <v>1</v>
      </c>
      <c r="L686">
        <v>1</v>
      </c>
      <c r="M686">
        <v>1</v>
      </c>
      <c r="N686">
        <v>1</v>
      </c>
      <c r="O686">
        <v>1</v>
      </c>
      <c r="P686">
        <v>1</v>
      </c>
      <c r="Q686">
        <v>0</v>
      </c>
      <c r="R686">
        <v>0</v>
      </c>
      <c r="S686">
        <v>0</v>
      </c>
      <c r="T686">
        <v>0</v>
      </c>
      <c r="U686">
        <v>0</v>
      </c>
      <c r="V686">
        <v>0</v>
      </c>
      <c r="W686">
        <v>0</v>
      </c>
      <c r="X686">
        <v>0</v>
      </c>
      <c r="Y686">
        <v>0</v>
      </c>
      <c r="Z686">
        <v>0</v>
      </c>
      <c r="AA686">
        <v>0</v>
      </c>
      <c r="AB686">
        <v>0</v>
      </c>
      <c r="AC686">
        <v>0</v>
      </c>
      <c r="AD686">
        <v>0</v>
      </c>
      <c r="AE686">
        <v>0</v>
      </c>
      <c r="AF686">
        <v>0</v>
      </c>
      <c r="AG686">
        <v>0</v>
      </c>
      <c r="AH686">
        <v>0</v>
      </c>
      <c r="AI686">
        <v>0</v>
      </c>
      <c r="AJ686">
        <v>0</v>
      </c>
      <c r="AK686" s="50" t="s">
        <v>169</v>
      </c>
      <c r="AO686" s="13" t="s">
        <v>164</v>
      </c>
    </row>
    <row r="687" spans="1:41" x14ac:dyDescent="0.3">
      <c r="A687" s="13" t="s">
        <v>1187</v>
      </c>
      <c r="B687">
        <v>4</v>
      </c>
      <c r="C687">
        <v>4451</v>
      </c>
      <c r="D687" t="s">
        <v>176</v>
      </c>
      <c r="E687">
        <v>0</v>
      </c>
      <c r="F687">
        <v>0</v>
      </c>
      <c r="H687">
        <v>0</v>
      </c>
      <c r="I687">
        <v>2</v>
      </c>
      <c r="J687">
        <v>2</v>
      </c>
      <c r="K687">
        <v>2</v>
      </c>
      <c r="L687">
        <v>2</v>
      </c>
      <c r="M687">
        <v>0</v>
      </c>
      <c r="N687">
        <v>0</v>
      </c>
      <c r="O687">
        <v>0</v>
      </c>
      <c r="P687">
        <v>0</v>
      </c>
      <c r="Q687">
        <v>0</v>
      </c>
      <c r="R687">
        <v>0</v>
      </c>
      <c r="S687">
        <v>0</v>
      </c>
      <c r="T687">
        <v>0</v>
      </c>
      <c r="U687">
        <v>1</v>
      </c>
      <c r="V687">
        <v>1</v>
      </c>
      <c r="W687">
        <v>0</v>
      </c>
      <c r="X687">
        <v>0</v>
      </c>
      <c r="Y687">
        <v>2</v>
      </c>
      <c r="Z687">
        <v>1</v>
      </c>
      <c r="AA687">
        <v>1</v>
      </c>
      <c r="AB687">
        <v>1</v>
      </c>
      <c r="AC687">
        <v>0</v>
      </c>
      <c r="AD687">
        <v>0</v>
      </c>
      <c r="AE687">
        <v>0</v>
      </c>
      <c r="AF687">
        <v>0</v>
      </c>
      <c r="AG687">
        <v>0</v>
      </c>
      <c r="AH687">
        <v>0</v>
      </c>
      <c r="AI687">
        <v>0</v>
      </c>
      <c r="AJ687">
        <v>0</v>
      </c>
      <c r="AK687" s="50" t="s">
        <v>169</v>
      </c>
      <c r="AO687" s="13" t="s">
        <v>164</v>
      </c>
    </row>
    <row r="688" spans="1:41" x14ac:dyDescent="0.3">
      <c r="A688" s="13" t="s">
        <v>1188</v>
      </c>
      <c r="B688">
        <v>4</v>
      </c>
      <c r="C688">
        <v>4452</v>
      </c>
      <c r="D688" t="s">
        <v>177</v>
      </c>
      <c r="E688">
        <v>5</v>
      </c>
      <c r="F688">
        <v>0</v>
      </c>
      <c r="H688">
        <v>5</v>
      </c>
      <c r="I688">
        <v>11</v>
      </c>
      <c r="J688">
        <v>11</v>
      </c>
      <c r="K688">
        <v>11</v>
      </c>
      <c r="L688">
        <v>11</v>
      </c>
      <c r="M688">
        <v>10</v>
      </c>
      <c r="N688">
        <v>10</v>
      </c>
      <c r="O688">
        <v>10</v>
      </c>
      <c r="P688">
        <v>10</v>
      </c>
      <c r="Q688">
        <v>5</v>
      </c>
      <c r="R688">
        <v>5</v>
      </c>
      <c r="S688">
        <v>0</v>
      </c>
      <c r="T688">
        <v>0</v>
      </c>
      <c r="U688">
        <v>3</v>
      </c>
      <c r="V688">
        <v>3</v>
      </c>
      <c r="W688">
        <v>3</v>
      </c>
      <c r="X688">
        <v>0</v>
      </c>
      <c r="Y688">
        <v>0</v>
      </c>
      <c r="Z688">
        <v>1</v>
      </c>
      <c r="AA688">
        <v>0</v>
      </c>
      <c r="AB688">
        <v>1</v>
      </c>
      <c r="AC688">
        <v>2</v>
      </c>
      <c r="AD688">
        <v>1</v>
      </c>
      <c r="AE688">
        <v>5</v>
      </c>
      <c r="AF688">
        <v>42</v>
      </c>
      <c r="AG688">
        <v>1</v>
      </c>
      <c r="AH688">
        <v>0</v>
      </c>
      <c r="AI688">
        <v>0</v>
      </c>
      <c r="AJ688">
        <v>3</v>
      </c>
      <c r="AK688" s="50" t="s">
        <v>334</v>
      </c>
      <c r="AO688" s="13" t="s">
        <v>164</v>
      </c>
    </row>
    <row r="689" spans="1:41" x14ac:dyDescent="0.3">
      <c r="A689" s="13" t="s">
        <v>1189</v>
      </c>
      <c r="B689">
        <v>4</v>
      </c>
      <c r="C689">
        <v>4454</v>
      </c>
      <c r="D689" t="s">
        <v>179</v>
      </c>
      <c r="E689">
        <v>1</v>
      </c>
      <c r="F689">
        <v>0</v>
      </c>
      <c r="H689">
        <v>1</v>
      </c>
      <c r="I689">
        <v>0</v>
      </c>
      <c r="J689">
        <v>0</v>
      </c>
      <c r="K689">
        <v>0</v>
      </c>
      <c r="L689">
        <v>0</v>
      </c>
      <c r="M689">
        <v>0</v>
      </c>
      <c r="N689">
        <v>0</v>
      </c>
      <c r="O689">
        <v>0</v>
      </c>
      <c r="P689">
        <v>0</v>
      </c>
      <c r="Q689">
        <v>0</v>
      </c>
      <c r="R689">
        <v>0</v>
      </c>
      <c r="S689">
        <v>0</v>
      </c>
      <c r="T689">
        <v>0</v>
      </c>
      <c r="U689">
        <v>0</v>
      </c>
      <c r="V689">
        <v>0</v>
      </c>
      <c r="W689">
        <v>0</v>
      </c>
      <c r="X689">
        <v>0</v>
      </c>
      <c r="Y689">
        <v>0</v>
      </c>
      <c r="Z689">
        <v>0</v>
      </c>
      <c r="AA689">
        <v>0</v>
      </c>
      <c r="AB689">
        <v>0</v>
      </c>
      <c r="AC689">
        <v>0</v>
      </c>
      <c r="AD689">
        <v>0</v>
      </c>
      <c r="AE689">
        <v>0</v>
      </c>
      <c r="AF689">
        <v>0</v>
      </c>
      <c r="AG689">
        <v>0</v>
      </c>
      <c r="AH689">
        <v>0</v>
      </c>
      <c r="AI689">
        <v>0</v>
      </c>
      <c r="AJ689">
        <v>0</v>
      </c>
      <c r="AK689" s="50" t="s">
        <v>331</v>
      </c>
      <c r="AO689" s="13" t="s">
        <v>164</v>
      </c>
    </row>
    <row r="690" spans="1:41" x14ac:dyDescent="0.3">
      <c r="A690" s="13" t="s">
        <v>1190</v>
      </c>
      <c r="B690">
        <v>4</v>
      </c>
      <c r="C690">
        <v>4455</v>
      </c>
      <c r="D690" t="s">
        <v>167</v>
      </c>
      <c r="E690">
        <v>0</v>
      </c>
      <c r="F690">
        <v>0</v>
      </c>
      <c r="H690">
        <v>0</v>
      </c>
      <c r="I690">
        <v>1</v>
      </c>
      <c r="J690">
        <v>1</v>
      </c>
      <c r="K690">
        <v>1</v>
      </c>
      <c r="L690">
        <v>1</v>
      </c>
      <c r="M690">
        <v>1</v>
      </c>
      <c r="N690">
        <v>1</v>
      </c>
      <c r="O690">
        <v>1</v>
      </c>
      <c r="P690">
        <v>1</v>
      </c>
      <c r="Q690">
        <v>1</v>
      </c>
      <c r="R690">
        <v>1</v>
      </c>
      <c r="S690">
        <v>0</v>
      </c>
      <c r="T690">
        <v>0</v>
      </c>
      <c r="U690">
        <v>0</v>
      </c>
      <c r="V690">
        <v>1</v>
      </c>
      <c r="W690">
        <v>1</v>
      </c>
      <c r="X690">
        <v>0</v>
      </c>
      <c r="Y690">
        <v>1</v>
      </c>
      <c r="Z690">
        <v>1</v>
      </c>
      <c r="AA690">
        <v>1</v>
      </c>
      <c r="AB690">
        <v>1</v>
      </c>
      <c r="AC690">
        <v>0</v>
      </c>
      <c r="AD690">
        <v>0</v>
      </c>
      <c r="AE690">
        <v>0</v>
      </c>
      <c r="AF690">
        <v>4</v>
      </c>
      <c r="AG690">
        <v>0</v>
      </c>
      <c r="AH690">
        <v>0</v>
      </c>
      <c r="AI690">
        <v>0</v>
      </c>
      <c r="AJ690">
        <v>3</v>
      </c>
      <c r="AK690" s="50" t="s">
        <v>331</v>
      </c>
      <c r="AO690" s="13" t="s">
        <v>164</v>
      </c>
    </row>
    <row r="691" spans="1:41" x14ac:dyDescent="0.3">
      <c r="A691" s="13" t="s">
        <v>1191</v>
      </c>
      <c r="B691">
        <v>4</v>
      </c>
      <c r="C691">
        <v>4457</v>
      </c>
      <c r="D691" t="s">
        <v>181</v>
      </c>
      <c r="E691">
        <v>1</v>
      </c>
      <c r="F691">
        <v>0</v>
      </c>
      <c r="H691">
        <v>1</v>
      </c>
      <c r="I691">
        <v>0</v>
      </c>
      <c r="J691">
        <v>0</v>
      </c>
      <c r="K691">
        <v>0</v>
      </c>
      <c r="L691">
        <v>0</v>
      </c>
      <c r="M691">
        <v>0</v>
      </c>
      <c r="N691">
        <v>0</v>
      </c>
      <c r="O691">
        <v>0</v>
      </c>
      <c r="P691">
        <v>0</v>
      </c>
      <c r="Q691">
        <v>0</v>
      </c>
      <c r="R691">
        <v>0</v>
      </c>
      <c r="S691">
        <v>0</v>
      </c>
      <c r="T691">
        <v>0</v>
      </c>
      <c r="U691">
        <v>0</v>
      </c>
      <c r="V691">
        <v>0</v>
      </c>
      <c r="W691">
        <v>0</v>
      </c>
      <c r="X691">
        <v>0</v>
      </c>
      <c r="Y691">
        <v>0</v>
      </c>
      <c r="Z691">
        <v>0</v>
      </c>
      <c r="AA691">
        <v>1</v>
      </c>
      <c r="AB691">
        <v>1</v>
      </c>
      <c r="AC691">
        <v>0</v>
      </c>
      <c r="AD691">
        <v>0</v>
      </c>
      <c r="AE691">
        <v>0</v>
      </c>
      <c r="AF691">
        <v>0</v>
      </c>
      <c r="AG691">
        <v>0</v>
      </c>
      <c r="AH691">
        <v>0</v>
      </c>
      <c r="AI691">
        <v>0</v>
      </c>
      <c r="AJ691">
        <v>1</v>
      </c>
      <c r="AK691" s="50" t="s">
        <v>331</v>
      </c>
      <c r="AO691" s="13" t="s">
        <v>164</v>
      </c>
    </row>
    <row r="692" spans="1:41" x14ac:dyDescent="0.3">
      <c r="A692" s="13" t="s">
        <v>1192</v>
      </c>
      <c r="B692">
        <v>4</v>
      </c>
      <c r="C692">
        <v>4458</v>
      </c>
      <c r="D692" t="s">
        <v>182</v>
      </c>
      <c r="E692">
        <v>0</v>
      </c>
      <c r="F692">
        <v>0</v>
      </c>
      <c r="H692">
        <v>0</v>
      </c>
      <c r="I692">
        <v>0</v>
      </c>
      <c r="J692">
        <v>0</v>
      </c>
      <c r="K692">
        <v>0</v>
      </c>
      <c r="L692">
        <v>0</v>
      </c>
      <c r="M692">
        <v>0</v>
      </c>
      <c r="N692">
        <v>0</v>
      </c>
      <c r="O692">
        <v>0</v>
      </c>
      <c r="P692">
        <v>0</v>
      </c>
      <c r="Q692">
        <v>0</v>
      </c>
      <c r="R692">
        <v>0</v>
      </c>
      <c r="S692">
        <v>0</v>
      </c>
      <c r="T692">
        <v>0</v>
      </c>
      <c r="U692">
        <v>0</v>
      </c>
      <c r="V692">
        <v>0</v>
      </c>
      <c r="W692">
        <v>0</v>
      </c>
      <c r="X692">
        <v>0</v>
      </c>
      <c r="Y692">
        <v>1</v>
      </c>
      <c r="Z692">
        <v>0</v>
      </c>
      <c r="AA692">
        <v>1</v>
      </c>
      <c r="AB692">
        <v>0</v>
      </c>
      <c r="AC692">
        <v>0</v>
      </c>
      <c r="AD692">
        <v>0</v>
      </c>
      <c r="AE692">
        <v>0</v>
      </c>
      <c r="AF692">
        <v>6</v>
      </c>
      <c r="AG692">
        <v>0</v>
      </c>
      <c r="AH692">
        <v>0</v>
      </c>
      <c r="AI692">
        <v>0</v>
      </c>
      <c r="AJ692">
        <v>0</v>
      </c>
      <c r="AK692" s="50" t="s">
        <v>331</v>
      </c>
      <c r="AO692" s="13" t="s">
        <v>164</v>
      </c>
    </row>
    <row r="693" spans="1:41" x14ac:dyDescent="0.3">
      <c r="A693" s="13" t="s">
        <v>1193</v>
      </c>
      <c r="B693">
        <v>4</v>
      </c>
      <c r="C693">
        <v>4459</v>
      </c>
      <c r="D693" t="s">
        <v>183</v>
      </c>
      <c r="E693">
        <v>0</v>
      </c>
      <c r="F693">
        <v>0</v>
      </c>
      <c r="H693">
        <v>0</v>
      </c>
      <c r="I693">
        <v>0</v>
      </c>
      <c r="J693">
        <v>0</v>
      </c>
      <c r="K693">
        <v>0</v>
      </c>
      <c r="L693">
        <v>0</v>
      </c>
      <c r="M693">
        <v>0</v>
      </c>
      <c r="N693">
        <v>0</v>
      </c>
      <c r="O693">
        <v>0</v>
      </c>
      <c r="P693">
        <v>0</v>
      </c>
      <c r="Q693">
        <v>0</v>
      </c>
      <c r="R693">
        <v>0</v>
      </c>
      <c r="S693">
        <v>0</v>
      </c>
      <c r="T693">
        <v>0</v>
      </c>
      <c r="U693">
        <v>0</v>
      </c>
      <c r="V693">
        <v>0</v>
      </c>
      <c r="W693">
        <v>0</v>
      </c>
      <c r="X693">
        <v>0</v>
      </c>
      <c r="Y693">
        <v>0</v>
      </c>
      <c r="Z693">
        <v>0</v>
      </c>
      <c r="AA693">
        <v>0</v>
      </c>
      <c r="AB693">
        <v>0</v>
      </c>
      <c r="AC693">
        <v>0</v>
      </c>
      <c r="AD693">
        <v>0</v>
      </c>
      <c r="AE693">
        <v>0</v>
      </c>
      <c r="AF693">
        <v>0</v>
      </c>
      <c r="AG693">
        <v>0</v>
      </c>
      <c r="AH693">
        <v>0</v>
      </c>
      <c r="AI693">
        <v>0</v>
      </c>
      <c r="AJ693">
        <v>1</v>
      </c>
      <c r="AK693" s="50" t="s">
        <v>331</v>
      </c>
      <c r="AO693" s="13" t="s">
        <v>164</v>
      </c>
    </row>
    <row r="694" spans="1:41" x14ac:dyDescent="0.3">
      <c r="A694" s="13" t="s">
        <v>1194</v>
      </c>
      <c r="B694">
        <v>4</v>
      </c>
      <c r="C694">
        <v>4462</v>
      </c>
      <c r="D694" t="s">
        <v>186</v>
      </c>
      <c r="E694">
        <v>0</v>
      </c>
      <c r="F694">
        <v>0</v>
      </c>
      <c r="H694">
        <v>0</v>
      </c>
      <c r="I694">
        <v>0</v>
      </c>
      <c r="J694">
        <v>0</v>
      </c>
      <c r="K694">
        <v>0</v>
      </c>
      <c r="L694">
        <v>0</v>
      </c>
      <c r="M694">
        <v>0</v>
      </c>
      <c r="N694">
        <v>0</v>
      </c>
      <c r="O694">
        <v>0</v>
      </c>
      <c r="P694">
        <v>0</v>
      </c>
      <c r="Q694">
        <v>1</v>
      </c>
      <c r="R694">
        <v>1</v>
      </c>
      <c r="S694">
        <v>0</v>
      </c>
      <c r="T694">
        <v>0</v>
      </c>
      <c r="U694">
        <v>0</v>
      </c>
      <c r="V694">
        <v>0</v>
      </c>
      <c r="W694">
        <v>0</v>
      </c>
      <c r="X694">
        <v>0</v>
      </c>
      <c r="Y694">
        <v>0</v>
      </c>
      <c r="Z694">
        <v>1</v>
      </c>
      <c r="AA694">
        <v>1</v>
      </c>
      <c r="AB694">
        <v>1</v>
      </c>
      <c r="AC694">
        <v>0</v>
      </c>
      <c r="AD694">
        <v>0</v>
      </c>
      <c r="AE694">
        <v>0</v>
      </c>
      <c r="AF694">
        <v>0</v>
      </c>
      <c r="AG694">
        <v>1</v>
      </c>
      <c r="AH694">
        <v>0</v>
      </c>
      <c r="AI694">
        <v>0</v>
      </c>
      <c r="AJ694">
        <v>0</v>
      </c>
      <c r="AK694" s="50" t="s">
        <v>331</v>
      </c>
      <c r="AO694" s="13" t="s">
        <v>164</v>
      </c>
    </row>
    <row r="695" spans="1:41" x14ac:dyDescent="0.3">
      <c r="A695" s="13" t="s">
        <v>1195</v>
      </c>
      <c r="B695">
        <v>4</v>
      </c>
      <c r="C695">
        <v>4463</v>
      </c>
      <c r="D695" t="s">
        <v>187</v>
      </c>
      <c r="E695">
        <v>0</v>
      </c>
      <c r="F695">
        <v>0</v>
      </c>
      <c r="H695">
        <v>0</v>
      </c>
      <c r="I695">
        <v>0</v>
      </c>
      <c r="J695">
        <v>0</v>
      </c>
      <c r="K695">
        <v>0</v>
      </c>
      <c r="L695">
        <v>0</v>
      </c>
      <c r="M695">
        <v>0</v>
      </c>
      <c r="N695">
        <v>0</v>
      </c>
      <c r="O695">
        <v>0</v>
      </c>
      <c r="P695">
        <v>0</v>
      </c>
      <c r="Q695">
        <v>0</v>
      </c>
      <c r="R695">
        <v>0</v>
      </c>
      <c r="S695">
        <v>0</v>
      </c>
      <c r="T695">
        <v>0</v>
      </c>
      <c r="U695">
        <v>1</v>
      </c>
      <c r="V695">
        <v>1</v>
      </c>
      <c r="W695">
        <v>1</v>
      </c>
      <c r="X695">
        <v>0</v>
      </c>
      <c r="Y695">
        <v>1</v>
      </c>
      <c r="Z695">
        <v>0</v>
      </c>
      <c r="AA695">
        <v>0</v>
      </c>
      <c r="AB695">
        <v>0</v>
      </c>
      <c r="AC695">
        <v>0</v>
      </c>
      <c r="AD695">
        <v>1</v>
      </c>
      <c r="AE695">
        <v>0</v>
      </c>
      <c r="AF695">
        <v>0</v>
      </c>
      <c r="AG695">
        <v>0</v>
      </c>
      <c r="AH695">
        <v>0</v>
      </c>
      <c r="AI695">
        <v>0</v>
      </c>
      <c r="AJ695">
        <v>0</v>
      </c>
      <c r="AK695" s="50" t="s">
        <v>331</v>
      </c>
      <c r="AO695" s="13" t="s">
        <v>164</v>
      </c>
    </row>
    <row r="696" spans="1:41" x14ac:dyDescent="0.3">
      <c r="A696" s="13" t="s">
        <v>1196</v>
      </c>
      <c r="B696">
        <v>4</v>
      </c>
      <c r="C696">
        <v>4464</v>
      </c>
      <c r="D696" t="s">
        <v>188</v>
      </c>
      <c r="E696">
        <v>0</v>
      </c>
      <c r="F696">
        <v>0</v>
      </c>
      <c r="H696">
        <v>0</v>
      </c>
      <c r="I696">
        <v>0</v>
      </c>
      <c r="J696">
        <v>0</v>
      </c>
      <c r="K696">
        <v>0</v>
      </c>
      <c r="L696">
        <v>0</v>
      </c>
      <c r="M696">
        <v>1</v>
      </c>
      <c r="N696">
        <v>1</v>
      </c>
      <c r="O696">
        <v>2</v>
      </c>
      <c r="P696">
        <v>2</v>
      </c>
      <c r="Q696">
        <v>0</v>
      </c>
      <c r="R696">
        <v>0</v>
      </c>
      <c r="S696">
        <v>0</v>
      </c>
      <c r="T696">
        <v>0</v>
      </c>
      <c r="U696">
        <v>0</v>
      </c>
      <c r="V696">
        <v>0</v>
      </c>
      <c r="W696">
        <v>0</v>
      </c>
      <c r="X696">
        <v>0</v>
      </c>
      <c r="Y696">
        <v>0</v>
      </c>
      <c r="Z696">
        <v>0</v>
      </c>
      <c r="AA696">
        <v>0</v>
      </c>
      <c r="AB696">
        <v>0</v>
      </c>
      <c r="AC696">
        <v>0</v>
      </c>
      <c r="AD696">
        <v>0</v>
      </c>
      <c r="AE696">
        <v>3</v>
      </c>
      <c r="AF696">
        <v>0</v>
      </c>
      <c r="AG696">
        <v>0</v>
      </c>
      <c r="AH696">
        <v>0</v>
      </c>
      <c r="AI696">
        <v>0</v>
      </c>
      <c r="AJ696">
        <v>0</v>
      </c>
      <c r="AK696" s="50" t="s">
        <v>331</v>
      </c>
      <c r="AO696" s="13" t="s">
        <v>164</v>
      </c>
    </row>
    <row r="697" spans="1:41" x14ac:dyDescent="0.3">
      <c r="A697" s="13" t="s">
        <v>1197</v>
      </c>
      <c r="B697">
        <v>4</v>
      </c>
      <c r="C697">
        <v>6681</v>
      </c>
      <c r="D697" t="s">
        <v>190</v>
      </c>
      <c r="E697">
        <v>0</v>
      </c>
      <c r="F697">
        <v>0</v>
      </c>
      <c r="H697">
        <v>0</v>
      </c>
      <c r="I697">
        <v>0</v>
      </c>
      <c r="J697">
        <v>1</v>
      </c>
      <c r="K697">
        <v>0</v>
      </c>
      <c r="L697">
        <v>0</v>
      </c>
      <c r="M697">
        <v>0</v>
      </c>
      <c r="N697">
        <v>0</v>
      </c>
      <c r="O697">
        <v>0</v>
      </c>
      <c r="P697">
        <v>0</v>
      </c>
      <c r="Q697">
        <v>0</v>
      </c>
      <c r="R697">
        <v>0</v>
      </c>
      <c r="S697">
        <v>0</v>
      </c>
      <c r="T697">
        <v>0</v>
      </c>
      <c r="U697">
        <v>0</v>
      </c>
      <c r="V697">
        <v>0</v>
      </c>
      <c r="W697">
        <v>0</v>
      </c>
      <c r="X697">
        <v>0</v>
      </c>
      <c r="Y697">
        <v>0</v>
      </c>
      <c r="Z697">
        <v>1</v>
      </c>
      <c r="AA697">
        <v>1</v>
      </c>
      <c r="AB697">
        <v>1</v>
      </c>
      <c r="AC697">
        <v>1</v>
      </c>
      <c r="AD697">
        <v>1</v>
      </c>
      <c r="AE697">
        <v>0</v>
      </c>
      <c r="AF697">
        <v>0</v>
      </c>
      <c r="AG697">
        <v>0</v>
      </c>
      <c r="AH697">
        <v>0</v>
      </c>
      <c r="AI697">
        <v>0</v>
      </c>
      <c r="AJ697">
        <v>0</v>
      </c>
      <c r="AK697" s="50" t="s">
        <v>107</v>
      </c>
      <c r="AO697" s="13" t="s">
        <v>92</v>
      </c>
    </row>
    <row r="698" spans="1:41" x14ac:dyDescent="0.3">
      <c r="A698" s="13" t="s">
        <v>1198</v>
      </c>
      <c r="B698">
        <v>4</v>
      </c>
      <c r="C698">
        <v>6683</v>
      </c>
      <c r="D698" t="s">
        <v>192</v>
      </c>
      <c r="E698">
        <v>0</v>
      </c>
      <c r="F698">
        <v>0</v>
      </c>
      <c r="H698">
        <v>0</v>
      </c>
      <c r="I698">
        <v>0</v>
      </c>
      <c r="J698">
        <v>0</v>
      </c>
      <c r="K698">
        <v>0</v>
      </c>
      <c r="L698">
        <v>0</v>
      </c>
      <c r="M698">
        <v>0</v>
      </c>
      <c r="N698">
        <v>0</v>
      </c>
      <c r="O698">
        <v>0</v>
      </c>
      <c r="P698">
        <v>0</v>
      </c>
      <c r="Q698">
        <v>0</v>
      </c>
      <c r="R698">
        <v>0</v>
      </c>
      <c r="S698">
        <v>0</v>
      </c>
      <c r="T698">
        <v>0</v>
      </c>
      <c r="U698">
        <v>1</v>
      </c>
      <c r="V698">
        <v>1</v>
      </c>
      <c r="W698">
        <v>1</v>
      </c>
      <c r="X698">
        <v>0</v>
      </c>
      <c r="Y698">
        <v>0</v>
      </c>
      <c r="Z698">
        <v>0</v>
      </c>
      <c r="AA698">
        <v>0</v>
      </c>
      <c r="AB698">
        <v>0</v>
      </c>
      <c r="AC698">
        <v>0</v>
      </c>
      <c r="AD698">
        <v>0</v>
      </c>
      <c r="AE698">
        <v>0</v>
      </c>
      <c r="AF698">
        <v>0</v>
      </c>
      <c r="AG698">
        <v>0</v>
      </c>
      <c r="AH698">
        <v>0</v>
      </c>
      <c r="AI698">
        <v>0</v>
      </c>
      <c r="AJ698">
        <v>0</v>
      </c>
      <c r="AK698" s="50" t="s">
        <v>128</v>
      </c>
      <c r="AO698" s="13" t="s">
        <v>92</v>
      </c>
    </row>
    <row r="699" spans="1:41" x14ac:dyDescent="0.3">
      <c r="A699" s="13" t="s">
        <v>1199</v>
      </c>
      <c r="B699">
        <v>4</v>
      </c>
      <c r="C699">
        <v>6722</v>
      </c>
      <c r="D699" t="s">
        <v>193</v>
      </c>
      <c r="E699">
        <v>0</v>
      </c>
      <c r="F699">
        <v>0</v>
      </c>
      <c r="H699">
        <v>0</v>
      </c>
      <c r="I699">
        <v>1</v>
      </c>
      <c r="J699">
        <v>1</v>
      </c>
      <c r="K699">
        <v>1</v>
      </c>
      <c r="L699">
        <v>1</v>
      </c>
      <c r="M699">
        <v>0</v>
      </c>
      <c r="N699">
        <v>0</v>
      </c>
      <c r="O699">
        <v>0</v>
      </c>
      <c r="P699">
        <v>0</v>
      </c>
      <c r="Q699">
        <v>1</v>
      </c>
      <c r="R699">
        <v>1</v>
      </c>
      <c r="S699">
        <v>0</v>
      </c>
      <c r="T699">
        <v>0</v>
      </c>
      <c r="U699">
        <v>0</v>
      </c>
      <c r="V699">
        <v>0</v>
      </c>
      <c r="W699">
        <v>1</v>
      </c>
      <c r="X699">
        <v>0</v>
      </c>
      <c r="Y699">
        <v>1</v>
      </c>
      <c r="Z699">
        <v>1</v>
      </c>
      <c r="AA699">
        <v>0</v>
      </c>
      <c r="AB699">
        <v>1</v>
      </c>
      <c r="AC699">
        <v>0</v>
      </c>
      <c r="AD699">
        <v>0</v>
      </c>
      <c r="AE699">
        <v>5</v>
      </c>
      <c r="AF699">
        <v>0</v>
      </c>
      <c r="AG699">
        <v>0</v>
      </c>
      <c r="AH699">
        <v>0</v>
      </c>
      <c r="AI699">
        <v>0</v>
      </c>
      <c r="AJ699">
        <v>0</v>
      </c>
      <c r="AK699" s="50" t="s">
        <v>193</v>
      </c>
      <c r="AO699" s="13" t="s">
        <v>33</v>
      </c>
    </row>
    <row r="700" spans="1:41" x14ac:dyDescent="0.3">
      <c r="A700" s="13" t="s">
        <v>1200</v>
      </c>
      <c r="B700">
        <v>4</v>
      </c>
      <c r="C700">
        <v>6954</v>
      </c>
      <c r="D700" t="s">
        <v>196</v>
      </c>
      <c r="E700">
        <v>0</v>
      </c>
      <c r="F700">
        <v>0</v>
      </c>
      <c r="H700">
        <v>0</v>
      </c>
      <c r="I700">
        <v>1</v>
      </c>
      <c r="J700">
        <v>1</v>
      </c>
      <c r="K700">
        <v>1</v>
      </c>
      <c r="L700">
        <v>1</v>
      </c>
      <c r="M700">
        <v>0</v>
      </c>
      <c r="N700">
        <v>0</v>
      </c>
      <c r="O700">
        <v>0</v>
      </c>
      <c r="P700">
        <v>0</v>
      </c>
      <c r="Q700">
        <v>0</v>
      </c>
      <c r="R700">
        <v>0</v>
      </c>
      <c r="S700">
        <v>0</v>
      </c>
      <c r="T700">
        <v>0</v>
      </c>
      <c r="U700">
        <v>0</v>
      </c>
      <c r="V700">
        <v>0</v>
      </c>
      <c r="W700">
        <v>0</v>
      </c>
      <c r="X700">
        <v>0</v>
      </c>
      <c r="Y700">
        <v>0</v>
      </c>
      <c r="Z700">
        <v>0</v>
      </c>
      <c r="AA700">
        <v>0</v>
      </c>
      <c r="AB700">
        <v>0</v>
      </c>
      <c r="AC700">
        <v>2</v>
      </c>
      <c r="AD700">
        <v>2</v>
      </c>
      <c r="AE700">
        <v>0</v>
      </c>
      <c r="AF700">
        <v>0</v>
      </c>
      <c r="AG700">
        <v>0</v>
      </c>
      <c r="AH700">
        <v>0</v>
      </c>
      <c r="AI700">
        <v>0</v>
      </c>
      <c r="AJ700">
        <v>0</v>
      </c>
      <c r="AK700" s="50" t="s">
        <v>161</v>
      </c>
      <c r="AO700" s="13" t="s">
        <v>33</v>
      </c>
    </row>
    <row r="701" spans="1:41" x14ac:dyDescent="0.3">
      <c r="A701" s="13" t="s">
        <v>1201</v>
      </c>
      <c r="B701">
        <v>4</v>
      </c>
      <c r="C701">
        <v>6997</v>
      </c>
      <c r="D701" t="s">
        <v>197</v>
      </c>
      <c r="E701">
        <v>0</v>
      </c>
      <c r="F701">
        <v>0</v>
      </c>
      <c r="H701">
        <v>0</v>
      </c>
      <c r="I701">
        <v>1</v>
      </c>
      <c r="J701">
        <v>1</v>
      </c>
      <c r="K701">
        <v>1</v>
      </c>
      <c r="L701">
        <v>1</v>
      </c>
      <c r="M701">
        <v>0</v>
      </c>
      <c r="N701">
        <v>0</v>
      </c>
      <c r="O701">
        <v>0</v>
      </c>
      <c r="P701">
        <v>0</v>
      </c>
      <c r="Q701">
        <v>1</v>
      </c>
      <c r="R701">
        <v>1</v>
      </c>
      <c r="S701">
        <v>0</v>
      </c>
      <c r="T701">
        <v>0</v>
      </c>
      <c r="U701">
        <v>0</v>
      </c>
      <c r="V701">
        <v>0</v>
      </c>
      <c r="W701">
        <v>0</v>
      </c>
      <c r="X701">
        <v>0</v>
      </c>
      <c r="Y701">
        <v>0</v>
      </c>
      <c r="Z701">
        <v>0</v>
      </c>
      <c r="AA701">
        <v>0</v>
      </c>
      <c r="AB701">
        <v>0</v>
      </c>
      <c r="AC701">
        <v>0</v>
      </c>
      <c r="AD701">
        <v>0</v>
      </c>
      <c r="AE701">
        <v>0</v>
      </c>
      <c r="AF701">
        <v>6</v>
      </c>
      <c r="AG701">
        <v>0</v>
      </c>
      <c r="AH701">
        <v>0</v>
      </c>
      <c r="AI701">
        <v>0</v>
      </c>
      <c r="AJ701">
        <v>1</v>
      </c>
      <c r="AK701" s="50" t="s">
        <v>197</v>
      </c>
      <c r="AO701" s="13" t="s">
        <v>33</v>
      </c>
    </row>
    <row r="702" spans="1:41" x14ac:dyDescent="0.3">
      <c r="A702" s="13" t="s">
        <v>1202</v>
      </c>
      <c r="B702">
        <v>4</v>
      </c>
      <c r="C702">
        <v>7021</v>
      </c>
      <c r="D702" t="s">
        <v>199</v>
      </c>
      <c r="E702">
        <v>0</v>
      </c>
      <c r="F702">
        <v>0</v>
      </c>
      <c r="H702">
        <v>0</v>
      </c>
      <c r="I702">
        <v>0</v>
      </c>
      <c r="J702">
        <v>0</v>
      </c>
      <c r="K702">
        <v>0</v>
      </c>
      <c r="L702">
        <v>0</v>
      </c>
      <c r="M702">
        <v>1</v>
      </c>
      <c r="N702">
        <v>1</v>
      </c>
      <c r="O702">
        <v>1</v>
      </c>
      <c r="P702">
        <v>0</v>
      </c>
      <c r="Q702">
        <v>0</v>
      </c>
      <c r="R702">
        <v>0</v>
      </c>
      <c r="S702">
        <v>0</v>
      </c>
      <c r="T702">
        <v>0</v>
      </c>
      <c r="U702">
        <v>0</v>
      </c>
      <c r="V702">
        <v>0</v>
      </c>
      <c r="W702">
        <v>1</v>
      </c>
      <c r="X702">
        <v>0</v>
      </c>
      <c r="Y702">
        <v>1</v>
      </c>
      <c r="Z702">
        <v>0</v>
      </c>
      <c r="AA702">
        <v>0</v>
      </c>
      <c r="AB702">
        <v>0</v>
      </c>
      <c r="AC702">
        <v>0</v>
      </c>
      <c r="AD702">
        <v>0</v>
      </c>
      <c r="AE702">
        <v>0</v>
      </c>
      <c r="AF702">
        <v>0</v>
      </c>
      <c r="AG702">
        <v>0</v>
      </c>
      <c r="AH702">
        <v>0</v>
      </c>
      <c r="AI702">
        <v>0</v>
      </c>
      <c r="AJ702">
        <v>0</v>
      </c>
      <c r="AK702" s="50" t="s">
        <v>328</v>
      </c>
      <c r="AO702" s="13" t="s">
        <v>92</v>
      </c>
    </row>
    <row r="703" spans="1:41" x14ac:dyDescent="0.3">
      <c r="A703" s="13" t="s">
        <v>1203</v>
      </c>
      <c r="B703">
        <v>4</v>
      </c>
      <c r="C703">
        <v>7022</v>
      </c>
      <c r="D703" t="s">
        <v>200</v>
      </c>
      <c r="E703">
        <v>0</v>
      </c>
      <c r="F703">
        <v>0</v>
      </c>
      <c r="H703">
        <v>0</v>
      </c>
      <c r="I703">
        <v>2</v>
      </c>
      <c r="J703">
        <v>2</v>
      </c>
      <c r="K703">
        <v>2</v>
      </c>
      <c r="L703">
        <v>2</v>
      </c>
      <c r="M703">
        <v>0</v>
      </c>
      <c r="N703">
        <v>0</v>
      </c>
      <c r="O703">
        <v>0</v>
      </c>
      <c r="P703">
        <v>0</v>
      </c>
      <c r="Q703">
        <v>0</v>
      </c>
      <c r="R703">
        <v>0</v>
      </c>
      <c r="S703">
        <v>0</v>
      </c>
      <c r="T703">
        <v>0</v>
      </c>
      <c r="U703">
        <v>0</v>
      </c>
      <c r="V703">
        <v>0</v>
      </c>
      <c r="W703">
        <v>0</v>
      </c>
      <c r="X703">
        <v>0</v>
      </c>
      <c r="Y703">
        <v>0</v>
      </c>
      <c r="Z703">
        <v>0</v>
      </c>
      <c r="AA703">
        <v>0</v>
      </c>
      <c r="AB703">
        <v>0</v>
      </c>
      <c r="AC703">
        <v>1</v>
      </c>
      <c r="AD703">
        <v>1</v>
      </c>
      <c r="AE703">
        <v>0</v>
      </c>
      <c r="AF703">
        <v>0</v>
      </c>
      <c r="AG703">
        <v>0</v>
      </c>
      <c r="AH703">
        <v>0</v>
      </c>
      <c r="AI703">
        <v>0</v>
      </c>
      <c r="AJ703">
        <v>0</v>
      </c>
      <c r="AK703" s="50" t="s">
        <v>169</v>
      </c>
      <c r="AO703" s="13" t="s">
        <v>164</v>
      </c>
    </row>
    <row r="704" spans="1:41" x14ac:dyDescent="0.3">
      <c r="A704" s="13" t="s">
        <v>1204</v>
      </c>
      <c r="B704">
        <v>4</v>
      </c>
      <c r="C704">
        <v>7023</v>
      </c>
      <c r="D704" t="s">
        <v>201</v>
      </c>
      <c r="E704">
        <v>0</v>
      </c>
      <c r="F704">
        <v>0</v>
      </c>
      <c r="H704">
        <v>0</v>
      </c>
      <c r="I704">
        <v>0</v>
      </c>
      <c r="J704">
        <v>0</v>
      </c>
      <c r="K704">
        <v>0</v>
      </c>
      <c r="L704">
        <v>0</v>
      </c>
      <c r="M704">
        <v>0</v>
      </c>
      <c r="N704">
        <v>0</v>
      </c>
      <c r="O704">
        <v>0</v>
      </c>
      <c r="P704">
        <v>0</v>
      </c>
      <c r="Q704">
        <v>0</v>
      </c>
      <c r="R704">
        <v>0</v>
      </c>
      <c r="S704">
        <v>0</v>
      </c>
      <c r="T704">
        <v>0</v>
      </c>
      <c r="U704">
        <v>0</v>
      </c>
      <c r="V704">
        <v>0</v>
      </c>
      <c r="W704">
        <v>0</v>
      </c>
      <c r="X704">
        <v>0</v>
      </c>
      <c r="Y704">
        <v>1</v>
      </c>
      <c r="Z704">
        <v>0</v>
      </c>
      <c r="AA704">
        <v>0</v>
      </c>
      <c r="AB704">
        <v>0</v>
      </c>
      <c r="AC704">
        <v>0</v>
      </c>
      <c r="AD704">
        <v>0</v>
      </c>
      <c r="AE704">
        <v>0</v>
      </c>
      <c r="AF704">
        <v>0</v>
      </c>
      <c r="AG704">
        <v>0</v>
      </c>
      <c r="AH704">
        <v>0</v>
      </c>
      <c r="AI704">
        <v>0</v>
      </c>
      <c r="AJ704">
        <v>0</v>
      </c>
      <c r="AK704" s="50" t="s">
        <v>42</v>
      </c>
      <c r="AO704" s="13" t="s">
        <v>33</v>
      </c>
    </row>
    <row r="705" spans="1:41" x14ac:dyDescent="0.3">
      <c r="A705" s="13" t="s">
        <v>1205</v>
      </c>
      <c r="B705">
        <v>4</v>
      </c>
      <c r="C705">
        <v>7107</v>
      </c>
      <c r="D705" t="s">
        <v>58</v>
      </c>
      <c r="E705">
        <v>0</v>
      </c>
      <c r="F705">
        <v>0</v>
      </c>
      <c r="H705">
        <v>0</v>
      </c>
      <c r="I705">
        <v>2</v>
      </c>
      <c r="J705">
        <v>2</v>
      </c>
      <c r="K705">
        <v>2</v>
      </c>
      <c r="L705">
        <v>2</v>
      </c>
      <c r="M705">
        <v>0</v>
      </c>
      <c r="N705">
        <v>0</v>
      </c>
      <c r="O705">
        <v>0</v>
      </c>
      <c r="P705">
        <v>0</v>
      </c>
      <c r="Q705">
        <v>1</v>
      </c>
      <c r="R705">
        <v>1</v>
      </c>
      <c r="S705">
        <v>0</v>
      </c>
      <c r="T705">
        <v>0</v>
      </c>
      <c r="U705">
        <v>0</v>
      </c>
      <c r="V705">
        <v>0</v>
      </c>
      <c r="W705">
        <v>0</v>
      </c>
      <c r="X705">
        <v>0</v>
      </c>
      <c r="Y705">
        <v>0</v>
      </c>
      <c r="Z705">
        <v>0</v>
      </c>
      <c r="AA705">
        <v>0</v>
      </c>
      <c r="AB705">
        <v>0</v>
      </c>
      <c r="AC705">
        <v>1</v>
      </c>
      <c r="AD705">
        <v>1</v>
      </c>
      <c r="AE705">
        <v>0</v>
      </c>
      <c r="AF705">
        <v>1</v>
      </c>
      <c r="AG705">
        <v>0</v>
      </c>
      <c r="AH705">
        <v>0</v>
      </c>
      <c r="AI705">
        <v>0</v>
      </c>
      <c r="AJ705">
        <v>0</v>
      </c>
      <c r="AK705" s="50" t="s">
        <v>58</v>
      </c>
      <c r="AO705" s="13" t="s">
        <v>33</v>
      </c>
    </row>
    <row r="706" spans="1:41" x14ac:dyDescent="0.3">
      <c r="A706" s="13" t="s">
        <v>1206</v>
      </c>
      <c r="B706">
        <v>4</v>
      </c>
      <c r="C706">
        <v>7183</v>
      </c>
      <c r="D706" t="s">
        <v>202</v>
      </c>
      <c r="E706">
        <v>0</v>
      </c>
      <c r="F706">
        <v>0</v>
      </c>
      <c r="H706">
        <v>0</v>
      </c>
      <c r="I706">
        <v>2</v>
      </c>
      <c r="J706">
        <v>2</v>
      </c>
      <c r="K706">
        <v>2</v>
      </c>
      <c r="L706">
        <v>2</v>
      </c>
      <c r="M706">
        <v>2</v>
      </c>
      <c r="N706">
        <v>2</v>
      </c>
      <c r="O706">
        <v>2</v>
      </c>
      <c r="P706">
        <v>2</v>
      </c>
      <c r="Q706">
        <v>2</v>
      </c>
      <c r="R706">
        <v>2</v>
      </c>
      <c r="S706">
        <v>0</v>
      </c>
      <c r="T706">
        <v>0</v>
      </c>
      <c r="U706">
        <v>1</v>
      </c>
      <c r="V706">
        <v>1</v>
      </c>
      <c r="W706">
        <v>1</v>
      </c>
      <c r="X706">
        <v>0</v>
      </c>
      <c r="Y706">
        <v>0</v>
      </c>
      <c r="Z706">
        <v>0</v>
      </c>
      <c r="AA706">
        <v>0</v>
      </c>
      <c r="AB706">
        <v>0</v>
      </c>
      <c r="AC706">
        <v>0</v>
      </c>
      <c r="AD706">
        <v>0</v>
      </c>
      <c r="AE706">
        <v>1</v>
      </c>
      <c r="AF706">
        <v>0</v>
      </c>
      <c r="AG706">
        <v>2</v>
      </c>
      <c r="AH706">
        <v>0</v>
      </c>
      <c r="AI706">
        <v>1</v>
      </c>
      <c r="AJ706">
        <v>0</v>
      </c>
      <c r="AK706" s="50" t="s">
        <v>49</v>
      </c>
      <c r="AO706" s="13" t="s">
        <v>33</v>
      </c>
    </row>
    <row r="707" spans="1:41" x14ac:dyDescent="0.3">
      <c r="A707" s="13" t="s">
        <v>1207</v>
      </c>
      <c r="B707">
        <v>4</v>
      </c>
      <c r="C707">
        <v>7306</v>
      </c>
      <c r="D707" t="s">
        <v>205</v>
      </c>
      <c r="E707">
        <v>0</v>
      </c>
      <c r="F707">
        <v>0</v>
      </c>
      <c r="H707">
        <v>0</v>
      </c>
      <c r="I707">
        <v>4</v>
      </c>
      <c r="J707">
        <v>4</v>
      </c>
      <c r="K707">
        <v>4</v>
      </c>
      <c r="L707">
        <v>4</v>
      </c>
      <c r="M707">
        <v>0</v>
      </c>
      <c r="N707">
        <v>0</v>
      </c>
      <c r="O707">
        <v>0</v>
      </c>
      <c r="P707">
        <v>0</v>
      </c>
      <c r="Q707">
        <v>1</v>
      </c>
      <c r="R707">
        <v>1</v>
      </c>
      <c r="S707">
        <v>0</v>
      </c>
      <c r="T707">
        <v>0</v>
      </c>
      <c r="U707">
        <v>1</v>
      </c>
      <c r="V707">
        <v>1</v>
      </c>
      <c r="W707">
        <v>1</v>
      </c>
      <c r="X707">
        <v>0</v>
      </c>
      <c r="Y707">
        <v>0</v>
      </c>
      <c r="Z707">
        <v>2</v>
      </c>
      <c r="AA707">
        <v>2</v>
      </c>
      <c r="AB707">
        <v>2</v>
      </c>
      <c r="AC707">
        <v>1</v>
      </c>
      <c r="AD707">
        <v>1</v>
      </c>
      <c r="AE707">
        <v>0</v>
      </c>
      <c r="AF707">
        <v>0</v>
      </c>
      <c r="AG707">
        <v>0</v>
      </c>
      <c r="AH707">
        <v>0</v>
      </c>
      <c r="AI707">
        <v>3</v>
      </c>
      <c r="AJ707">
        <v>0</v>
      </c>
      <c r="AK707" s="50" t="s">
        <v>56</v>
      </c>
      <c r="AO707" s="13" t="s">
        <v>33</v>
      </c>
    </row>
    <row r="708" spans="1:41" x14ac:dyDescent="0.3">
      <c r="A708" s="13" t="s">
        <v>1208</v>
      </c>
      <c r="B708">
        <v>4</v>
      </c>
      <c r="C708">
        <v>7316</v>
      </c>
      <c r="D708" t="s">
        <v>207</v>
      </c>
      <c r="E708">
        <v>0</v>
      </c>
      <c r="F708">
        <v>0</v>
      </c>
      <c r="H708">
        <v>0</v>
      </c>
      <c r="I708">
        <v>0</v>
      </c>
      <c r="J708">
        <v>0</v>
      </c>
      <c r="K708">
        <v>0</v>
      </c>
      <c r="L708">
        <v>0</v>
      </c>
      <c r="M708">
        <v>0</v>
      </c>
      <c r="N708">
        <v>0</v>
      </c>
      <c r="O708">
        <v>0</v>
      </c>
      <c r="P708">
        <v>0</v>
      </c>
      <c r="Q708">
        <v>0</v>
      </c>
      <c r="R708">
        <v>0</v>
      </c>
      <c r="S708">
        <v>0</v>
      </c>
      <c r="T708">
        <v>0</v>
      </c>
      <c r="U708">
        <v>0</v>
      </c>
      <c r="V708">
        <v>0</v>
      </c>
      <c r="W708">
        <v>0</v>
      </c>
      <c r="X708">
        <v>0</v>
      </c>
      <c r="Y708">
        <v>0</v>
      </c>
      <c r="Z708">
        <v>0</v>
      </c>
      <c r="AA708">
        <v>0</v>
      </c>
      <c r="AB708">
        <v>0</v>
      </c>
      <c r="AC708">
        <v>1</v>
      </c>
      <c r="AD708">
        <v>1</v>
      </c>
      <c r="AE708">
        <v>0</v>
      </c>
      <c r="AF708">
        <v>0</v>
      </c>
      <c r="AG708">
        <v>0</v>
      </c>
      <c r="AH708">
        <v>0</v>
      </c>
      <c r="AI708">
        <v>0</v>
      </c>
      <c r="AJ708">
        <v>0</v>
      </c>
      <c r="AK708" s="50" t="s">
        <v>128</v>
      </c>
      <c r="AO708" s="13" t="s">
        <v>92</v>
      </c>
    </row>
    <row r="709" spans="1:41" x14ac:dyDescent="0.3">
      <c r="A709" s="13" t="s">
        <v>1209</v>
      </c>
      <c r="B709">
        <v>4</v>
      </c>
      <c r="C709">
        <v>7317</v>
      </c>
      <c r="D709" t="s">
        <v>208</v>
      </c>
      <c r="E709">
        <v>0</v>
      </c>
      <c r="F709">
        <v>0</v>
      </c>
      <c r="H709">
        <v>0</v>
      </c>
      <c r="I709">
        <v>0</v>
      </c>
      <c r="J709">
        <v>0</v>
      </c>
      <c r="K709">
        <v>0</v>
      </c>
      <c r="L709">
        <v>0</v>
      </c>
      <c r="M709">
        <v>0</v>
      </c>
      <c r="N709">
        <v>0</v>
      </c>
      <c r="O709">
        <v>0</v>
      </c>
      <c r="P709">
        <v>0</v>
      </c>
      <c r="Q709">
        <v>1</v>
      </c>
      <c r="R709">
        <v>1</v>
      </c>
      <c r="S709">
        <v>0</v>
      </c>
      <c r="T709">
        <v>0</v>
      </c>
      <c r="U709">
        <v>0</v>
      </c>
      <c r="V709">
        <v>0</v>
      </c>
      <c r="W709">
        <v>0</v>
      </c>
      <c r="X709">
        <v>0</v>
      </c>
      <c r="Y709">
        <v>0</v>
      </c>
      <c r="Z709">
        <v>0</v>
      </c>
      <c r="AA709">
        <v>0</v>
      </c>
      <c r="AB709">
        <v>0</v>
      </c>
      <c r="AC709">
        <v>0</v>
      </c>
      <c r="AD709">
        <v>0</v>
      </c>
      <c r="AE709">
        <v>0</v>
      </c>
      <c r="AF709">
        <v>0</v>
      </c>
      <c r="AG709">
        <v>0</v>
      </c>
      <c r="AH709">
        <v>0</v>
      </c>
      <c r="AI709">
        <v>0</v>
      </c>
      <c r="AJ709">
        <v>0</v>
      </c>
      <c r="AK709" s="50" t="s">
        <v>169</v>
      </c>
      <c r="AO709" s="13" t="s">
        <v>164</v>
      </c>
    </row>
    <row r="710" spans="1:41" x14ac:dyDescent="0.3">
      <c r="A710" s="13" t="s">
        <v>1210</v>
      </c>
      <c r="B710">
        <v>4</v>
      </c>
      <c r="C710">
        <v>7410</v>
      </c>
      <c r="D710" t="s">
        <v>210</v>
      </c>
      <c r="E710">
        <v>0</v>
      </c>
      <c r="F710">
        <v>0</v>
      </c>
      <c r="H710">
        <v>0</v>
      </c>
      <c r="I710">
        <v>2</v>
      </c>
      <c r="J710">
        <v>2</v>
      </c>
      <c r="K710">
        <v>2</v>
      </c>
      <c r="L710">
        <v>2</v>
      </c>
      <c r="M710">
        <v>0</v>
      </c>
      <c r="N710">
        <v>0</v>
      </c>
      <c r="O710">
        <v>0</v>
      </c>
      <c r="P710">
        <v>0</v>
      </c>
      <c r="Q710">
        <v>0</v>
      </c>
      <c r="R710">
        <v>0</v>
      </c>
      <c r="S710">
        <v>0</v>
      </c>
      <c r="T710">
        <v>0</v>
      </c>
      <c r="U710">
        <v>0</v>
      </c>
      <c r="V710">
        <v>0</v>
      </c>
      <c r="W710">
        <v>0</v>
      </c>
      <c r="X710">
        <v>0</v>
      </c>
      <c r="Y710">
        <v>0</v>
      </c>
      <c r="Z710">
        <v>1</v>
      </c>
      <c r="AA710">
        <v>1</v>
      </c>
      <c r="AB710">
        <v>1</v>
      </c>
      <c r="AC710">
        <v>1</v>
      </c>
      <c r="AD710">
        <v>1</v>
      </c>
      <c r="AE710">
        <v>0</v>
      </c>
      <c r="AF710">
        <v>1</v>
      </c>
      <c r="AG710">
        <v>1</v>
      </c>
      <c r="AH710">
        <v>0</v>
      </c>
      <c r="AI710">
        <v>0</v>
      </c>
      <c r="AJ710">
        <v>0</v>
      </c>
      <c r="AK710" s="50" t="s">
        <v>45</v>
      </c>
      <c r="AO710" s="13" t="s">
        <v>33</v>
      </c>
    </row>
    <row r="711" spans="1:41" x14ac:dyDescent="0.3">
      <c r="A711" s="13" t="s">
        <v>1211</v>
      </c>
      <c r="B711">
        <v>4</v>
      </c>
      <c r="C711">
        <v>11470</v>
      </c>
      <c r="D711" t="s">
        <v>216</v>
      </c>
      <c r="E711">
        <v>5</v>
      </c>
      <c r="F711">
        <v>0</v>
      </c>
      <c r="H711">
        <v>5</v>
      </c>
      <c r="I711">
        <v>0</v>
      </c>
      <c r="J711">
        <v>0</v>
      </c>
      <c r="K711">
        <v>0</v>
      </c>
      <c r="L711">
        <v>1</v>
      </c>
      <c r="M711">
        <v>2</v>
      </c>
      <c r="N711">
        <v>2</v>
      </c>
      <c r="O711">
        <v>2</v>
      </c>
      <c r="P711">
        <v>1</v>
      </c>
      <c r="Q711">
        <v>0</v>
      </c>
      <c r="R711">
        <v>0</v>
      </c>
      <c r="S711">
        <v>0</v>
      </c>
      <c r="T711">
        <v>0</v>
      </c>
      <c r="U711">
        <v>0</v>
      </c>
      <c r="V711">
        <v>0</v>
      </c>
      <c r="W711">
        <v>0</v>
      </c>
      <c r="X711">
        <v>0</v>
      </c>
      <c r="Y711">
        <v>0</v>
      </c>
      <c r="Z711">
        <v>0</v>
      </c>
      <c r="AA711">
        <v>0</v>
      </c>
      <c r="AB711">
        <v>0</v>
      </c>
      <c r="AC711">
        <v>0</v>
      </c>
      <c r="AD711">
        <v>0</v>
      </c>
      <c r="AE711">
        <v>0</v>
      </c>
      <c r="AF711">
        <v>2</v>
      </c>
      <c r="AG711">
        <v>0</v>
      </c>
      <c r="AH711">
        <v>0</v>
      </c>
      <c r="AI711">
        <v>0</v>
      </c>
      <c r="AJ711">
        <v>0</v>
      </c>
      <c r="AK711" s="50" t="s">
        <v>33</v>
      </c>
      <c r="AO711" s="13" t="s">
        <v>33</v>
      </c>
    </row>
    <row r="712" spans="1:41" x14ac:dyDescent="0.3">
      <c r="A712" s="13" t="s">
        <v>1212</v>
      </c>
      <c r="B712">
        <v>4</v>
      </c>
      <c r="C712">
        <v>17605</v>
      </c>
      <c r="D712" t="s">
        <v>217</v>
      </c>
      <c r="E712">
        <v>0</v>
      </c>
      <c r="F712">
        <v>0</v>
      </c>
      <c r="H712">
        <v>0</v>
      </c>
      <c r="I712">
        <v>2</v>
      </c>
      <c r="J712">
        <v>2</v>
      </c>
      <c r="K712">
        <v>2</v>
      </c>
      <c r="L712">
        <v>2</v>
      </c>
      <c r="M712">
        <v>0</v>
      </c>
      <c r="N712">
        <v>0</v>
      </c>
      <c r="O712">
        <v>0</v>
      </c>
      <c r="P712">
        <v>0</v>
      </c>
      <c r="Q712">
        <v>0</v>
      </c>
      <c r="R712">
        <v>0</v>
      </c>
      <c r="S712">
        <v>0</v>
      </c>
      <c r="T712">
        <v>0</v>
      </c>
      <c r="U712">
        <v>0</v>
      </c>
      <c r="V712">
        <v>0</v>
      </c>
      <c r="W712">
        <v>0</v>
      </c>
      <c r="X712">
        <v>0</v>
      </c>
      <c r="Y712">
        <v>0</v>
      </c>
      <c r="Z712">
        <v>0</v>
      </c>
      <c r="AA712">
        <v>0</v>
      </c>
      <c r="AB712">
        <v>0</v>
      </c>
      <c r="AC712">
        <v>0</v>
      </c>
      <c r="AD712">
        <v>0</v>
      </c>
      <c r="AE712">
        <v>0</v>
      </c>
      <c r="AF712">
        <v>0</v>
      </c>
      <c r="AG712">
        <v>0</v>
      </c>
      <c r="AH712">
        <v>0</v>
      </c>
      <c r="AI712">
        <v>0</v>
      </c>
      <c r="AJ712">
        <v>0</v>
      </c>
      <c r="AK712" s="50" t="s">
        <v>128</v>
      </c>
      <c r="AO712" s="13" t="s">
        <v>92</v>
      </c>
    </row>
    <row r="713" spans="1:41" x14ac:dyDescent="0.3">
      <c r="A713" s="13" t="s">
        <v>1213</v>
      </c>
      <c r="B713">
        <v>4</v>
      </c>
      <c r="C713">
        <v>17874</v>
      </c>
      <c r="D713" t="s">
        <v>218</v>
      </c>
      <c r="E713">
        <v>0</v>
      </c>
      <c r="F713">
        <v>0</v>
      </c>
      <c r="H713">
        <v>0</v>
      </c>
      <c r="I713">
        <v>0</v>
      </c>
      <c r="J713">
        <v>0</v>
      </c>
      <c r="K713">
        <v>0</v>
      </c>
      <c r="L713">
        <v>0</v>
      </c>
      <c r="M713">
        <v>0</v>
      </c>
      <c r="N713">
        <v>0</v>
      </c>
      <c r="O713">
        <v>0</v>
      </c>
      <c r="P713">
        <v>0</v>
      </c>
      <c r="Q713">
        <v>0</v>
      </c>
      <c r="R713">
        <v>0</v>
      </c>
      <c r="S713">
        <v>0</v>
      </c>
      <c r="T713">
        <v>0</v>
      </c>
      <c r="U713">
        <v>0</v>
      </c>
      <c r="V713">
        <v>0</v>
      </c>
      <c r="W713">
        <v>0</v>
      </c>
      <c r="X713">
        <v>0</v>
      </c>
      <c r="Y713">
        <v>0</v>
      </c>
      <c r="Z713">
        <v>1</v>
      </c>
      <c r="AA713">
        <v>1</v>
      </c>
      <c r="AB713">
        <v>1</v>
      </c>
      <c r="AC713">
        <v>0</v>
      </c>
      <c r="AD713">
        <v>0</v>
      </c>
      <c r="AE713">
        <v>0</v>
      </c>
      <c r="AF713">
        <v>0</v>
      </c>
      <c r="AG713">
        <v>1</v>
      </c>
      <c r="AH713">
        <v>0</v>
      </c>
      <c r="AI713">
        <v>0</v>
      </c>
      <c r="AJ713">
        <v>1</v>
      </c>
      <c r="AK713" s="50" t="s">
        <v>335</v>
      </c>
      <c r="AO713" s="13" t="s">
        <v>33</v>
      </c>
    </row>
    <row r="714" spans="1:41" x14ac:dyDescent="0.3">
      <c r="A714" s="13" t="s">
        <v>1214</v>
      </c>
      <c r="B714">
        <v>4</v>
      </c>
      <c r="C714">
        <v>18916</v>
      </c>
      <c r="D714" t="s">
        <v>220</v>
      </c>
      <c r="E714">
        <v>0</v>
      </c>
      <c r="F714">
        <v>0</v>
      </c>
      <c r="H714">
        <v>0</v>
      </c>
      <c r="I714">
        <v>0</v>
      </c>
      <c r="J714">
        <v>0</v>
      </c>
      <c r="K714">
        <v>0</v>
      </c>
      <c r="L714">
        <v>0</v>
      </c>
      <c r="M714">
        <v>0</v>
      </c>
      <c r="N714">
        <v>0</v>
      </c>
      <c r="O714">
        <v>0</v>
      </c>
      <c r="P714">
        <v>0</v>
      </c>
      <c r="Q714">
        <v>0</v>
      </c>
      <c r="R714">
        <v>0</v>
      </c>
      <c r="S714">
        <v>0</v>
      </c>
      <c r="T714">
        <v>0</v>
      </c>
      <c r="U714">
        <v>0</v>
      </c>
      <c r="V714">
        <v>0</v>
      </c>
      <c r="W714">
        <v>0</v>
      </c>
      <c r="X714">
        <v>0</v>
      </c>
      <c r="Y714">
        <v>1</v>
      </c>
      <c r="Z714">
        <v>0</v>
      </c>
      <c r="AA714">
        <v>0</v>
      </c>
      <c r="AB714">
        <v>0</v>
      </c>
      <c r="AC714">
        <v>0</v>
      </c>
      <c r="AD714">
        <v>0</v>
      </c>
      <c r="AE714">
        <v>0</v>
      </c>
      <c r="AF714">
        <v>14</v>
      </c>
      <c r="AG714">
        <v>0</v>
      </c>
      <c r="AH714">
        <v>0</v>
      </c>
      <c r="AI714">
        <v>0</v>
      </c>
      <c r="AJ714">
        <v>0</v>
      </c>
      <c r="AK714" s="50" t="s">
        <v>128</v>
      </c>
      <c r="AO714" s="13" t="s">
        <v>92</v>
      </c>
    </row>
    <row r="715" spans="1:41" x14ac:dyDescent="0.3">
      <c r="A715" s="13" t="s">
        <v>1215</v>
      </c>
      <c r="B715">
        <v>4</v>
      </c>
      <c r="C715">
        <v>26094</v>
      </c>
      <c r="D715" t="s">
        <v>222</v>
      </c>
      <c r="E715">
        <v>0</v>
      </c>
      <c r="F715">
        <v>0</v>
      </c>
      <c r="H715">
        <v>0</v>
      </c>
      <c r="I715">
        <v>1</v>
      </c>
      <c r="J715">
        <v>1</v>
      </c>
      <c r="K715">
        <v>1</v>
      </c>
      <c r="L715">
        <v>1</v>
      </c>
      <c r="M715">
        <v>0</v>
      </c>
      <c r="N715">
        <v>0</v>
      </c>
      <c r="O715">
        <v>0</v>
      </c>
      <c r="P715">
        <v>0</v>
      </c>
      <c r="Q715">
        <v>0</v>
      </c>
      <c r="R715">
        <v>0</v>
      </c>
      <c r="S715">
        <v>0</v>
      </c>
      <c r="T715">
        <v>0</v>
      </c>
      <c r="U715">
        <v>0</v>
      </c>
      <c r="V715">
        <v>0</v>
      </c>
      <c r="W715">
        <v>0</v>
      </c>
      <c r="X715">
        <v>0</v>
      </c>
      <c r="Y715">
        <v>0</v>
      </c>
      <c r="Z715">
        <v>0</v>
      </c>
      <c r="AA715">
        <v>0</v>
      </c>
      <c r="AB715">
        <v>0</v>
      </c>
      <c r="AC715">
        <v>1</v>
      </c>
      <c r="AD715">
        <v>1</v>
      </c>
      <c r="AE715">
        <v>0</v>
      </c>
      <c r="AF715">
        <v>0</v>
      </c>
      <c r="AG715">
        <v>0</v>
      </c>
      <c r="AH715">
        <v>0</v>
      </c>
      <c r="AI715">
        <v>0</v>
      </c>
      <c r="AJ715">
        <v>0</v>
      </c>
      <c r="AK715" s="50" t="s">
        <v>92</v>
      </c>
      <c r="AO715" s="13" t="s">
        <v>92</v>
      </c>
    </row>
    <row r="716" spans="1:41" x14ac:dyDescent="0.3">
      <c r="A716" s="13" t="s">
        <v>1216</v>
      </c>
      <c r="B716">
        <v>4</v>
      </c>
      <c r="C716">
        <v>31449</v>
      </c>
      <c r="D716" t="s">
        <v>194</v>
      </c>
      <c r="E716">
        <v>0</v>
      </c>
      <c r="F716">
        <v>0</v>
      </c>
      <c r="H716">
        <v>0</v>
      </c>
      <c r="I716">
        <v>5</v>
      </c>
      <c r="J716">
        <v>5</v>
      </c>
      <c r="K716">
        <v>5</v>
      </c>
      <c r="L716">
        <v>5</v>
      </c>
      <c r="M716">
        <v>2</v>
      </c>
      <c r="N716">
        <v>2</v>
      </c>
      <c r="O716">
        <v>2</v>
      </c>
      <c r="P716">
        <v>2</v>
      </c>
      <c r="Q716">
        <v>2</v>
      </c>
      <c r="R716">
        <v>2</v>
      </c>
      <c r="S716">
        <v>0</v>
      </c>
      <c r="T716">
        <v>0</v>
      </c>
      <c r="U716">
        <v>4</v>
      </c>
      <c r="V716">
        <v>5</v>
      </c>
      <c r="W716">
        <v>5</v>
      </c>
      <c r="X716">
        <v>0</v>
      </c>
      <c r="Y716">
        <v>1</v>
      </c>
      <c r="Z716">
        <v>1</v>
      </c>
      <c r="AA716">
        <v>1</v>
      </c>
      <c r="AB716">
        <v>2</v>
      </c>
      <c r="AC716">
        <v>1</v>
      </c>
      <c r="AD716">
        <v>1</v>
      </c>
      <c r="AE716">
        <v>4</v>
      </c>
      <c r="AF716">
        <v>18</v>
      </c>
      <c r="AG716">
        <v>0</v>
      </c>
      <c r="AH716">
        <v>0</v>
      </c>
      <c r="AI716">
        <v>0</v>
      </c>
      <c r="AJ716">
        <v>0</v>
      </c>
      <c r="AK716" s="50" t="s">
        <v>194</v>
      </c>
      <c r="AO716" s="13" t="s">
        <v>33</v>
      </c>
    </row>
    <row r="717" spans="1:41" x14ac:dyDescent="0.3">
      <c r="A717" s="13" t="s">
        <v>1217</v>
      </c>
      <c r="B717">
        <v>4</v>
      </c>
      <c r="C717">
        <v>11833</v>
      </c>
      <c r="D717" t="s">
        <v>416</v>
      </c>
      <c r="E717">
        <v>0</v>
      </c>
      <c r="F717">
        <v>0</v>
      </c>
      <c r="H717">
        <v>0</v>
      </c>
      <c r="I717">
        <v>0</v>
      </c>
      <c r="J717">
        <v>0</v>
      </c>
      <c r="K717">
        <v>0</v>
      </c>
      <c r="L717">
        <v>0</v>
      </c>
      <c r="M717">
        <v>0</v>
      </c>
      <c r="N717">
        <v>0</v>
      </c>
      <c r="O717">
        <v>0</v>
      </c>
      <c r="P717">
        <v>0</v>
      </c>
      <c r="Q717">
        <v>0</v>
      </c>
      <c r="R717">
        <v>0</v>
      </c>
      <c r="S717">
        <v>0</v>
      </c>
      <c r="T717">
        <v>0</v>
      </c>
      <c r="U717">
        <v>0</v>
      </c>
      <c r="V717">
        <v>0</v>
      </c>
      <c r="W717">
        <v>0</v>
      </c>
      <c r="X717">
        <v>0</v>
      </c>
      <c r="Y717">
        <v>0</v>
      </c>
      <c r="Z717">
        <v>0</v>
      </c>
      <c r="AA717">
        <v>0</v>
      </c>
      <c r="AB717">
        <v>0</v>
      </c>
      <c r="AC717">
        <v>0</v>
      </c>
      <c r="AD717">
        <v>0</v>
      </c>
      <c r="AE717">
        <v>0</v>
      </c>
      <c r="AF717">
        <v>8</v>
      </c>
      <c r="AG717">
        <v>0</v>
      </c>
      <c r="AH717">
        <v>0</v>
      </c>
      <c r="AI717">
        <v>0</v>
      </c>
      <c r="AJ717">
        <v>0</v>
      </c>
      <c r="AK717" s="50" t="s">
        <v>33</v>
      </c>
      <c r="AO717" s="13" t="s">
        <v>355</v>
      </c>
    </row>
    <row r="718" spans="1:41" x14ac:dyDescent="0.3">
      <c r="A718" s="13" t="s">
        <v>1218</v>
      </c>
      <c r="B718">
        <v>4</v>
      </c>
      <c r="C718">
        <v>32743</v>
      </c>
      <c r="D718" t="s">
        <v>54</v>
      </c>
      <c r="E718">
        <v>1</v>
      </c>
      <c r="F718">
        <v>0</v>
      </c>
      <c r="H718">
        <v>1</v>
      </c>
      <c r="I718">
        <v>0</v>
      </c>
      <c r="J718">
        <v>0</v>
      </c>
      <c r="K718">
        <v>0</v>
      </c>
      <c r="L718">
        <v>0</v>
      </c>
      <c r="M718">
        <v>3</v>
      </c>
      <c r="N718">
        <v>3</v>
      </c>
      <c r="O718">
        <v>3</v>
      </c>
      <c r="P718">
        <v>3</v>
      </c>
      <c r="Q718">
        <v>3</v>
      </c>
      <c r="R718">
        <v>3</v>
      </c>
      <c r="S718">
        <v>0</v>
      </c>
      <c r="T718">
        <v>0</v>
      </c>
      <c r="U718">
        <v>0</v>
      </c>
      <c r="V718">
        <v>0</v>
      </c>
      <c r="W718">
        <v>0</v>
      </c>
      <c r="X718">
        <v>0</v>
      </c>
      <c r="Y718">
        <v>2</v>
      </c>
      <c r="Z718">
        <v>1</v>
      </c>
      <c r="AA718">
        <v>0</v>
      </c>
      <c r="AB718">
        <v>0</v>
      </c>
      <c r="AC718">
        <v>0</v>
      </c>
      <c r="AD718">
        <v>0</v>
      </c>
      <c r="AE718">
        <v>1</v>
      </c>
      <c r="AF718">
        <v>7</v>
      </c>
      <c r="AG718">
        <v>3</v>
      </c>
      <c r="AH718">
        <v>0</v>
      </c>
      <c r="AI718">
        <v>0</v>
      </c>
      <c r="AJ718">
        <v>1</v>
      </c>
      <c r="AK718" s="50" t="s">
        <v>333</v>
      </c>
      <c r="AO718" s="13" t="s">
        <v>33</v>
      </c>
    </row>
    <row r="719" spans="1:41" x14ac:dyDescent="0.3">
      <c r="A719" s="13" t="s">
        <v>1219</v>
      </c>
      <c r="B719">
        <v>4</v>
      </c>
      <c r="C719">
        <v>31139</v>
      </c>
      <c r="D719" t="s">
        <v>376</v>
      </c>
      <c r="E719">
        <v>0</v>
      </c>
      <c r="F719">
        <v>0</v>
      </c>
      <c r="H719">
        <v>0</v>
      </c>
      <c r="I719">
        <v>1</v>
      </c>
      <c r="J719">
        <v>1</v>
      </c>
      <c r="K719">
        <v>1</v>
      </c>
      <c r="L719">
        <v>1</v>
      </c>
      <c r="M719">
        <v>0</v>
      </c>
      <c r="N719">
        <v>0</v>
      </c>
      <c r="O719">
        <v>0</v>
      </c>
      <c r="P719">
        <v>0</v>
      </c>
      <c r="Q719">
        <v>0</v>
      </c>
      <c r="R719">
        <v>0</v>
      </c>
      <c r="S719">
        <v>0</v>
      </c>
      <c r="T719">
        <v>0</v>
      </c>
      <c r="U719">
        <v>0</v>
      </c>
      <c r="V719">
        <v>0</v>
      </c>
      <c r="W719">
        <v>0</v>
      </c>
      <c r="X719">
        <v>0</v>
      </c>
      <c r="Y719">
        <v>0</v>
      </c>
      <c r="Z719">
        <v>0</v>
      </c>
      <c r="AA719">
        <v>0</v>
      </c>
      <c r="AB719">
        <v>0</v>
      </c>
      <c r="AC719">
        <v>0</v>
      </c>
      <c r="AD719">
        <v>0</v>
      </c>
      <c r="AE719">
        <v>0</v>
      </c>
      <c r="AF719">
        <v>0</v>
      </c>
      <c r="AG719">
        <v>0</v>
      </c>
      <c r="AH719">
        <v>0</v>
      </c>
      <c r="AI719">
        <v>0</v>
      </c>
      <c r="AJ719">
        <v>0</v>
      </c>
      <c r="AK719" s="50" t="s">
        <v>331</v>
      </c>
      <c r="AO719" s="13" t="s">
        <v>164</v>
      </c>
    </row>
    <row r="720" spans="1:41" x14ac:dyDescent="0.3">
      <c r="A720" s="13" t="s">
        <v>1220</v>
      </c>
      <c r="B720">
        <v>4</v>
      </c>
      <c r="C720">
        <v>34132</v>
      </c>
      <c r="D720" t="s">
        <v>475</v>
      </c>
      <c r="E720">
        <v>0</v>
      </c>
      <c r="F720">
        <v>0</v>
      </c>
      <c r="H720">
        <v>0</v>
      </c>
      <c r="I720">
        <v>1</v>
      </c>
      <c r="J720">
        <v>0</v>
      </c>
      <c r="K720">
        <v>1</v>
      </c>
      <c r="L720">
        <v>1</v>
      </c>
      <c r="M720">
        <v>0</v>
      </c>
      <c r="N720">
        <v>1</v>
      </c>
      <c r="O720">
        <v>0</v>
      </c>
      <c r="P720">
        <v>0</v>
      </c>
      <c r="Q720">
        <v>0</v>
      </c>
      <c r="R720">
        <v>0</v>
      </c>
      <c r="S720">
        <v>0</v>
      </c>
      <c r="T720">
        <v>0</v>
      </c>
      <c r="U720">
        <v>1</v>
      </c>
      <c r="V720">
        <v>1</v>
      </c>
      <c r="W720">
        <v>1</v>
      </c>
      <c r="X720">
        <v>0</v>
      </c>
      <c r="Y720">
        <v>0</v>
      </c>
      <c r="Z720">
        <v>0</v>
      </c>
      <c r="AA720">
        <v>0</v>
      </c>
      <c r="AB720">
        <v>0</v>
      </c>
      <c r="AC720">
        <v>0</v>
      </c>
      <c r="AD720">
        <v>0</v>
      </c>
      <c r="AE720">
        <v>0</v>
      </c>
      <c r="AF720">
        <v>0</v>
      </c>
      <c r="AG720">
        <v>0</v>
      </c>
      <c r="AH720">
        <v>0</v>
      </c>
      <c r="AI720">
        <v>0</v>
      </c>
      <c r="AJ720">
        <v>0</v>
      </c>
      <c r="AK720" s="50" t="s">
        <v>328</v>
      </c>
      <c r="AO720" s="13" t="s">
        <v>92</v>
      </c>
    </row>
    <row r="721" spans="1:41" x14ac:dyDescent="0.3">
      <c r="A721" s="13" t="s">
        <v>1221</v>
      </c>
      <c r="B721">
        <v>4</v>
      </c>
      <c r="C721">
        <v>11129</v>
      </c>
      <c r="D721" t="s">
        <v>499</v>
      </c>
      <c r="E721">
        <v>1</v>
      </c>
      <c r="F721">
        <v>0</v>
      </c>
      <c r="H721">
        <v>0</v>
      </c>
      <c r="I721">
        <v>1</v>
      </c>
      <c r="J721">
        <v>1</v>
      </c>
      <c r="K721">
        <v>1</v>
      </c>
      <c r="L721">
        <v>1</v>
      </c>
      <c r="M721">
        <v>1</v>
      </c>
      <c r="N721">
        <v>1</v>
      </c>
      <c r="O721">
        <v>1</v>
      </c>
      <c r="P721">
        <v>1</v>
      </c>
      <c r="Q721">
        <v>0</v>
      </c>
      <c r="R721">
        <v>0</v>
      </c>
      <c r="S721">
        <v>0</v>
      </c>
      <c r="T721">
        <v>0</v>
      </c>
      <c r="U721">
        <v>0</v>
      </c>
      <c r="V721">
        <v>0</v>
      </c>
      <c r="W721">
        <v>0</v>
      </c>
      <c r="X721">
        <v>0</v>
      </c>
      <c r="Y721">
        <v>0</v>
      </c>
      <c r="Z721">
        <v>0</v>
      </c>
      <c r="AA721">
        <v>0</v>
      </c>
      <c r="AB721">
        <v>0</v>
      </c>
      <c r="AC721">
        <v>0</v>
      </c>
      <c r="AD721">
        <v>0</v>
      </c>
      <c r="AE721">
        <v>0</v>
      </c>
      <c r="AF721">
        <v>0</v>
      </c>
      <c r="AG721">
        <v>0</v>
      </c>
      <c r="AH721">
        <v>0</v>
      </c>
      <c r="AI721">
        <v>0</v>
      </c>
      <c r="AJ721">
        <v>0</v>
      </c>
      <c r="AK721" s="50" t="s">
        <v>33</v>
      </c>
      <c r="AO721" s="13" t="s">
        <v>355</v>
      </c>
    </row>
    <row r="722" spans="1:41" x14ac:dyDescent="0.3">
      <c r="A722" s="13" t="s">
        <v>1222</v>
      </c>
      <c r="B722">
        <v>4</v>
      </c>
      <c r="C722">
        <v>26706</v>
      </c>
      <c r="D722" t="s">
        <v>504</v>
      </c>
      <c r="E722">
        <v>7</v>
      </c>
      <c r="F722">
        <v>0</v>
      </c>
      <c r="H722">
        <v>6</v>
      </c>
      <c r="I722">
        <v>0</v>
      </c>
      <c r="J722">
        <v>0</v>
      </c>
      <c r="K722">
        <v>0</v>
      </c>
      <c r="L722">
        <v>0</v>
      </c>
      <c r="M722">
        <v>0</v>
      </c>
      <c r="N722">
        <v>0</v>
      </c>
      <c r="O722">
        <v>0</v>
      </c>
      <c r="P722">
        <v>0</v>
      </c>
      <c r="Q722">
        <v>0</v>
      </c>
      <c r="R722">
        <v>0</v>
      </c>
      <c r="S722">
        <v>0</v>
      </c>
      <c r="T722">
        <v>0</v>
      </c>
      <c r="U722">
        <v>0</v>
      </c>
      <c r="V722">
        <v>0</v>
      </c>
      <c r="W722">
        <v>0</v>
      </c>
      <c r="X722">
        <v>0</v>
      </c>
      <c r="Y722">
        <v>0</v>
      </c>
      <c r="Z722">
        <v>0</v>
      </c>
      <c r="AA722">
        <v>0</v>
      </c>
      <c r="AB722">
        <v>0</v>
      </c>
      <c r="AC722">
        <v>0</v>
      </c>
      <c r="AD722">
        <v>0</v>
      </c>
      <c r="AE722">
        <v>0</v>
      </c>
      <c r="AF722">
        <v>0</v>
      </c>
      <c r="AG722">
        <v>0</v>
      </c>
      <c r="AH722">
        <v>0</v>
      </c>
      <c r="AI722">
        <v>0</v>
      </c>
      <c r="AJ722">
        <v>0</v>
      </c>
      <c r="AK722" s="50" t="e">
        <v>#N/A</v>
      </c>
      <c r="AO722" s="13" t="e">
        <v>#N/A</v>
      </c>
    </row>
    <row r="723" spans="1:41" x14ac:dyDescent="0.3">
      <c r="A723" s="13" t="s">
        <v>234</v>
      </c>
      <c r="B723" t="s">
        <v>234</v>
      </c>
      <c r="E723">
        <v>3441</v>
      </c>
      <c r="F723">
        <v>60</v>
      </c>
      <c r="H723">
        <v>3629</v>
      </c>
      <c r="I723">
        <v>3835</v>
      </c>
      <c r="J723">
        <v>3801</v>
      </c>
      <c r="K723">
        <v>3801</v>
      </c>
      <c r="L723">
        <v>3825</v>
      </c>
      <c r="M723">
        <v>3760</v>
      </c>
      <c r="N723">
        <v>3723</v>
      </c>
      <c r="O723">
        <v>3755</v>
      </c>
      <c r="P723">
        <v>3771</v>
      </c>
      <c r="Q723">
        <v>3810</v>
      </c>
      <c r="R723">
        <v>3821</v>
      </c>
      <c r="S723">
        <v>1223</v>
      </c>
      <c r="T723">
        <v>1111</v>
      </c>
      <c r="U723">
        <v>3587</v>
      </c>
      <c r="V723">
        <v>3699</v>
      </c>
      <c r="W723">
        <v>3652</v>
      </c>
      <c r="X723">
        <v>762</v>
      </c>
      <c r="Y723">
        <v>3185</v>
      </c>
      <c r="Z723">
        <v>3231</v>
      </c>
      <c r="AA723">
        <v>3213</v>
      </c>
      <c r="AB723">
        <v>3327</v>
      </c>
      <c r="AC723">
        <v>3320</v>
      </c>
      <c r="AD723">
        <v>2715</v>
      </c>
      <c r="AE723">
        <v>1705</v>
      </c>
      <c r="AF723">
        <v>5478</v>
      </c>
      <c r="AG723">
        <v>2433</v>
      </c>
      <c r="AH723">
        <v>0</v>
      </c>
      <c r="AI723">
        <v>707</v>
      </c>
      <c r="AJ723">
        <v>2501</v>
      </c>
      <c r="AK723" s="50" t="e">
        <v>#N/A</v>
      </c>
      <c r="AO723" s="13" t="e">
        <v>#N/A</v>
      </c>
    </row>
    <row r="724" spans="1:41" x14ac:dyDescent="0.3">
      <c r="A724" s="13" t="s">
        <v>1223</v>
      </c>
      <c r="AK724" s="50" t="e">
        <v>#N/A</v>
      </c>
      <c r="AO724" s="13" t="e">
        <v>#N/A</v>
      </c>
    </row>
    <row r="725" spans="1:41" x14ac:dyDescent="0.3">
      <c r="A725" s="13" t="s">
        <v>1223</v>
      </c>
      <c r="AK725" s="50" t="e">
        <v>#N/A</v>
      </c>
      <c r="AO725" s="13" t="e">
        <v>#N/A</v>
      </c>
    </row>
    <row r="726" spans="1:41" x14ac:dyDescent="0.3">
      <c r="A726" s="13" t="s">
        <v>1223</v>
      </c>
      <c r="AK726" s="50" t="e">
        <v>#N/A</v>
      </c>
      <c r="AO726" s="13" t="e">
        <v>#N/A</v>
      </c>
    </row>
    <row r="727" spans="1:41" x14ac:dyDescent="0.3">
      <c r="A727" s="13" t="s">
        <v>1223</v>
      </c>
      <c r="AK727" s="50" t="e">
        <v>#N/A</v>
      </c>
      <c r="AO727" s="13" t="e">
        <v>#N/A</v>
      </c>
    </row>
    <row r="728" spans="1:41" x14ac:dyDescent="0.3">
      <c r="A728" s="13" t="s">
        <v>1223</v>
      </c>
      <c r="AK728" s="50" t="e">
        <v>#N/A</v>
      </c>
      <c r="AO728" s="13" t="e">
        <v>#N/A</v>
      </c>
    </row>
    <row r="729" spans="1:41" x14ac:dyDescent="0.3">
      <c r="A729" s="13" t="s">
        <v>1223</v>
      </c>
      <c r="AK729" s="50" t="e">
        <v>#N/A</v>
      </c>
      <c r="AO729" s="13" t="e">
        <v>#N/A</v>
      </c>
    </row>
    <row r="730" spans="1:41" x14ac:dyDescent="0.3">
      <c r="A730" s="13" t="s">
        <v>1223</v>
      </c>
      <c r="AK730" s="50" t="e">
        <v>#N/A</v>
      </c>
      <c r="AO730" s="13" t="e">
        <v>#N/A</v>
      </c>
    </row>
    <row r="731" spans="1:41" x14ac:dyDescent="0.3">
      <c r="A731" s="13" t="s">
        <v>1223</v>
      </c>
      <c r="AK731" s="50" t="e">
        <v>#N/A</v>
      </c>
      <c r="AO731" s="13" t="e">
        <v>#N/A</v>
      </c>
    </row>
    <row r="732" spans="1:41" x14ac:dyDescent="0.3">
      <c r="A732" s="13" t="s">
        <v>1223</v>
      </c>
      <c r="AK732" s="50" t="e">
        <v>#N/A</v>
      </c>
      <c r="AO732" s="13" t="e">
        <v>#N/A</v>
      </c>
    </row>
    <row r="733" spans="1:41" x14ac:dyDescent="0.3">
      <c r="A733" s="13" t="s">
        <v>1223</v>
      </c>
      <c r="AK733" s="50" t="e">
        <v>#N/A</v>
      </c>
      <c r="AO733" s="13" t="e">
        <v>#N/A</v>
      </c>
    </row>
    <row r="734" spans="1:41" x14ac:dyDescent="0.3">
      <c r="A734" s="13" t="s">
        <v>1223</v>
      </c>
      <c r="AK734" s="50" t="e">
        <v>#N/A</v>
      </c>
      <c r="AO734" s="13" t="e">
        <v>#N/A</v>
      </c>
    </row>
    <row r="735" spans="1:41" x14ac:dyDescent="0.3">
      <c r="A735" s="13" t="s">
        <v>1223</v>
      </c>
      <c r="AK735" s="50" t="e">
        <v>#N/A</v>
      </c>
      <c r="AO735" s="13" t="e">
        <v>#N/A</v>
      </c>
    </row>
    <row r="736" spans="1:41" x14ac:dyDescent="0.3">
      <c r="A736" s="13" t="s">
        <v>1223</v>
      </c>
      <c r="AK736" s="50" t="e">
        <v>#N/A</v>
      </c>
      <c r="AO736" s="13" t="e">
        <v>#N/A</v>
      </c>
    </row>
    <row r="737" spans="1:41" x14ac:dyDescent="0.3">
      <c r="A737" s="13" t="s">
        <v>1223</v>
      </c>
      <c r="AK737" s="50" t="e">
        <v>#N/A</v>
      </c>
      <c r="AO737" s="13" t="e">
        <v>#N/A</v>
      </c>
    </row>
    <row r="738" spans="1:41" x14ac:dyDescent="0.3">
      <c r="A738" s="13" t="s">
        <v>1223</v>
      </c>
      <c r="AK738" s="50" t="e">
        <v>#N/A</v>
      </c>
      <c r="AO738" s="13" t="e">
        <v>#N/A</v>
      </c>
    </row>
    <row r="739" spans="1:41" x14ac:dyDescent="0.3">
      <c r="A739" s="13" t="s">
        <v>1223</v>
      </c>
      <c r="AK739" s="50" t="e">
        <v>#N/A</v>
      </c>
      <c r="AO739" s="13" t="e">
        <v>#N/A</v>
      </c>
    </row>
    <row r="740" spans="1:41" x14ac:dyDescent="0.3">
      <c r="A740" s="13" t="s">
        <v>1223</v>
      </c>
      <c r="AK740" s="50" t="e">
        <v>#N/A</v>
      </c>
      <c r="AO740" s="13" t="e">
        <v>#N/A</v>
      </c>
    </row>
    <row r="741" spans="1:41" x14ac:dyDescent="0.3">
      <c r="A741" s="13" t="s">
        <v>1223</v>
      </c>
      <c r="AK741" s="50" t="e">
        <v>#N/A</v>
      </c>
      <c r="AO741" s="13" t="e">
        <v>#N/A</v>
      </c>
    </row>
    <row r="742" spans="1:41" x14ac:dyDescent="0.3">
      <c r="A742" s="13" t="s">
        <v>1223</v>
      </c>
      <c r="AK742" s="50" t="e">
        <v>#N/A</v>
      </c>
      <c r="AO742" s="13" t="e">
        <v>#N/A</v>
      </c>
    </row>
    <row r="743" spans="1:41" x14ac:dyDescent="0.3">
      <c r="A743" s="13" t="s">
        <v>1223</v>
      </c>
      <c r="AK743" s="50" t="e">
        <v>#N/A</v>
      </c>
      <c r="AO743" s="13" t="e">
        <v>#N/A</v>
      </c>
    </row>
    <row r="744" spans="1:41" x14ac:dyDescent="0.3">
      <c r="A744" s="13" t="s">
        <v>1223</v>
      </c>
      <c r="AK744" s="50" t="e">
        <v>#N/A</v>
      </c>
      <c r="AO744" s="13" t="e">
        <v>#N/A</v>
      </c>
    </row>
    <row r="745" spans="1:41" x14ac:dyDescent="0.3">
      <c r="A745" s="13" t="s">
        <v>1223</v>
      </c>
      <c r="AK745" s="50" t="e">
        <v>#N/A</v>
      </c>
      <c r="AO745" s="13" t="e">
        <v>#N/A</v>
      </c>
    </row>
    <row r="746" spans="1:41" x14ac:dyDescent="0.3">
      <c r="A746" s="13" t="s">
        <v>1223</v>
      </c>
      <c r="AK746" s="50" t="e">
        <v>#N/A</v>
      </c>
      <c r="AO746" s="13" t="e">
        <v>#N/A</v>
      </c>
    </row>
    <row r="747" spans="1:41" x14ac:dyDescent="0.3">
      <c r="A747" s="13" t="s">
        <v>1223</v>
      </c>
      <c r="AK747" s="50" t="e">
        <v>#N/A</v>
      </c>
      <c r="AO747" s="13" t="e">
        <v>#N/A</v>
      </c>
    </row>
    <row r="748" spans="1:41" x14ac:dyDescent="0.3">
      <c r="A748" s="13" t="s">
        <v>1223</v>
      </c>
      <c r="AK748" s="50" t="e">
        <v>#N/A</v>
      </c>
      <c r="AO748" s="13" t="e">
        <v>#N/A</v>
      </c>
    </row>
    <row r="749" spans="1:41" x14ac:dyDescent="0.3">
      <c r="A749" s="13" t="s">
        <v>1223</v>
      </c>
      <c r="AK749" s="50" t="e">
        <v>#N/A</v>
      </c>
      <c r="AO749" s="13" t="e">
        <v>#N/A</v>
      </c>
    </row>
    <row r="750" spans="1:41" x14ac:dyDescent="0.3">
      <c r="A750" s="13" t="s">
        <v>1223</v>
      </c>
      <c r="AK750" s="50" t="e">
        <v>#N/A</v>
      </c>
      <c r="AO750" s="13" t="e">
        <v>#N/A</v>
      </c>
    </row>
    <row r="751" spans="1:41" x14ac:dyDescent="0.3">
      <c r="A751" s="13" t="s">
        <v>1223</v>
      </c>
      <c r="AK751" s="50" t="e">
        <v>#N/A</v>
      </c>
      <c r="AO751" s="13" t="e">
        <v>#N/A</v>
      </c>
    </row>
    <row r="752" spans="1:41" x14ac:dyDescent="0.3">
      <c r="A752" s="13" t="s">
        <v>1223</v>
      </c>
      <c r="AK752" s="50" t="e">
        <v>#N/A</v>
      </c>
      <c r="AO752" s="13" t="e">
        <v>#N/A</v>
      </c>
    </row>
    <row r="753" spans="1:41" x14ac:dyDescent="0.3">
      <c r="A753" s="13" t="s">
        <v>1223</v>
      </c>
      <c r="AK753" s="50" t="e">
        <v>#N/A</v>
      </c>
      <c r="AO753" s="13" t="e">
        <v>#N/A</v>
      </c>
    </row>
    <row r="754" spans="1:41" x14ac:dyDescent="0.3">
      <c r="A754" s="13" t="s">
        <v>1223</v>
      </c>
      <c r="AK754" s="50" t="e">
        <v>#N/A</v>
      </c>
      <c r="AO754" s="13" t="e">
        <v>#N/A</v>
      </c>
    </row>
    <row r="755" spans="1:41" x14ac:dyDescent="0.3">
      <c r="A755" s="13" t="s">
        <v>1223</v>
      </c>
      <c r="AK755" s="50" t="e">
        <v>#N/A</v>
      </c>
      <c r="AO755" s="13" t="e">
        <v>#N/A</v>
      </c>
    </row>
    <row r="756" spans="1:41" x14ac:dyDescent="0.3">
      <c r="A756" s="13" t="s">
        <v>1223</v>
      </c>
      <c r="AK756" s="50" t="e">
        <v>#N/A</v>
      </c>
      <c r="AO756" s="13" t="e">
        <v>#N/A</v>
      </c>
    </row>
    <row r="757" spans="1:41" x14ac:dyDescent="0.3">
      <c r="A757" s="13" t="s">
        <v>1223</v>
      </c>
      <c r="AK757" s="50" t="e">
        <v>#N/A</v>
      </c>
      <c r="AO757" s="13" t="e">
        <v>#N/A</v>
      </c>
    </row>
    <row r="758" spans="1:41" x14ac:dyDescent="0.3">
      <c r="A758" s="13" t="s">
        <v>1223</v>
      </c>
      <c r="AK758" s="50" t="e">
        <v>#N/A</v>
      </c>
      <c r="AO758" s="13" t="e">
        <v>#N/A</v>
      </c>
    </row>
    <row r="759" spans="1:41" x14ac:dyDescent="0.3">
      <c r="A759" s="13" t="s">
        <v>1223</v>
      </c>
      <c r="AK759" s="50" t="e">
        <v>#N/A</v>
      </c>
      <c r="AO759" s="13" t="e">
        <v>#N/A</v>
      </c>
    </row>
    <row r="760" spans="1:41" x14ac:dyDescent="0.3">
      <c r="A760" s="13" t="s">
        <v>1223</v>
      </c>
      <c r="AK760" s="50" t="e">
        <v>#N/A</v>
      </c>
      <c r="AO760" s="13" t="e">
        <v>#N/A</v>
      </c>
    </row>
    <row r="761" spans="1:41" x14ac:dyDescent="0.3">
      <c r="A761" s="13" t="s">
        <v>1223</v>
      </c>
      <c r="AK761" s="50" t="e">
        <v>#N/A</v>
      </c>
      <c r="AO761" s="13" t="e">
        <v>#N/A</v>
      </c>
    </row>
    <row r="762" spans="1:41" x14ac:dyDescent="0.3">
      <c r="A762" s="13" t="s">
        <v>1223</v>
      </c>
      <c r="AK762" s="50" t="e">
        <v>#N/A</v>
      </c>
      <c r="AO762" s="13" t="e">
        <v>#N/A</v>
      </c>
    </row>
    <row r="763" spans="1:41" x14ac:dyDescent="0.3">
      <c r="A763" s="13" t="s">
        <v>1223</v>
      </c>
      <c r="AK763" s="50" t="e">
        <v>#N/A</v>
      </c>
      <c r="AO763" s="13" t="e">
        <v>#N/A</v>
      </c>
    </row>
    <row r="764" spans="1:41" x14ac:dyDescent="0.3">
      <c r="A764" s="13" t="s">
        <v>1223</v>
      </c>
      <c r="AK764" s="50" t="e">
        <v>#N/A</v>
      </c>
      <c r="AO764" s="13" t="e">
        <v>#N/A</v>
      </c>
    </row>
    <row r="765" spans="1:41" x14ac:dyDescent="0.3">
      <c r="A765" s="13" t="s">
        <v>1223</v>
      </c>
      <c r="AK765" s="50" t="e">
        <v>#N/A</v>
      </c>
      <c r="AO765" s="13" t="e">
        <v>#N/A</v>
      </c>
    </row>
    <row r="766" spans="1:41" x14ac:dyDescent="0.3">
      <c r="A766" s="13" t="s">
        <v>1223</v>
      </c>
      <c r="AK766" s="50" t="e">
        <v>#N/A</v>
      </c>
      <c r="AO766" s="13" t="e">
        <v>#N/A</v>
      </c>
    </row>
    <row r="767" spans="1:41" x14ac:dyDescent="0.3">
      <c r="A767" s="13" t="s">
        <v>1223</v>
      </c>
      <c r="AK767" s="50" t="e">
        <v>#N/A</v>
      </c>
      <c r="AO767" s="13" t="e">
        <v>#N/A</v>
      </c>
    </row>
    <row r="768" spans="1:41" x14ac:dyDescent="0.3">
      <c r="A768" s="13" t="s">
        <v>1223</v>
      </c>
      <c r="AK768" s="50" t="e">
        <v>#N/A</v>
      </c>
      <c r="AO768" s="13" t="e">
        <v>#N/A</v>
      </c>
    </row>
    <row r="769" spans="1:41" x14ac:dyDescent="0.3">
      <c r="A769" s="13" t="s">
        <v>1223</v>
      </c>
      <c r="AK769" s="50" t="e">
        <v>#N/A</v>
      </c>
      <c r="AO769" s="13" t="e">
        <v>#N/A</v>
      </c>
    </row>
    <row r="770" spans="1:41" x14ac:dyDescent="0.3">
      <c r="A770" s="13" t="s">
        <v>1223</v>
      </c>
      <c r="AK770" s="50" t="e">
        <v>#N/A</v>
      </c>
      <c r="AO770" s="13" t="e">
        <v>#N/A</v>
      </c>
    </row>
    <row r="771" spans="1:41" x14ac:dyDescent="0.3">
      <c r="A771" s="13" t="s">
        <v>1223</v>
      </c>
      <c r="AK771" s="50" t="e">
        <v>#N/A</v>
      </c>
      <c r="AO771" s="13" t="e">
        <v>#N/A</v>
      </c>
    </row>
    <row r="772" spans="1:41" x14ac:dyDescent="0.3">
      <c r="A772" s="13" t="s">
        <v>1223</v>
      </c>
      <c r="AK772" s="50" t="e">
        <v>#N/A</v>
      </c>
      <c r="AO772" s="13" t="e">
        <v>#N/A</v>
      </c>
    </row>
    <row r="773" spans="1:41" x14ac:dyDescent="0.3">
      <c r="A773" s="13" t="s">
        <v>1223</v>
      </c>
      <c r="AK773" s="50" t="e">
        <v>#N/A</v>
      </c>
      <c r="AO773" s="13" t="e">
        <v>#N/A</v>
      </c>
    </row>
    <row r="774" spans="1:41" x14ac:dyDescent="0.3">
      <c r="A774" s="13" t="s">
        <v>1223</v>
      </c>
      <c r="AK774" s="50" t="e">
        <v>#N/A</v>
      </c>
      <c r="AO774" s="13" t="e">
        <v>#N/A</v>
      </c>
    </row>
    <row r="775" spans="1:41" x14ac:dyDescent="0.3">
      <c r="A775" s="13" t="s">
        <v>1223</v>
      </c>
      <c r="AK775" s="50" t="e">
        <v>#N/A</v>
      </c>
      <c r="AO775" s="13" t="e">
        <v>#N/A</v>
      </c>
    </row>
    <row r="776" spans="1:41" x14ac:dyDescent="0.3">
      <c r="A776" s="13" t="s">
        <v>1223</v>
      </c>
      <c r="AK776" s="50" t="e">
        <v>#N/A</v>
      </c>
      <c r="AO776" s="13" t="e">
        <v>#N/A</v>
      </c>
    </row>
    <row r="777" spans="1:41" x14ac:dyDescent="0.3">
      <c r="A777" s="13" t="s">
        <v>1223</v>
      </c>
      <c r="AK777" s="50" t="e">
        <v>#N/A</v>
      </c>
      <c r="AO777" s="13" t="e">
        <v>#N/A</v>
      </c>
    </row>
    <row r="778" spans="1:41" x14ac:dyDescent="0.3">
      <c r="A778" s="13" t="s">
        <v>1223</v>
      </c>
      <c r="AK778" s="50" t="e">
        <v>#N/A</v>
      </c>
      <c r="AO778" s="13" t="e">
        <v>#N/A</v>
      </c>
    </row>
    <row r="779" spans="1:41" x14ac:dyDescent="0.3">
      <c r="A779" s="13" t="s">
        <v>1223</v>
      </c>
      <c r="AK779" s="50" t="e">
        <v>#N/A</v>
      </c>
      <c r="AO779" s="13" t="e">
        <v>#N/A</v>
      </c>
    </row>
    <row r="780" spans="1:41" x14ac:dyDescent="0.3">
      <c r="A780" s="13" t="s">
        <v>1223</v>
      </c>
      <c r="AK780" s="50" t="e">
        <v>#N/A</v>
      </c>
      <c r="AO780" s="13" t="e">
        <v>#N/A</v>
      </c>
    </row>
    <row r="781" spans="1:41" x14ac:dyDescent="0.3">
      <c r="A781" s="13" t="s">
        <v>1223</v>
      </c>
      <c r="AK781" s="50" t="e">
        <v>#N/A</v>
      </c>
      <c r="AO781" s="13" t="e">
        <v>#N/A</v>
      </c>
    </row>
    <row r="782" spans="1:41" x14ac:dyDescent="0.3">
      <c r="A782" s="13" t="s">
        <v>1223</v>
      </c>
      <c r="AK782" s="50" t="e">
        <v>#N/A</v>
      </c>
      <c r="AO782" s="13" t="e">
        <v>#N/A</v>
      </c>
    </row>
    <row r="783" spans="1:41" x14ac:dyDescent="0.3">
      <c r="A783" s="13" t="s">
        <v>1223</v>
      </c>
      <c r="AK783" s="50" t="e">
        <v>#N/A</v>
      </c>
      <c r="AO783" s="13" t="e">
        <v>#N/A</v>
      </c>
    </row>
    <row r="784" spans="1:41" x14ac:dyDescent="0.3">
      <c r="A784" s="13" t="s">
        <v>1223</v>
      </c>
      <c r="AK784" s="50" t="e">
        <v>#N/A</v>
      </c>
      <c r="AO784" s="13" t="e">
        <v>#N/A</v>
      </c>
    </row>
    <row r="785" spans="1:41" x14ac:dyDescent="0.3">
      <c r="A785" s="13" t="s">
        <v>1223</v>
      </c>
      <c r="AK785" s="50" t="e">
        <v>#N/A</v>
      </c>
      <c r="AO785" s="13" t="e">
        <v>#N/A</v>
      </c>
    </row>
    <row r="786" spans="1:41" x14ac:dyDescent="0.3">
      <c r="A786" s="13" t="s">
        <v>1223</v>
      </c>
      <c r="AK786" s="50" t="e">
        <v>#N/A</v>
      </c>
      <c r="AO786" s="13" t="e">
        <v>#N/A</v>
      </c>
    </row>
    <row r="787" spans="1:41" x14ac:dyDescent="0.3">
      <c r="A787" s="13" t="s">
        <v>1223</v>
      </c>
      <c r="AK787" s="50" t="e">
        <v>#N/A</v>
      </c>
      <c r="AO787" s="13" t="e">
        <v>#N/A</v>
      </c>
    </row>
    <row r="788" spans="1:41" x14ac:dyDescent="0.3">
      <c r="A788" s="13" t="s">
        <v>1223</v>
      </c>
      <c r="AK788" s="50" t="e">
        <v>#N/A</v>
      </c>
      <c r="AO788" s="13" t="e">
        <v>#N/A</v>
      </c>
    </row>
    <row r="789" spans="1:41" x14ac:dyDescent="0.3">
      <c r="A789" s="13" t="s">
        <v>1223</v>
      </c>
      <c r="AK789" s="50" t="e">
        <v>#N/A</v>
      </c>
      <c r="AO789" s="13" t="e">
        <v>#N/A</v>
      </c>
    </row>
    <row r="790" spans="1:41" x14ac:dyDescent="0.3">
      <c r="A790" s="13" t="s">
        <v>1223</v>
      </c>
      <c r="AK790" s="50" t="e">
        <v>#N/A</v>
      </c>
      <c r="AO790" s="13" t="e">
        <v>#N/A</v>
      </c>
    </row>
    <row r="791" spans="1:41" x14ac:dyDescent="0.3">
      <c r="A791" s="13" t="s">
        <v>1223</v>
      </c>
      <c r="AK791" s="50" t="e">
        <v>#N/A</v>
      </c>
      <c r="AO791" s="13" t="e">
        <v>#N/A</v>
      </c>
    </row>
    <row r="792" spans="1:41" x14ac:dyDescent="0.3">
      <c r="A792" s="13" t="s">
        <v>1223</v>
      </c>
      <c r="AK792" s="50" t="e">
        <v>#N/A</v>
      </c>
      <c r="AO792" s="13" t="e">
        <v>#N/A</v>
      </c>
    </row>
    <row r="793" spans="1:41" x14ac:dyDescent="0.3">
      <c r="A793" s="13" t="s">
        <v>1223</v>
      </c>
      <c r="AK793" s="50" t="e">
        <v>#N/A</v>
      </c>
      <c r="AO793" s="13" t="e">
        <v>#N/A</v>
      </c>
    </row>
    <row r="794" spans="1:41" x14ac:dyDescent="0.3">
      <c r="A794" s="13" t="s">
        <v>1223</v>
      </c>
      <c r="AK794" s="50" t="e">
        <v>#N/A</v>
      </c>
      <c r="AO794" s="13" t="e">
        <v>#N/A</v>
      </c>
    </row>
    <row r="795" spans="1:41" x14ac:dyDescent="0.3">
      <c r="A795" s="13" t="s">
        <v>1223</v>
      </c>
      <c r="AK795" s="50" t="e">
        <v>#N/A</v>
      </c>
      <c r="AO795" s="13" t="e">
        <v>#N/A</v>
      </c>
    </row>
    <row r="796" spans="1:41" x14ac:dyDescent="0.3">
      <c r="A796" s="13" t="s">
        <v>1223</v>
      </c>
      <c r="AK796" s="50" t="e">
        <v>#N/A</v>
      </c>
      <c r="AO796" s="13" t="e">
        <v>#N/A</v>
      </c>
    </row>
    <row r="797" spans="1:41" x14ac:dyDescent="0.3">
      <c r="A797" s="13" t="s">
        <v>1223</v>
      </c>
      <c r="AK797" s="50" t="e">
        <v>#N/A</v>
      </c>
      <c r="AO797" s="13" t="e">
        <v>#N/A</v>
      </c>
    </row>
    <row r="798" spans="1:41" x14ac:dyDescent="0.3">
      <c r="A798" s="13" t="s">
        <v>1223</v>
      </c>
      <c r="AK798" s="50" t="e">
        <v>#N/A</v>
      </c>
      <c r="AO798" s="13" t="e">
        <v>#N/A</v>
      </c>
    </row>
    <row r="799" spans="1:41" x14ac:dyDescent="0.3">
      <c r="A799" s="13" t="s">
        <v>1223</v>
      </c>
      <c r="AK799" s="50" t="e">
        <v>#N/A</v>
      </c>
      <c r="AO799" s="13" t="e">
        <v>#N/A</v>
      </c>
    </row>
    <row r="800" spans="1:41" x14ac:dyDescent="0.3">
      <c r="A800" s="13" t="s">
        <v>1223</v>
      </c>
      <c r="AK800" s="50" t="e">
        <v>#N/A</v>
      </c>
      <c r="AO800" s="13" t="e">
        <v>#N/A</v>
      </c>
    </row>
    <row r="801" spans="1:41" x14ac:dyDescent="0.3">
      <c r="A801" s="13" t="s">
        <v>1223</v>
      </c>
      <c r="AK801" s="50" t="e">
        <v>#N/A</v>
      </c>
      <c r="AO801" s="13" t="e">
        <v>#N/A</v>
      </c>
    </row>
    <row r="802" spans="1:41" x14ac:dyDescent="0.3">
      <c r="A802" s="13" t="s">
        <v>1223</v>
      </c>
      <c r="AK802" s="50" t="e">
        <v>#N/A</v>
      </c>
      <c r="AO802" s="13" t="e">
        <v>#N/A</v>
      </c>
    </row>
    <row r="803" spans="1:41" x14ac:dyDescent="0.3">
      <c r="A803" s="13" t="s">
        <v>1223</v>
      </c>
      <c r="AK803" s="50" t="e">
        <v>#N/A</v>
      </c>
      <c r="AO803" s="13" t="e">
        <v>#N/A</v>
      </c>
    </row>
    <row r="804" spans="1:41" x14ac:dyDescent="0.3">
      <c r="A804" s="13" t="s">
        <v>1223</v>
      </c>
      <c r="AK804" s="50" t="e">
        <v>#N/A</v>
      </c>
      <c r="AO804" s="13" t="e">
        <v>#N/A</v>
      </c>
    </row>
    <row r="805" spans="1:41" x14ac:dyDescent="0.3">
      <c r="A805" s="13" t="s">
        <v>1223</v>
      </c>
      <c r="AK805" s="50" t="e">
        <v>#N/A</v>
      </c>
      <c r="AO805" s="13" t="e">
        <v>#N/A</v>
      </c>
    </row>
    <row r="806" spans="1:41" x14ac:dyDescent="0.3">
      <c r="A806" s="13" t="s">
        <v>1223</v>
      </c>
      <c r="AK806" s="50" t="e">
        <v>#N/A</v>
      </c>
      <c r="AO806" s="13" t="e">
        <v>#N/A</v>
      </c>
    </row>
    <row r="807" spans="1:41" x14ac:dyDescent="0.3">
      <c r="A807" s="13" t="s">
        <v>1223</v>
      </c>
      <c r="AK807" s="50" t="e">
        <v>#N/A</v>
      </c>
      <c r="AO807" s="13" t="e">
        <v>#N/A</v>
      </c>
    </row>
    <row r="808" spans="1:41" x14ac:dyDescent="0.3">
      <c r="A808" s="13" t="s">
        <v>1223</v>
      </c>
      <c r="AK808" s="50" t="e">
        <v>#N/A</v>
      </c>
      <c r="AO808" s="13" t="e">
        <v>#N/A</v>
      </c>
    </row>
    <row r="809" spans="1:41" x14ac:dyDescent="0.3">
      <c r="A809" s="13" t="s">
        <v>1223</v>
      </c>
      <c r="AK809" s="50" t="e">
        <v>#N/A</v>
      </c>
      <c r="AO809" s="13" t="e">
        <v>#N/A</v>
      </c>
    </row>
    <row r="810" spans="1:41" x14ac:dyDescent="0.3">
      <c r="A810" s="13" t="s">
        <v>1223</v>
      </c>
      <c r="AK810" s="50" t="e">
        <v>#N/A</v>
      </c>
      <c r="AO810" s="13" t="e">
        <v>#N/A</v>
      </c>
    </row>
    <row r="811" spans="1:41" x14ac:dyDescent="0.3">
      <c r="A811" s="13" t="s">
        <v>1223</v>
      </c>
      <c r="AK811" s="50" t="e">
        <v>#N/A</v>
      </c>
      <c r="AO811" s="13" t="e">
        <v>#N/A</v>
      </c>
    </row>
    <row r="812" spans="1:41" x14ac:dyDescent="0.3">
      <c r="A812" s="13" t="s">
        <v>1223</v>
      </c>
      <c r="AK812" s="50" t="e">
        <v>#N/A</v>
      </c>
      <c r="AO812" s="13" t="e">
        <v>#N/A</v>
      </c>
    </row>
    <row r="813" spans="1:41" x14ac:dyDescent="0.3">
      <c r="A813" s="13" t="s">
        <v>1223</v>
      </c>
      <c r="AK813" s="50" t="e">
        <v>#N/A</v>
      </c>
      <c r="AO813" s="13" t="e">
        <v>#N/A</v>
      </c>
    </row>
    <row r="814" spans="1:41" x14ac:dyDescent="0.3">
      <c r="A814" s="13" t="s">
        <v>1223</v>
      </c>
      <c r="AK814" s="50" t="e">
        <v>#N/A</v>
      </c>
      <c r="AO814" s="13" t="e">
        <v>#N/A</v>
      </c>
    </row>
    <row r="815" spans="1:41" x14ac:dyDescent="0.3">
      <c r="A815" s="13" t="s">
        <v>1223</v>
      </c>
      <c r="AK815" s="50" t="e">
        <v>#N/A</v>
      </c>
      <c r="AO815" s="13" t="e">
        <v>#N/A</v>
      </c>
    </row>
    <row r="816" spans="1:41" x14ac:dyDescent="0.3">
      <c r="A816" s="13" t="s">
        <v>1223</v>
      </c>
      <c r="AK816" s="50" t="e">
        <v>#N/A</v>
      </c>
      <c r="AO816" s="13" t="e">
        <v>#N/A</v>
      </c>
    </row>
    <row r="817" spans="1:41" x14ac:dyDescent="0.3">
      <c r="A817" s="13" t="s">
        <v>1223</v>
      </c>
      <c r="AK817" s="50" t="e">
        <v>#N/A</v>
      </c>
      <c r="AO817" s="13" t="e">
        <v>#N/A</v>
      </c>
    </row>
    <row r="818" spans="1:41" x14ac:dyDescent="0.3">
      <c r="A818" s="13" t="s">
        <v>1223</v>
      </c>
      <c r="AK818" s="50" t="e">
        <v>#N/A</v>
      </c>
      <c r="AO818" s="13" t="e">
        <v>#N/A</v>
      </c>
    </row>
    <row r="819" spans="1:41" x14ac:dyDescent="0.3">
      <c r="A819" s="13" t="s">
        <v>1223</v>
      </c>
      <c r="AK819" s="50" t="e">
        <v>#N/A</v>
      </c>
      <c r="AO819" s="13" t="e">
        <v>#N/A</v>
      </c>
    </row>
    <row r="820" spans="1:41" x14ac:dyDescent="0.3">
      <c r="A820" s="13" t="s">
        <v>1223</v>
      </c>
      <c r="AK820" s="50" t="e">
        <v>#N/A</v>
      </c>
      <c r="AO820" s="13" t="e">
        <v>#N/A</v>
      </c>
    </row>
    <row r="821" spans="1:41" x14ac:dyDescent="0.3">
      <c r="A821" s="13" t="s">
        <v>1223</v>
      </c>
      <c r="AK821" s="50" t="e">
        <v>#N/A</v>
      </c>
      <c r="AO821" s="13" t="e">
        <v>#N/A</v>
      </c>
    </row>
    <row r="822" spans="1:41" x14ac:dyDescent="0.3">
      <c r="A822" s="13" t="s">
        <v>1223</v>
      </c>
      <c r="AK822" s="50" t="e">
        <v>#N/A</v>
      </c>
      <c r="AO822" s="13" t="e">
        <v>#N/A</v>
      </c>
    </row>
    <row r="823" spans="1:41" x14ac:dyDescent="0.3">
      <c r="A823" s="13" t="s">
        <v>1223</v>
      </c>
      <c r="AK823" s="50" t="e">
        <v>#N/A</v>
      </c>
      <c r="AO823" s="13" t="e">
        <v>#N/A</v>
      </c>
    </row>
    <row r="824" spans="1:41" x14ac:dyDescent="0.3">
      <c r="A824" s="13" t="s">
        <v>1223</v>
      </c>
      <c r="AK824" s="50" t="e">
        <v>#N/A</v>
      </c>
      <c r="AO824" s="13" t="e">
        <v>#N/A</v>
      </c>
    </row>
    <row r="825" spans="1:41" x14ac:dyDescent="0.3">
      <c r="A825" s="13" t="s">
        <v>1223</v>
      </c>
      <c r="AK825" s="50" t="e">
        <v>#N/A</v>
      </c>
      <c r="AO825" s="13" t="e">
        <v>#N/A</v>
      </c>
    </row>
    <row r="826" spans="1:41" x14ac:dyDescent="0.3">
      <c r="A826" s="13" t="s">
        <v>1223</v>
      </c>
      <c r="AK826" s="50" t="e">
        <v>#N/A</v>
      </c>
      <c r="AO826" s="13" t="e">
        <v>#N/A</v>
      </c>
    </row>
    <row r="827" spans="1:41" x14ac:dyDescent="0.3">
      <c r="A827" s="13" t="s">
        <v>1223</v>
      </c>
      <c r="AK827" s="50" t="e">
        <v>#N/A</v>
      </c>
      <c r="AO827" s="13" t="e">
        <v>#N/A</v>
      </c>
    </row>
    <row r="828" spans="1:41" x14ac:dyDescent="0.3">
      <c r="A828" s="13" t="s">
        <v>1223</v>
      </c>
      <c r="AK828" s="50" t="e">
        <v>#N/A</v>
      </c>
      <c r="AO828" s="13" t="e">
        <v>#N/A</v>
      </c>
    </row>
    <row r="829" spans="1:41" x14ac:dyDescent="0.3">
      <c r="A829" s="13" t="s">
        <v>1223</v>
      </c>
      <c r="AK829" s="50" t="e">
        <v>#N/A</v>
      </c>
      <c r="AO829" s="13" t="e">
        <v>#N/A</v>
      </c>
    </row>
    <row r="830" spans="1:41" x14ac:dyDescent="0.3">
      <c r="A830" s="13" t="s">
        <v>1223</v>
      </c>
      <c r="AK830" s="50" t="e">
        <v>#N/A</v>
      </c>
      <c r="AO830" s="13" t="e">
        <v>#N/A</v>
      </c>
    </row>
    <row r="831" spans="1:41" x14ac:dyDescent="0.3">
      <c r="A831" s="13" t="s">
        <v>1223</v>
      </c>
      <c r="AK831" s="50" t="e">
        <v>#N/A</v>
      </c>
      <c r="AO831" s="13" t="e">
        <v>#N/A</v>
      </c>
    </row>
    <row r="832" spans="1:41" x14ac:dyDescent="0.3">
      <c r="A832" s="13" t="s">
        <v>1223</v>
      </c>
      <c r="AK832" s="50" t="e">
        <v>#N/A</v>
      </c>
      <c r="AO832" s="13" t="e">
        <v>#N/A</v>
      </c>
    </row>
    <row r="833" spans="1:41" x14ac:dyDescent="0.3">
      <c r="A833" s="13" t="s">
        <v>1223</v>
      </c>
      <c r="AK833" s="50" t="e">
        <v>#N/A</v>
      </c>
      <c r="AO833" s="13" t="e">
        <v>#N/A</v>
      </c>
    </row>
    <row r="834" spans="1:41" x14ac:dyDescent="0.3">
      <c r="A834" s="13" t="s">
        <v>1223</v>
      </c>
      <c r="AK834" s="50" t="e">
        <v>#N/A</v>
      </c>
      <c r="AO834" s="13" t="e">
        <v>#N/A</v>
      </c>
    </row>
    <row r="835" spans="1:41" x14ac:dyDescent="0.3">
      <c r="A835" s="13" t="s">
        <v>1223</v>
      </c>
      <c r="AK835" s="50" t="e">
        <v>#N/A</v>
      </c>
      <c r="AO835" s="13" t="e">
        <v>#N/A</v>
      </c>
    </row>
    <row r="836" spans="1:41" x14ac:dyDescent="0.3">
      <c r="A836" s="13" t="s">
        <v>1223</v>
      </c>
      <c r="AK836" s="50" t="e">
        <v>#N/A</v>
      </c>
      <c r="AO836" s="13" t="e">
        <v>#N/A</v>
      </c>
    </row>
    <row r="837" spans="1:41" x14ac:dyDescent="0.3">
      <c r="A837" s="13" t="s">
        <v>1223</v>
      </c>
      <c r="AK837" s="50" t="e">
        <v>#N/A</v>
      </c>
      <c r="AO837" s="13" t="e">
        <v>#N/A</v>
      </c>
    </row>
    <row r="838" spans="1:41" x14ac:dyDescent="0.3">
      <c r="A838" s="13" t="s">
        <v>1223</v>
      </c>
      <c r="AK838" s="50" t="e">
        <v>#N/A</v>
      </c>
      <c r="AO838" s="13" t="e">
        <v>#N/A</v>
      </c>
    </row>
    <row r="839" spans="1:41" x14ac:dyDescent="0.3">
      <c r="A839" s="13" t="s">
        <v>1223</v>
      </c>
      <c r="AK839" s="50" t="e">
        <v>#N/A</v>
      </c>
      <c r="AO839" s="13" t="e">
        <v>#N/A</v>
      </c>
    </row>
    <row r="840" spans="1:41" x14ac:dyDescent="0.3">
      <c r="A840" s="13" t="s">
        <v>1223</v>
      </c>
      <c r="AK840" s="50" t="e">
        <v>#N/A</v>
      </c>
      <c r="AO840" s="13" t="e">
        <v>#N/A</v>
      </c>
    </row>
    <row r="841" spans="1:41" x14ac:dyDescent="0.3">
      <c r="A841" s="13" t="s">
        <v>1223</v>
      </c>
      <c r="AK841" s="50" t="e">
        <v>#N/A</v>
      </c>
      <c r="AO841" s="13" t="e">
        <v>#N/A</v>
      </c>
    </row>
    <row r="842" spans="1:41" x14ac:dyDescent="0.3">
      <c r="A842" s="13" t="s">
        <v>1223</v>
      </c>
      <c r="AK842" s="50" t="e">
        <v>#N/A</v>
      </c>
      <c r="AO842" s="13" t="e">
        <v>#N/A</v>
      </c>
    </row>
    <row r="843" spans="1:41" x14ac:dyDescent="0.3">
      <c r="A843" s="13" t="s">
        <v>1223</v>
      </c>
      <c r="AK843" s="50" t="e">
        <v>#N/A</v>
      </c>
      <c r="AO843" s="13" t="e">
        <v>#N/A</v>
      </c>
    </row>
    <row r="844" spans="1:41" x14ac:dyDescent="0.3">
      <c r="A844" s="13" t="s">
        <v>1223</v>
      </c>
      <c r="AK844" s="50" t="e">
        <v>#N/A</v>
      </c>
      <c r="AO844" s="13" t="e">
        <v>#N/A</v>
      </c>
    </row>
    <row r="845" spans="1:41" x14ac:dyDescent="0.3">
      <c r="A845" s="13" t="s">
        <v>1223</v>
      </c>
      <c r="AK845" s="50" t="e">
        <v>#N/A</v>
      </c>
      <c r="AO845" s="13" t="e">
        <v>#N/A</v>
      </c>
    </row>
    <row r="846" spans="1:41" x14ac:dyDescent="0.3">
      <c r="A846" s="13" t="s">
        <v>1223</v>
      </c>
      <c r="AK846" s="50" t="e">
        <v>#N/A</v>
      </c>
      <c r="AO846" s="13" t="e">
        <v>#N/A</v>
      </c>
    </row>
    <row r="847" spans="1:41" x14ac:dyDescent="0.3">
      <c r="A847" s="13" t="s">
        <v>1223</v>
      </c>
      <c r="AK847" s="50" t="e">
        <v>#N/A</v>
      </c>
      <c r="AO847" s="13" t="e">
        <v>#N/A</v>
      </c>
    </row>
    <row r="848" spans="1:41" x14ac:dyDescent="0.3">
      <c r="A848" s="13" t="s">
        <v>1223</v>
      </c>
      <c r="AK848" s="50" t="e">
        <v>#N/A</v>
      </c>
      <c r="AO848" s="13" t="e">
        <v>#N/A</v>
      </c>
    </row>
    <row r="849" spans="1:41" x14ac:dyDescent="0.3">
      <c r="A849" s="13" t="s">
        <v>1223</v>
      </c>
      <c r="AK849" s="50" t="e">
        <v>#N/A</v>
      </c>
      <c r="AO849" s="13" t="e">
        <v>#N/A</v>
      </c>
    </row>
    <row r="850" spans="1:41" x14ac:dyDescent="0.3">
      <c r="A850" s="13" t="s">
        <v>1223</v>
      </c>
      <c r="AK850" s="50" t="e">
        <v>#N/A</v>
      </c>
      <c r="AO850" s="13" t="e">
        <v>#N/A</v>
      </c>
    </row>
    <row r="851" spans="1:41" x14ac:dyDescent="0.3">
      <c r="A851" s="13" t="s">
        <v>1223</v>
      </c>
      <c r="AK851" s="50" t="e">
        <v>#N/A</v>
      </c>
      <c r="AO851" s="13" t="e">
        <v>#N/A</v>
      </c>
    </row>
    <row r="852" spans="1:41" x14ac:dyDescent="0.3">
      <c r="A852" s="13" t="s">
        <v>1223</v>
      </c>
      <c r="AK852" s="50" t="e">
        <v>#N/A</v>
      </c>
      <c r="AO852" s="13" t="e">
        <v>#N/A</v>
      </c>
    </row>
    <row r="853" spans="1:41" x14ac:dyDescent="0.3">
      <c r="A853" s="13" t="s">
        <v>1223</v>
      </c>
      <c r="AK853" s="50" t="e">
        <v>#N/A</v>
      </c>
      <c r="AO853" s="13" t="e">
        <v>#N/A</v>
      </c>
    </row>
    <row r="854" spans="1:41" x14ac:dyDescent="0.3">
      <c r="A854" s="13" t="s">
        <v>1223</v>
      </c>
      <c r="AK854" s="50" t="e">
        <v>#N/A</v>
      </c>
      <c r="AO854" s="13" t="e">
        <v>#N/A</v>
      </c>
    </row>
    <row r="855" spans="1:41" x14ac:dyDescent="0.3">
      <c r="A855" s="13" t="s">
        <v>1223</v>
      </c>
      <c r="AK855" s="50" t="e">
        <v>#N/A</v>
      </c>
      <c r="AO855" s="13" t="e">
        <v>#N/A</v>
      </c>
    </row>
    <row r="856" spans="1:41" x14ac:dyDescent="0.3">
      <c r="A856" s="13" t="s">
        <v>1223</v>
      </c>
      <c r="AK856" s="50" t="e">
        <v>#N/A</v>
      </c>
      <c r="AO856" s="13" t="e">
        <v>#N/A</v>
      </c>
    </row>
    <row r="857" spans="1:41" x14ac:dyDescent="0.3">
      <c r="A857" s="13" t="s">
        <v>1223</v>
      </c>
      <c r="AK857" s="50" t="e">
        <v>#N/A</v>
      </c>
      <c r="AO857" s="13" t="e">
        <v>#N/A</v>
      </c>
    </row>
    <row r="858" spans="1:41" x14ac:dyDescent="0.3">
      <c r="A858" s="13" t="s">
        <v>1223</v>
      </c>
      <c r="AK858" s="50" t="e">
        <v>#N/A</v>
      </c>
      <c r="AO858" s="13" t="e">
        <v>#N/A</v>
      </c>
    </row>
    <row r="859" spans="1:41" x14ac:dyDescent="0.3">
      <c r="A859" s="13" t="s">
        <v>1223</v>
      </c>
      <c r="AK859" s="50" t="e">
        <v>#N/A</v>
      </c>
      <c r="AO859" s="13" t="e">
        <v>#N/A</v>
      </c>
    </row>
    <row r="860" spans="1:41" x14ac:dyDescent="0.3">
      <c r="A860" s="13" t="s">
        <v>1223</v>
      </c>
      <c r="AK860" s="50" t="e">
        <v>#N/A</v>
      </c>
      <c r="AO860" s="13" t="e">
        <v>#N/A</v>
      </c>
    </row>
    <row r="861" spans="1:41" x14ac:dyDescent="0.3">
      <c r="A861" s="13" t="s">
        <v>1223</v>
      </c>
      <c r="AK861" s="50" t="e">
        <v>#N/A</v>
      </c>
      <c r="AO861" s="13" t="e">
        <v>#N/A</v>
      </c>
    </row>
    <row r="862" spans="1:41" x14ac:dyDescent="0.3">
      <c r="A862" s="13" t="s">
        <v>1223</v>
      </c>
      <c r="AK862" s="50" t="e">
        <v>#N/A</v>
      </c>
      <c r="AO862" s="13" t="e">
        <v>#N/A</v>
      </c>
    </row>
    <row r="863" spans="1:41" x14ac:dyDescent="0.3">
      <c r="A863" s="13" t="s">
        <v>1223</v>
      </c>
      <c r="AK863" s="50" t="e">
        <v>#N/A</v>
      </c>
      <c r="AO863" s="13" t="e">
        <v>#N/A</v>
      </c>
    </row>
    <row r="864" spans="1:41" x14ac:dyDescent="0.3">
      <c r="A864" s="13" t="s">
        <v>1223</v>
      </c>
      <c r="AK864" s="50" t="e">
        <v>#N/A</v>
      </c>
      <c r="AO864" s="13" t="e">
        <v>#N/A</v>
      </c>
    </row>
    <row r="865" spans="1:41" x14ac:dyDescent="0.3">
      <c r="A865" s="13" t="s">
        <v>1223</v>
      </c>
      <c r="AK865" s="50" t="e">
        <v>#N/A</v>
      </c>
      <c r="AO865" s="13" t="e">
        <v>#N/A</v>
      </c>
    </row>
    <row r="866" spans="1:41" x14ac:dyDescent="0.3">
      <c r="A866" s="13" t="s">
        <v>1223</v>
      </c>
      <c r="AK866" s="50" t="e">
        <v>#N/A</v>
      </c>
      <c r="AO866" s="13" t="e">
        <v>#N/A</v>
      </c>
    </row>
    <row r="867" spans="1:41" x14ac:dyDescent="0.3">
      <c r="A867" s="13" t="s">
        <v>1223</v>
      </c>
      <c r="AK867" s="50" t="e">
        <v>#N/A</v>
      </c>
      <c r="AO867" s="13" t="e">
        <v>#N/A</v>
      </c>
    </row>
    <row r="868" spans="1:41" x14ac:dyDescent="0.3">
      <c r="A868" s="13" t="s">
        <v>1223</v>
      </c>
      <c r="AK868" s="50" t="e">
        <v>#N/A</v>
      </c>
      <c r="AO868" s="13" t="e">
        <v>#N/A</v>
      </c>
    </row>
    <row r="869" spans="1:41" x14ac:dyDescent="0.3">
      <c r="A869" s="13" t="s">
        <v>1223</v>
      </c>
      <c r="AK869" s="50" t="e">
        <v>#N/A</v>
      </c>
      <c r="AO869" s="13" t="e">
        <v>#N/A</v>
      </c>
    </row>
    <row r="870" spans="1:41" x14ac:dyDescent="0.3">
      <c r="A870" s="13" t="s">
        <v>1223</v>
      </c>
      <c r="AK870" s="50" t="e">
        <v>#N/A</v>
      </c>
      <c r="AO870" s="13" t="e">
        <v>#N/A</v>
      </c>
    </row>
    <row r="871" spans="1:41" x14ac:dyDescent="0.3">
      <c r="A871" s="13" t="s">
        <v>1223</v>
      </c>
      <c r="AK871" s="50" t="e">
        <v>#N/A</v>
      </c>
      <c r="AO871" s="13" t="e">
        <v>#N/A</v>
      </c>
    </row>
    <row r="872" spans="1:41" x14ac:dyDescent="0.3">
      <c r="A872" s="13" t="s">
        <v>1223</v>
      </c>
      <c r="AK872" s="50" t="e">
        <v>#N/A</v>
      </c>
      <c r="AO872" s="13" t="e">
        <v>#N/A</v>
      </c>
    </row>
    <row r="873" spans="1:41" x14ac:dyDescent="0.3">
      <c r="A873" s="13" t="s">
        <v>1223</v>
      </c>
      <c r="AK873" s="50" t="e">
        <v>#N/A</v>
      </c>
      <c r="AO873" s="13" t="e">
        <v>#N/A</v>
      </c>
    </row>
    <row r="874" spans="1:41" x14ac:dyDescent="0.3">
      <c r="A874" s="13" t="s">
        <v>1223</v>
      </c>
      <c r="AK874" s="50" t="e">
        <v>#N/A</v>
      </c>
      <c r="AO874" s="13" t="e">
        <v>#N/A</v>
      </c>
    </row>
    <row r="875" spans="1:41" x14ac:dyDescent="0.3">
      <c r="A875" s="13" t="s">
        <v>1223</v>
      </c>
      <c r="AK875" s="50" t="e">
        <v>#N/A</v>
      </c>
      <c r="AO875" s="13" t="e">
        <v>#N/A</v>
      </c>
    </row>
    <row r="876" spans="1:41" x14ac:dyDescent="0.3">
      <c r="A876" s="13" t="s">
        <v>1223</v>
      </c>
      <c r="AK876" s="50" t="e">
        <v>#N/A</v>
      </c>
      <c r="AO876" s="13" t="e">
        <v>#N/A</v>
      </c>
    </row>
    <row r="877" spans="1:41" x14ac:dyDescent="0.3">
      <c r="A877" s="13" t="s">
        <v>1223</v>
      </c>
      <c r="AK877" s="50" t="e">
        <v>#N/A</v>
      </c>
      <c r="AO877" s="13" t="e">
        <v>#N/A</v>
      </c>
    </row>
    <row r="878" spans="1:41" x14ac:dyDescent="0.3">
      <c r="A878" s="13" t="s">
        <v>1223</v>
      </c>
      <c r="AK878" s="50" t="e">
        <v>#N/A</v>
      </c>
      <c r="AO878" s="13" t="e">
        <v>#N/A</v>
      </c>
    </row>
    <row r="879" spans="1:41" x14ac:dyDescent="0.3">
      <c r="A879" s="13" t="s">
        <v>1223</v>
      </c>
      <c r="AK879" s="50" t="e">
        <v>#N/A</v>
      </c>
      <c r="AO879" s="13" t="e">
        <v>#N/A</v>
      </c>
    </row>
    <row r="880" spans="1:41" x14ac:dyDescent="0.3">
      <c r="A880" s="13" t="s">
        <v>1223</v>
      </c>
      <c r="AK880" s="50" t="e">
        <v>#N/A</v>
      </c>
      <c r="AO880" s="13" t="e">
        <v>#N/A</v>
      </c>
    </row>
    <row r="881" spans="1:41" x14ac:dyDescent="0.3">
      <c r="A881" s="13" t="s">
        <v>1223</v>
      </c>
      <c r="AK881" s="50" t="e">
        <v>#N/A</v>
      </c>
      <c r="AO881" s="13" t="e">
        <v>#N/A</v>
      </c>
    </row>
    <row r="882" spans="1:41" x14ac:dyDescent="0.3">
      <c r="A882" s="13" t="s">
        <v>1223</v>
      </c>
      <c r="AK882" s="50" t="e">
        <v>#N/A</v>
      </c>
      <c r="AO882" s="13" t="e">
        <v>#N/A</v>
      </c>
    </row>
    <row r="883" spans="1:41" x14ac:dyDescent="0.3">
      <c r="A883" s="13" t="s">
        <v>1223</v>
      </c>
      <c r="AK883" s="50" t="e">
        <v>#N/A</v>
      </c>
      <c r="AO883" s="13" t="e">
        <v>#N/A</v>
      </c>
    </row>
    <row r="884" spans="1:41" x14ac:dyDescent="0.3">
      <c r="A884" s="13" t="s">
        <v>1223</v>
      </c>
      <c r="AK884" s="50" t="e">
        <v>#N/A</v>
      </c>
      <c r="AO884" s="13" t="e">
        <v>#N/A</v>
      </c>
    </row>
    <row r="885" spans="1:41" x14ac:dyDescent="0.3">
      <c r="A885" s="13" t="s">
        <v>1223</v>
      </c>
      <c r="AK885" s="50" t="e">
        <v>#N/A</v>
      </c>
      <c r="AO885" s="13" t="e">
        <v>#N/A</v>
      </c>
    </row>
    <row r="886" spans="1:41" x14ac:dyDescent="0.3">
      <c r="A886" s="13" t="s">
        <v>1223</v>
      </c>
      <c r="AK886" s="50" t="e">
        <v>#N/A</v>
      </c>
      <c r="AO886" s="13" t="e">
        <v>#N/A</v>
      </c>
    </row>
    <row r="887" spans="1:41" x14ac:dyDescent="0.3">
      <c r="A887" s="13" t="s">
        <v>1223</v>
      </c>
      <c r="AK887" s="50" t="e">
        <v>#N/A</v>
      </c>
      <c r="AO887" s="13" t="e">
        <v>#N/A</v>
      </c>
    </row>
    <row r="888" spans="1:41" x14ac:dyDescent="0.3">
      <c r="A888" s="13" t="s">
        <v>1223</v>
      </c>
      <c r="AK888" s="50" t="e">
        <v>#N/A</v>
      </c>
      <c r="AO888" s="13" t="e">
        <v>#N/A</v>
      </c>
    </row>
    <row r="889" spans="1:41" x14ac:dyDescent="0.3">
      <c r="A889" s="13" t="s">
        <v>1223</v>
      </c>
      <c r="AK889" s="50" t="e">
        <v>#N/A</v>
      </c>
      <c r="AO889" s="13" t="e">
        <v>#N/A</v>
      </c>
    </row>
    <row r="890" spans="1:41" x14ac:dyDescent="0.3">
      <c r="A890" s="13" t="s">
        <v>1223</v>
      </c>
      <c r="AK890" s="50" t="e">
        <v>#N/A</v>
      </c>
      <c r="AO890" s="13" t="e">
        <v>#N/A</v>
      </c>
    </row>
    <row r="891" spans="1:41" x14ac:dyDescent="0.3">
      <c r="A891" s="13" t="s">
        <v>1223</v>
      </c>
      <c r="AK891" s="50" t="e">
        <v>#N/A</v>
      </c>
      <c r="AO891" s="13" t="e">
        <v>#N/A</v>
      </c>
    </row>
    <row r="892" spans="1:41" x14ac:dyDescent="0.3">
      <c r="A892" s="13" t="s">
        <v>1223</v>
      </c>
      <c r="AK892" s="50" t="e">
        <v>#N/A</v>
      </c>
      <c r="AO892" s="13" t="e">
        <v>#N/A</v>
      </c>
    </row>
    <row r="893" spans="1:41" x14ac:dyDescent="0.3">
      <c r="A893" s="13" t="s">
        <v>1223</v>
      </c>
      <c r="AK893" s="50" t="e">
        <v>#N/A</v>
      </c>
      <c r="AO893" s="13" t="e">
        <v>#N/A</v>
      </c>
    </row>
    <row r="894" spans="1:41" x14ac:dyDescent="0.3">
      <c r="A894" s="13" t="s">
        <v>1223</v>
      </c>
      <c r="AK894" s="50" t="e">
        <v>#N/A</v>
      </c>
      <c r="AO894" s="13" t="e">
        <v>#N/A</v>
      </c>
    </row>
    <row r="895" spans="1:41" x14ac:dyDescent="0.3">
      <c r="A895" s="13" t="s">
        <v>1223</v>
      </c>
      <c r="AK895" s="50" t="e">
        <v>#N/A</v>
      </c>
      <c r="AO895" s="13" t="e">
        <v>#N/A</v>
      </c>
    </row>
    <row r="896" spans="1:41" x14ac:dyDescent="0.3">
      <c r="A896" s="13" t="s">
        <v>1223</v>
      </c>
      <c r="AK896" s="50" t="e">
        <v>#N/A</v>
      </c>
      <c r="AO896" s="13" t="e">
        <v>#N/A</v>
      </c>
    </row>
    <row r="897" spans="1:41" x14ac:dyDescent="0.3">
      <c r="A897" s="13" t="s">
        <v>1223</v>
      </c>
      <c r="AK897" s="50" t="e">
        <v>#N/A</v>
      </c>
      <c r="AO897" s="13" t="e">
        <v>#N/A</v>
      </c>
    </row>
    <row r="898" spans="1:41" x14ac:dyDescent="0.3">
      <c r="A898" s="13" t="s">
        <v>1223</v>
      </c>
      <c r="AK898" s="50" t="e">
        <v>#N/A</v>
      </c>
      <c r="AO898" s="13" t="e">
        <v>#N/A</v>
      </c>
    </row>
    <row r="899" spans="1:41" x14ac:dyDescent="0.3">
      <c r="A899" s="13" t="s">
        <v>1223</v>
      </c>
      <c r="AK899" s="50" t="e">
        <v>#N/A</v>
      </c>
      <c r="AO899" s="13" t="e">
        <v>#N/A</v>
      </c>
    </row>
    <row r="900" spans="1:41" x14ac:dyDescent="0.3">
      <c r="A900" s="13" t="s">
        <v>1223</v>
      </c>
      <c r="AK900" s="50" t="e">
        <v>#N/A</v>
      </c>
      <c r="AO900" s="13" t="e">
        <v>#N/A</v>
      </c>
    </row>
    <row r="901" spans="1:41" x14ac:dyDescent="0.3">
      <c r="A901" s="13" t="s">
        <v>1223</v>
      </c>
      <c r="AK901" s="50" t="e">
        <v>#N/A</v>
      </c>
      <c r="AO901" s="13" t="e">
        <v>#N/A</v>
      </c>
    </row>
    <row r="902" spans="1:41" x14ac:dyDescent="0.3">
      <c r="A902" s="13" t="s">
        <v>1223</v>
      </c>
      <c r="AK902" s="50" t="e">
        <v>#N/A</v>
      </c>
      <c r="AO902" s="13" t="e">
        <v>#N/A</v>
      </c>
    </row>
    <row r="903" spans="1:41" x14ac:dyDescent="0.3">
      <c r="A903" s="13" t="s">
        <v>1223</v>
      </c>
      <c r="AK903" s="50" t="e">
        <v>#N/A</v>
      </c>
      <c r="AO903" s="13" t="e">
        <v>#N/A</v>
      </c>
    </row>
    <row r="904" spans="1:41" x14ac:dyDescent="0.3">
      <c r="A904" s="13" t="s">
        <v>1223</v>
      </c>
      <c r="AK904" s="50" t="e">
        <v>#N/A</v>
      </c>
      <c r="AO904" s="13" t="e">
        <v>#N/A</v>
      </c>
    </row>
    <row r="905" spans="1:41" x14ac:dyDescent="0.3">
      <c r="A905" s="13" t="s">
        <v>1223</v>
      </c>
      <c r="AK905" s="50" t="e">
        <v>#N/A</v>
      </c>
      <c r="AO905" s="13" t="e">
        <v>#N/A</v>
      </c>
    </row>
    <row r="906" spans="1:41" x14ac:dyDescent="0.3">
      <c r="A906" s="13" t="s">
        <v>1223</v>
      </c>
      <c r="AK906" s="50" t="e">
        <v>#N/A</v>
      </c>
      <c r="AO906" s="13" t="e">
        <v>#N/A</v>
      </c>
    </row>
    <row r="907" spans="1:41" x14ac:dyDescent="0.3">
      <c r="A907" s="13" t="s">
        <v>1223</v>
      </c>
      <c r="AK907" s="50" t="e">
        <v>#N/A</v>
      </c>
      <c r="AO907" s="13" t="e">
        <v>#N/A</v>
      </c>
    </row>
    <row r="908" spans="1:41" x14ac:dyDescent="0.3">
      <c r="A908" s="13" t="s">
        <v>1223</v>
      </c>
      <c r="AK908" s="50" t="e">
        <v>#N/A</v>
      </c>
      <c r="AO908" s="13" t="e">
        <v>#N/A</v>
      </c>
    </row>
    <row r="909" spans="1:41" x14ac:dyDescent="0.3">
      <c r="A909" s="13" t="s">
        <v>1223</v>
      </c>
      <c r="AK909" s="50" t="e">
        <v>#N/A</v>
      </c>
      <c r="AO909" s="13" t="e">
        <v>#N/A</v>
      </c>
    </row>
    <row r="910" spans="1:41" x14ac:dyDescent="0.3">
      <c r="A910" s="13" t="s">
        <v>1223</v>
      </c>
      <c r="AK910" s="50" t="e">
        <v>#N/A</v>
      </c>
      <c r="AO910" s="13" t="e">
        <v>#N/A</v>
      </c>
    </row>
    <row r="911" spans="1:41" x14ac:dyDescent="0.3">
      <c r="A911" s="13" t="s">
        <v>1223</v>
      </c>
      <c r="AK911" s="50" t="e">
        <v>#N/A</v>
      </c>
      <c r="AO911" s="13" t="e">
        <v>#N/A</v>
      </c>
    </row>
    <row r="912" spans="1:41" x14ac:dyDescent="0.3">
      <c r="A912" s="13" t="s">
        <v>1223</v>
      </c>
      <c r="AK912" s="50" t="e">
        <v>#N/A</v>
      </c>
      <c r="AO912" s="13" t="e">
        <v>#N/A</v>
      </c>
    </row>
    <row r="913" spans="1:41" x14ac:dyDescent="0.3">
      <c r="A913" s="13" t="s">
        <v>1223</v>
      </c>
      <c r="AK913" s="50" t="e">
        <v>#N/A</v>
      </c>
      <c r="AO913" s="13" t="e">
        <v>#N/A</v>
      </c>
    </row>
    <row r="914" spans="1:41" x14ac:dyDescent="0.3">
      <c r="A914" s="13" t="s">
        <v>1223</v>
      </c>
      <c r="AK914" s="50" t="e">
        <v>#N/A</v>
      </c>
      <c r="AO914" s="13" t="e">
        <v>#N/A</v>
      </c>
    </row>
    <row r="915" spans="1:41" x14ac:dyDescent="0.3">
      <c r="A915" s="13" t="s">
        <v>1223</v>
      </c>
      <c r="AK915" s="50" t="e">
        <v>#N/A</v>
      </c>
      <c r="AO915" s="13" t="e">
        <v>#N/A</v>
      </c>
    </row>
    <row r="916" spans="1:41" x14ac:dyDescent="0.3">
      <c r="A916" s="13" t="s">
        <v>1223</v>
      </c>
      <c r="AK916" s="50" t="e">
        <v>#N/A</v>
      </c>
      <c r="AO916" s="13" t="e">
        <v>#N/A</v>
      </c>
    </row>
    <row r="917" spans="1:41" x14ac:dyDescent="0.3">
      <c r="A917" s="13" t="s">
        <v>1223</v>
      </c>
      <c r="AK917" s="50" t="e">
        <v>#N/A</v>
      </c>
      <c r="AO917" s="13" t="e">
        <v>#N/A</v>
      </c>
    </row>
    <row r="918" spans="1:41" x14ac:dyDescent="0.3">
      <c r="A918" s="13" t="s">
        <v>1223</v>
      </c>
      <c r="AK918" s="50" t="e">
        <v>#N/A</v>
      </c>
      <c r="AO918" s="13" t="e">
        <v>#N/A</v>
      </c>
    </row>
    <row r="919" spans="1:41" x14ac:dyDescent="0.3">
      <c r="A919" s="13" t="s">
        <v>1223</v>
      </c>
      <c r="AK919" s="50" t="e">
        <v>#N/A</v>
      </c>
      <c r="AO919" s="13" t="e">
        <v>#N/A</v>
      </c>
    </row>
    <row r="920" spans="1:41" x14ac:dyDescent="0.3">
      <c r="A920" s="13" t="s">
        <v>1223</v>
      </c>
      <c r="AK920" s="50" t="e">
        <v>#N/A</v>
      </c>
      <c r="AO920" s="13" t="e">
        <v>#N/A</v>
      </c>
    </row>
    <row r="921" spans="1:41" x14ac:dyDescent="0.3">
      <c r="A921" s="13" t="s">
        <v>1223</v>
      </c>
      <c r="AK921" s="50" t="e">
        <v>#N/A</v>
      </c>
      <c r="AO921" s="13" t="e">
        <v>#N/A</v>
      </c>
    </row>
    <row r="922" spans="1:41" x14ac:dyDescent="0.3">
      <c r="A922" s="13" t="s">
        <v>1223</v>
      </c>
      <c r="AK922" s="50" t="e">
        <v>#N/A</v>
      </c>
      <c r="AO922" s="13" t="e">
        <v>#N/A</v>
      </c>
    </row>
    <row r="923" spans="1:41" x14ac:dyDescent="0.3">
      <c r="A923" s="13" t="s">
        <v>1223</v>
      </c>
      <c r="AK923" s="50" t="e">
        <v>#N/A</v>
      </c>
      <c r="AO923" s="13" t="e">
        <v>#N/A</v>
      </c>
    </row>
    <row r="924" spans="1:41" x14ac:dyDescent="0.3">
      <c r="A924" s="13" t="s">
        <v>1223</v>
      </c>
      <c r="AK924" s="50" t="e">
        <v>#N/A</v>
      </c>
      <c r="AO924" s="13" t="e">
        <v>#N/A</v>
      </c>
    </row>
    <row r="925" spans="1:41" x14ac:dyDescent="0.3">
      <c r="A925" s="13" t="s">
        <v>1223</v>
      </c>
      <c r="AK925" s="50" t="e">
        <v>#N/A</v>
      </c>
      <c r="AO925" s="13" t="e">
        <v>#N/A</v>
      </c>
    </row>
    <row r="926" spans="1:41" x14ac:dyDescent="0.3">
      <c r="A926" s="13" t="s">
        <v>1223</v>
      </c>
      <c r="AK926" s="50" t="e">
        <v>#N/A</v>
      </c>
      <c r="AO926" s="13" t="e">
        <v>#N/A</v>
      </c>
    </row>
    <row r="927" spans="1:41" x14ac:dyDescent="0.3">
      <c r="A927" s="13" t="s">
        <v>1223</v>
      </c>
      <c r="AK927" s="50" t="e">
        <v>#N/A</v>
      </c>
      <c r="AO927" s="13" t="e">
        <v>#N/A</v>
      </c>
    </row>
    <row r="928" spans="1:41" x14ac:dyDescent="0.3">
      <c r="A928" s="13" t="s">
        <v>1223</v>
      </c>
      <c r="AK928" s="50" t="e">
        <v>#N/A</v>
      </c>
      <c r="AO928" s="13" t="e">
        <v>#N/A</v>
      </c>
    </row>
    <row r="929" spans="1:41" x14ac:dyDescent="0.3">
      <c r="A929" s="13" t="s">
        <v>1223</v>
      </c>
      <c r="AK929" s="50" t="e">
        <v>#N/A</v>
      </c>
      <c r="AO929" s="13" t="e">
        <v>#N/A</v>
      </c>
    </row>
    <row r="930" spans="1:41" x14ac:dyDescent="0.3">
      <c r="A930" s="13" t="s">
        <v>1223</v>
      </c>
      <c r="AK930" s="50" t="e">
        <v>#N/A</v>
      </c>
      <c r="AO930" s="13" t="e">
        <v>#N/A</v>
      </c>
    </row>
    <row r="931" spans="1:41" x14ac:dyDescent="0.3">
      <c r="A931" s="13" t="s">
        <v>1223</v>
      </c>
      <c r="AK931" s="50" t="e">
        <v>#N/A</v>
      </c>
      <c r="AO931" s="13" t="e">
        <v>#N/A</v>
      </c>
    </row>
    <row r="932" spans="1:41" x14ac:dyDescent="0.3">
      <c r="A932" s="13" t="s">
        <v>1223</v>
      </c>
      <c r="AK932" s="50" t="e">
        <v>#N/A</v>
      </c>
      <c r="AO932" s="13" t="e">
        <v>#N/A</v>
      </c>
    </row>
    <row r="933" spans="1:41" x14ac:dyDescent="0.3">
      <c r="A933" s="13" t="s">
        <v>1223</v>
      </c>
      <c r="AK933" s="50" t="e">
        <v>#N/A</v>
      </c>
      <c r="AO933" s="13" t="e">
        <v>#N/A</v>
      </c>
    </row>
    <row r="934" spans="1:41" x14ac:dyDescent="0.3">
      <c r="A934" s="13" t="s">
        <v>1223</v>
      </c>
      <c r="AK934" s="50" t="e">
        <v>#N/A</v>
      </c>
      <c r="AO934" s="13" t="e">
        <v>#N/A</v>
      </c>
    </row>
    <row r="935" spans="1:41" x14ac:dyDescent="0.3">
      <c r="A935" s="13" t="s">
        <v>1223</v>
      </c>
      <c r="AK935" s="50" t="e">
        <v>#N/A</v>
      </c>
      <c r="AO935" s="13" t="e">
        <v>#N/A</v>
      </c>
    </row>
    <row r="936" spans="1:41" x14ac:dyDescent="0.3">
      <c r="A936" s="13" t="s">
        <v>1223</v>
      </c>
      <c r="AK936" s="50" t="e">
        <v>#N/A</v>
      </c>
      <c r="AO936" s="13" t="e">
        <v>#N/A</v>
      </c>
    </row>
    <row r="937" spans="1:41" x14ac:dyDescent="0.3">
      <c r="A937" s="13" t="s">
        <v>1223</v>
      </c>
      <c r="AK937" s="50" t="e">
        <v>#N/A</v>
      </c>
      <c r="AO937" s="13" t="e">
        <v>#N/A</v>
      </c>
    </row>
    <row r="938" spans="1:41" x14ac:dyDescent="0.3">
      <c r="A938" s="13" t="s">
        <v>1223</v>
      </c>
      <c r="AK938" s="50" t="e">
        <v>#N/A</v>
      </c>
      <c r="AO938" s="13" t="e">
        <v>#N/A</v>
      </c>
    </row>
    <row r="939" spans="1:41" x14ac:dyDescent="0.3">
      <c r="A939" s="13" t="s">
        <v>1223</v>
      </c>
      <c r="AK939" s="50" t="e">
        <v>#N/A</v>
      </c>
      <c r="AO939" s="13" t="e">
        <v>#N/A</v>
      </c>
    </row>
    <row r="940" spans="1:41" x14ac:dyDescent="0.3">
      <c r="A940" s="13" t="s">
        <v>1223</v>
      </c>
      <c r="AK940" s="50" t="e">
        <v>#N/A</v>
      </c>
      <c r="AO940" s="13" t="e">
        <v>#N/A</v>
      </c>
    </row>
    <row r="941" spans="1:41" x14ac:dyDescent="0.3">
      <c r="A941" s="13" t="s">
        <v>1223</v>
      </c>
      <c r="AK941" s="50" t="e">
        <v>#N/A</v>
      </c>
      <c r="AO941" s="13" t="e">
        <v>#N/A</v>
      </c>
    </row>
    <row r="942" spans="1:41" x14ac:dyDescent="0.3">
      <c r="A942" s="13" t="s">
        <v>1223</v>
      </c>
      <c r="AK942" s="50" t="e">
        <v>#N/A</v>
      </c>
      <c r="AO942" s="13" t="e">
        <v>#N/A</v>
      </c>
    </row>
    <row r="943" spans="1:41" x14ac:dyDescent="0.3">
      <c r="A943" s="13" t="s">
        <v>1223</v>
      </c>
      <c r="AK943" s="50" t="e">
        <v>#N/A</v>
      </c>
      <c r="AO943" s="13" t="e">
        <v>#N/A</v>
      </c>
    </row>
    <row r="944" spans="1:41" x14ac:dyDescent="0.3">
      <c r="A944" s="13" t="s">
        <v>1223</v>
      </c>
      <c r="AK944" s="50" t="e">
        <v>#N/A</v>
      </c>
      <c r="AO944" s="13" t="e">
        <v>#N/A</v>
      </c>
    </row>
    <row r="945" spans="1:41" x14ac:dyDescent="0.3">
      <c r="A945" s="13" t="s">
        <v>1223</v>
      </c>
      <c r="AK945" s="50" t="e">
        <v>#N/A</v>
      </c>
      <c r="AO945" s="13" t="e">
        <v>#N/A</v>
      </c>
    </row>
    <row r="946" spans="1:41" x14ac:dyDescent="0.3">
      <c r="A946" s="13" t="s">
        <v>1223</v>
      </c>
      <c r="AK946" s="50" t="e">
        <v>#N/A</v>
      </c>
      <c r="AO946" s="13" t="e">
        <v>#N/A</v>
      </c>
    </row>
    <row r="947" spans="1:41" x14ac:dyDescent="0.3">
      <c r="A947" s="13" t="s">
        <v>1223</v>
      </c>
      <c r="AK947" s="50" t="e">
        <v>#N/A</v>
      </c>
      <c r="AO947" s="13" t="e">
        <v>#N/A</v>
      </c>
    </row>
    <row r="948" spans="1:41" x14ac:dyDescent="0.3">
      <c r="A948" s="13" t="s">
        <v>1223</v>
      </c>
      <c r="AK948" s="50" t="e">
        <v>#N/A</v>
      </c>
      <c r="AO948" s="13" t="e">
        <v>#N/A</v>
      </c>
    </row>
    <row r="949" spans="1:41" x14ac:dyDescent="0.3">
      <c r="A949" s="13" t="s">
        <v>1223</v>
      </c>
      <c r="AK949" s="50" t="e">
        <v>#N/A</v>
      </c>
      <c r="AO949" s="13" t="e">
        <v>#N/A</v>
      </c>
    </row>
    <row r="950" spans="1:41" x14ac:dyDescent="0.3">
      <c r="A950" s="13" t="s">
        <v>1223</v>
      </c>
      <c r="AK950" s="50" t="e">
        <v>#N/A</v>
      </c>
      <c r="AO950" s="13" t="e">
        <v>#N/A</v>
      </c>
    </row>
    <row r="951" spans="1:41" x14ac:dyDescent="0.3">
      <c r="A951" s="13" t="s">
        <v>1223</v>
      </c>
      <c r="AK951" s="50" t="e">
        <v>#N/A</v>
      </c>
      <c r="AO951" s="13" t="e">
        <v>#N/A</v>
      </c>
    </row>
    <row r="952" spans="1:41" x14ac:dyDescent="0.3">
      <c r="A952" s="13" t="s">
        <v>1223</v>
      </c>
      <c r="AK952" s="50" t="e">
        <v>#N/A</v>
      </c>
      <c r="AO952" s="13" t="e">
        <v>#N/A</v>
      </c>
    </row>
    <row r="953" spans="1:41" x14ac:dyDescent="0.3">
      <c r="A953" s="13" t="s">
        <v>1223</v>
      </c>
      <c r="AK953" s="50" t="e">
        <v>#N/A</v>
      </c>
      <c r="AO953" s="13" t="e">
        <v>#N/A</v>
      </c>
    </row>
    <row r="954" spans="1:41" x14ac:dyDescent="0.3">
      <c r="A954" s="13" t="s">
        <v>1223</v>
      </c>
      <c r="AK954" s="50" t="e">
        <v>#N/A</v>
      </c>
      <c r="AO954" s="13" t="e">
        <v>#N/A</v>
      </c>
    </row>
    <row r="955" spans="1:41" x14ac:dyDescent="0.3">
      <c r="A955" s="13" t="s">
        <v>1223</v>
      </c>
      <c r="AK955" s="50" t="e">
        <v>#N/A</v>
      </c>
      <c r="AO955" s="13" t="e">
        <v>#N/A</v>
      </c>
    </row>
    <row r="956" spans="1:41" x14ac:dyDescent="0.3">
      <c r="A956" s="13" t="s">
        <v>1223</v>
      </c>
      <c r="AK956" s="50" t="e">
        <v>#N/A</v>
      </c>
      <c r="AO956" s="13" t="e">
        <v>#N/A</v>
      </c>
    </row>
    <row r="957" spans="1:41" x14ac:dyDescent="0.3">
      <c r="A957" s="13" t="s">
        <v>1223</v>
      </c>
      <c r="AK957" s="50" t="e">
        <v>#N/A</v>
      </c>
      <c r="AO957" s="13" t="e">
        <v>#N/A</v>
      </c>
    </row>
    <row r="958" spans="1:41" x14ac:dyDescent="0.3">
      <c r="A958" s="13" t="s">
        <v>1223</v>
      </c>
      <c r="AK958" s="50" t="e">
        <v>#N/A</v>
      </c>
      <c r="AO958" s="13" t="e">
        <v>#N/A</v>
      </c>
    </row>
    <row r="959" spans="1:41" x14ac:dyDescent="0.3">
      <c r="A959" s="13" t="s">
        <v>1223</v>
      </c>
      <c r="AK959" s="50" t="e">
        <v>#N/A</v>
      </c>
      <c r="AO959" s="13" t="e">
        <v>#N/A</v>
      </c>
    </row>
    <row r="960" spans="1:41" x14ac:dyDescent="0.3">
      <c r="A960" s="13" t="s">
        <v>1223</v>
      </c>
      <c r="AK960" s="50" t="e">
        <v>#N/A</v>
      </c>
      <c r="AO960" s="13" t="e">
        <v>#N/A</v>
      </c>
    </row>
    <row r="961" spans="1:41" x14ac:dyDescent="0.3">
      <c r="A961" s="13" t="s">
        <v>1223</v>
      </c>
      <c r="AK961" s="50" t="e">
        <v>#N/A</v>
      </c>
      <c r="AO961" s="13" t="e">
        <v>#N/A</v>
      </c>
    </row>
    <row r="962" spans="1:41" x14ac:dyDescent="0.3">
      <c r="A962" s="13" t="s">
        <v>1223</v>
      </c>
      <c r="AK962" s="50" t="e">
        <v>#N/A</v>
      </c>
      <c r="AO962" s="13" t="e">
        <v>#N/A</v>
      </c>
    </row>
    <row r="963" spans="1:41" x14ac:dyDescent="0.3">
      <c r="A963" s="13" t="s">
        <v>1223</v>
      </c>
      <c r="AK963" s="50" t="e">
        <v>#N/A</v>
      </c>
      <c r="AO963" s="13" t="e">
        <v>#N/A</v>
      </c>
    </row>
    <row r="964" spans="1:41" x14ac:dyDescent="0.3">
      <c r="A964" s="13" t="s">
        <v>1223</v>
      </c>
      <c r="AK964" s="50" t="e">
        <v>#N/A</v>
      </c>
      <c r="AO964" s="13" t="e">
        <v>#N/A</v>
      </c>
    </row>
    <row r="965" spans="1:41" x14ac:dyDescent="0.3">
      <c r="A965" s="13" t="s">
        <v>1223</v>
      </c>
      <c r="AK965" s="50" t="e">
        <v>#N/A</v>
      </c>
      <c r="AO965" s="13" t="e">
        <v>#N/A</v>
      </c>
    </row>
    <row r="966" spans="1:41" x14ac:dyDescent="0.3">
      <c r="A966" s="13" t="s">
        <v>1223</v>
      </c>
      <c r="AK966" s="50" t="e">
        <v>#N/A</v>
      </c>
      <c r="AO966" s="13" t="e">
        <v>#N/A</v>
      </c>
    </row>
    <row r="967" spans="1:41" x14ac:dyDescent="0.3">
      <c r="A967" s="13" t="s">
        <v>1223</v>
      </c>
      <c r="AK967" s="50" t="e">
        <v>#N/A</v>
      </c>
      <c r="AO967" s="13" t="e">
        <v>#N/A</v>
      </c>
    </row>
    <row r="968" spans="1:41" x14ac:dyDescent="0.3">
      <c r="A968" s="13" t="s">
        <v>1223</v>
      </c>
      <c r="AK968" s="50" t="e">
        <v>#N/A</v>
      </c>
      <c r="AO968" s="13" t="e">
        <v>#N/A</v>
      </c>
    </row>
    <row r="969" spans="1:41" x14ac:dyDescent="0.3">
      <c r="A969" s="13" t="s">
        <v>1223</v>
      </c>
      <c r="AK969" s="50" t="e">
        <v>#N/A</v>
      </c>
      <c r="AO969" s="13" t="e">
        <v>#N/A</v>
      </c>
    </row>
    <row r="970" spans="1:41" x14ac:dyDescent="0.3">
      <c r="A970" s="13" t="s">
        <v>1223</v>
      </c>
      <c r="AK970" s="50" t="e">
        <v>#N/A</v>
      </c>
      <c r="AO970" s="13" t="e">
        <v>#N/A</v>
      </c>
    </row>
    <row r="971" spans="1:41" x14ac:dyDescent="0.3">
      <c r="A971" s="13" t="s">
        <v>1223</v>
      </c>
      <c r="AK971" s="50" t="e">
        <v>#N/A</v>
      </c>
      <c r="AO971" s="13" t="e">
        <v>#N/A</v>
      </c>
    </row>
    <row r="972" spans="1:41" x14ac:dyDescent="0.3">
      <c r="A972" s="13" t="s">
        <v>1223</v>
      </c>
      <c r="AK972" s="50" t="e">
        <v>#N/A</v>
      </c>
      <c r="AO972" s="13" t="e">
        <v>#N/A</v>
      </c>
    </row>
    <row r="973" spans="1:41" x14ac:dyDescent="0.3">
      <c r="A973" s="13" t="s">
        <v>1223</v>
      </c>
      <c r="AK973" s="50" t="e">
        <v>#N/A</v>
      </c>
      <c r="AO973" s="13" t="e">
        <v>#N/A</v>
      </c>
    </row>
    <row r="974" spans="1:41" x14ac:dyDescent="0.3">
      <c r="A974" s="13" t="s">
        <v>1223</v>
      </c>
      <c r="AK974" s="50" t="e">
        <v>#N/A</v>
      </c>
      <c r="AO974" s="13" t="e">
        <v>#N/A</v>
      </c>
    </row>
    <row r="975" spans="1:41" x14ac:dyDescent="0.3">
      <c r="A975" s="13" t="s">
        <v>1223</v>
      </c>
      <c r="AK975" s="50" t="e">
        <v>#N/A</v>
      </c>
      <c r="AO975" s="13" t="e">
        <v>#N/A</v>
      </c>
    </row>
    <row r="976" spans="1:41" x14ac:dyDescent="0.3">
      <c r="A976" s="13" t="s">
        <v>1223</v>
      </c>
      <c r="AK976" s="50" t="e">
        <v>#N/A</v>
      </c>
      <c r="AO976" s="13" t="e">
        <v>#N/A</v>
      </c>
    </row>
    <row r="977" spans="1:41" x14ac:dyDescent="0.3">
      <c r="A977" s="13" t="s">
        <v>1223</v>
      </c>
      <c r="AK977" s="50" t="e">
        <v>#N/A</v>
      </c>
      <c r="AO977" s="13" t="e">
        <v>#N/A</v>
      </c>
    </row>
    <row r="978" spans="1:41" x14ac:dyDescent="0.3">
      <c r="A978" s="13" t="s">
        <v>1223</v>
      </c>
      <c r="AK978" s="50" t="e">
        <v>#N/A</v>
      </c>
      <c r="AO978" s="13" t="e">
        <v>#N/A</v>
      </c>
    </row>
    <row r="979" spans="1:41" x14ac:dyDescent="0.3">
      <c r="A979" s="13" t="s">
        <v>1223</v>
      </c>
      <c r="AK979" s="50" t="e">
        <v>#N/A</v>
      </c>
      <c r="AO979" s="13" t="e">
        <v>#N/A</v>
      </c>
    </row>
    <row r="980" spans="1:41" x14ac:dyDescent="0.3">
      <c r="A980" s="13" t="s">
        <v>1223</v>
      </c>
      <c r="AK980" s="50" t="e">
        <v>#N/A</v>
      </c>
      <c r="AO980" s="13" t="e">
        <v>#N/A</v>
      </c>
    </row>
    <row r="981" spans="1:41" x14ac:dyDescent="0.3">
      <c r="A981" s="13" t="s">
        <v>1223</v>
      </c>
      <c r="AK981" s="50" t="e">
        <v>#N/A</v>
      </c>
      <c r="AO981" s="13" t="e">
        <v>#N/A</v>
      </c>
    </row>
    <row r="982" spans="1:41" x14ac:dyDescent="0.3">
      <c r="A982" s="13" t="s">
        <v>1223</v>
      </c>
      <c r="AK982" s="50" t="e">
        <v>#N/A</v>
      </c>
      <c r="AO982" s="13" t="e">
        <v>#N/A</v>
      </c>
    </row>
    <row r="983" spans="1:41" x14ac:dyDescent="0.3">
      <c r="A983" s="13" t="s">
        <v>1223</v>
      </c>
      <c r="AK983" s="50" t="e">
        <v>#N/A</v>
      </c>
      <c r="AO983" s="13" t="e">
        <v>#N/A</v>
      </c>
    </row>
    <row r="984" spans="1:41" x14ac:dyDescent="0.3">
      <c r="A984" s="13" t="s">
        <v>1223</v>
      </c>
      <c r="AK984" s="50" t="e">
        <v>#N/A</v>
      </c>
      <c r="AO984" s="13" t="e">
        <v>#N/A</v>
      </c>
    </row>
    <row r="985" spans="1:41" x14ac:dyDescent="0.3">
      <c r="A985" s="13" t="s">
        <v>1223</v>
      </c>
      <c r="AK985" s="50" t="e">
        <v>#N/A</v>
      </c>
      <c r="AO985" s="13" t="e">
        <v>#N/A</v>
      </c>
    </row>
    <row r="986" spans="1:41" x14ac:dyDescent="0.3">
      <c r="A986" s="13" t="s">
        <v>1223</v>
      </c>
      <c r="AK986" s="50" t="e">
        <v>#N/A</v>
      </c>
      <c r="AO986" s="13" t="e">
        <v>#N/A</v>
      </c>
    </row>
    <row r="987" spans="1:41" x14ac:dyDescent="0.3">
      <c r="A987" s="13" t="s">
        <v>1223</v>
      </c>
      <c r="AK987" s="50" t="e">
        <v>#N/A</v>
      </c>
      <c r="AO987" s="13" t="e">
        <v>#N/A</v>
      </c>
    </row>
    <row r="988" spans="1:41" x14ac:dyDescent="0.3">
      <c r="A988" s="13" t="s">
        <v>1223</v>
      </c>
      <c r="AK988" s="50" t="e">
        <v>#N/A</v>
      </c>
      <c r="AO988" s="13" t="e">
        <v>#N/A</v>
      </c>
    </row>
    <row r="989" spans="1:41" x14ac:dyDescent="0.3">
      <c r="A989" s="13" t="s">
        <v>1223</v>
      </c>
      <c r="AK989" s="50" t="e">
        <v>#N/A</v>
      </c>
      <c r="AO989" s="13" t="e">
        <v>#N/A</v>
      </c>
    </row>
    <row r="990" spans="1:41" x14ac:dyDescent="0.3">
      <c r="A990" s="13" t="s">
        <v>1223</v>
      </c>
      <c r="AK990" s="50" t="e">
        <v>#N/A</v>
      </c>
      <c r="AO990" s="13" t="e">
        <v>#N/A</v>
      </c>
    </row>
    <row r="991" spans="1:41" x14ac:dyDescent="0.3">
      <c r="A991" s="13" t="s">
        <v>1223</v>
      </c>
      <c r="AK991" s="50" t="e">
        <v>#N/A</v>
      </c>
      <c r="AO991" s="13" t="e">
        <v>#N/A</v>
      </c>
    </row>
    <row r="992" spans="1:41" x14ac:dyDescent="0.3">
      <c r="A992" s="13" t="s">
        <v>1223</v>
      </c>
      <c r="AK992" s="50" t="e">
        <v>#N/A</v>
      </c>
      <c r="AO992" s="13" t="e">
        <v>#N/A</v>
      </c>
    </row>
    <row r="993" spans="1:41" x14ac:dyDescent="0.3">
      <c r="A993" s="13" t="s">
        <v>1223</v>
      </c>
      <c r="AK993" s="50" t="e">
        <v>#N/A</v>
      </c>
      <c r="AO993" s="13" t="e">
        <v>#N/A</v>
      </c>
    </row>
    <row r="994" spans="1:41" x14ac:dyDescent="0.3">
      <c r="A994" s="13" t="s">
        <v>1223</v>
      </c>
      <c r="AK994" s="50" t="e">
        <v>#N/A</v>
      </c>
      <c r="AO994" s="13" t="e">
        <v>#N/A</v>
      </c>
    </row>
    <row r="995" spans="1:41" x14ac:dyDescent="0.3">
      <c r="A995" s="13" t="s">
        <v>1223</v>
      </c>
      <c r="AK995" s="50" t="e">
        <v>#N/A</v>
      </c>
      <c r="AO995" s="13" t="e">
        <v>#N/A</v>
      </c>
    </row>
    <row r="996" spans="1:41" x14ac:dyDescent="0.3">
      <c r="A996" s="13" t="s">
        <v>1223</v>
      </c>
      <c r="AK996" s="50" t="e">
        <v>#N/A</v>
      </c>
      <c r="AO996" s="13" t="e">
        <v>#N/A</v>
      </c>
    </row>
    <row r="997" spans="1:41" x14ac:dyDescent="0.3">
      <c r="A997" s="13" t="s">
        <v>1223</v>
      </c>
      <c r="AK997" s="50" t="e">
        <v>#N/A</v>
      </c>
      <c r="AO997" s="13" t="e">
        <v>#N/A</v>
      </c>
    </row>
    <row r="998" spans="1:41" x14ac:dyDescent="0.3">
      <c r="A998" s="13" t="s">
        <v>1223</v>
      </c>
      <c r="AK998" s="50" t="e">
        <v>#N/A</v>
      </c>
      <c r="AO998" s="13" t="e">
        <v>#N/A</v>
      </c>
    </row>
    <row r="999" spans="1:41" x14ac:dyDescent="0.3">
      <c r="A999" s="13" t="s">
        <v>1223</v>
      </c>
      <c r="AK999" s="50" t="e">
        <v>#N/A</v>
      </c>
      <c r="AO999" s="13" t="e">
        <v>#N/A</v>
      </c>
    </row>
    <row r="1000" spans="1:41" x14ac:dyDescent="0.3">
      <c r="A1000" s="13" t="s">
        <v>1223</v>
      </c>
      <c r="AK1000" s="50" t="e">
        <v>#N/A</v>
      </c>
      <c r="AO1000" s="13" t="e">
        <v>#N/A</v>
      </c>
    </row>
    <row r="1001" spans="1:41" x14ac:dyDescent="0.3">
      <c r="A1001" s="13" t="s">
        <v>1223</v>
      </c>
      <c r="AK1001" s="50" t="e">
        <v>#N/A</v>
      </c>
      <c r="AO1001" s="13" t="e">
        <v>#N/A</v>
      </c>
    </row>
    <row r="1002" spans="1:41" x14ac:dyDescent="0.3">
      <c r="A1002" s="13" t="s">
        <v>1223</v>
      </c>
      <c r="AK1002" s="50" t="e">
        <v>#N/A</v>
      </c>
      <c r="AO1002" s="13" t="e">
        <v>#N/A</v>
      </c>
    </row>
    <row r="1003" spans="1:41" x14ac:dyDescent="0.3">
      <c r="A1003" s="13" t="s">
        <v>1223</v>
      </c>
      <c r="AK1003" s="50" t="e">
        <v>#N/A</v>
      </c>
      <c r="AO1003" s="13" t="e">
        <v>#N/A</v>
      </c>
    </row>
    <row r="1004" spans="1:41" x14ac:dyDescent="0.3">
      <c r="A1004" s="13" t="s">
        <v>1223</v>
      </c>
      <c r="AK1004" s="50" t="e">
        <v>#N/A</v>
      </c>
      <c r="AO1004" s="13" t="e">
        <v>#N/A</v>
      </c>
    </row>
    <row r="1005" spans="1:41" x14ac:dyDescent="0.3">
      <c r="A1005" s="13" t="s">
        <v>1223</v>
      </c>
      <c r="AK1005" s="50" t="e">
        <v>#N/A</v>
      </c>
      <c r="AO1005" s="13" t="e">
        <v>#N/A</v>
      </c>
    </row>
    <row r="1006" spans="1:41" x14ac:dyDescent="0.3">
      <c r="A1006" s="13" t="s">
        <v>1223</v>
      </c>
      <c r="AK1006" s="50" t="e">
        <v>#N/A</v>
      </c>
      <c r="AO1006" s="13" t="e">
        <v>#N/A</v>
      </c>
    </row>
    <row r="1007" spans="1:41" x14ac:dyDescent="0.3">
      <c r="A1007" s="13" t="s">
        <v>1223</v>
      </c>
      <c r="AK1007" s="50" t="e">
        <v>#N/A</v>
      </c>
      <c r="AO1007" s="13" t="e">
        <v>#N/A</v>
      </c>
    </row>
    <row r="1008" spans="1:41" x14ac:dyDescent="0.3">
      <c r="A1008" s="13" t="s">
        <v>1223</v>
      </c>
      <c r="AK1008" s="50" t="e">
        <v>#N/A</v>
      </c>
      <c r="AO1008" s="13" t="e">
        <v>#N/A</v>
      </c>
    </row>
    <row r="1009" spans="1:41" x14ac:dyDescent="0.3">
      <c r="A1009" s="13" t="s">
        <v>1223</v>
      </c>
      <c r="AK1009" s="50" t="e">
        <v>#N/A</v>
      </c>
      <c r="AO1009" s="13" t="e">
        <v>#N/A</v>
      </c>
    </row>
    <row r="1010" spans="1:41" x14ac:dyDescent="0.3">
      <c r="A1010" s="13" t="s">
        <v>1223</v>
      </c>
      <c r="AK1010" s="50" t="e">
        <v>#N/A</v>
      </c>
      <c r="AO1010" s="13" t="e">
        <v>#N/A</v>
      </c>
    </row>
    <row r="1011" spans="1:41" x14ac:dyDescent="0.3">
      <c r="A1011" s="13" t="s">
        <v>1223</v>
      </c>
      <c r="AK1011" s="50" t="e">
        <v>#N/A</v>
      </c>
      <c r="AO1011" s="13" t="e">
        <v>#N/A</v>
      </c>
    </row>
    <row r="1012" spans="1:41" x14ac:dyDescent="0.3">
      <c r="A1012" s="13" t="s">
        <v>1223</v>
      </c>
      <c r="AK1012" s="50" t="e">
        <v>#N/A</v>
      </c>
      <c r="AO1012" s="13" t="e">
        <v>#N/A</v>
      </c>
    </row>
    <row r="1013" spans="1:41" x14ac:dyDescent="0.3">
      <c r="A1013" s="13" t="s">
        <v>1223</v>
      </c>
      <c r="AK1013" s="50" t="e">
        <v>#N/A</v>
      </c>
      <c r="AO1013" s="13" t="e">
        <v>#N/A</v>
      </c>
    </row>
    <row r="1014" spans="1:41" x14ac:dyDescent="0.3">
      <c r="A1014" s="13" t="s">
        <v>1223</v>
      </c>
      <c r="AK1014" s="50" t="e">
        <v>#N/A</v>
      </c>
      <c r="AO1014" s="13" t="e">
        <v>#N/A</v>
      </c>
    </row>
    <row r="1015" spans="1:41" x14ac:dyDescent="0.3">
      <c r="A1015" s="13" t="s">
        <v>1223</v>
      </c>
      <c r="AK1015" s="50" t="e">
        <v>#N/A</v>
      </c>
      <c r="AO1015" s="13" t="e">
        <v>#N/A</v>
      </c>
    </row>
    <row r="1016" spans="1:41" x14ac:dyDescent="0.3">
      <c r="A1016" s="13" t="s">
        <v>1223</v>
      </c>
      <c r="AK1016" s="50" t="e">
        <v>#N/A</v>
      </c>
      <c r="AO1016" s="13" t="e">
        <v>#N/A</v>
      </c>
    </row>
    <row r="1017" spans="1:41" x14ac:dyDescent="0.3">
      <c r="A1017" s="13" t="s">
        <v>1223</v>
      </c>
      <c r="AK1017" s="50" t="e">
        <v>#N/A</v>
      </c>
      <c r="AO1017" s="13" t="e">
        <v>#N/A</v>
      </c>
    </row>
    <row r="1018" spans="1:41" x14ac:dyDescent="0.3">
      <c r="A1018" s="13" t="s">
        <v>1223</v>
      </c>
      <c r="AK1018" s="50" t="e">
        <v>#N/A</v>
      </c>
      <c r="AO1018" s="13" t="e">
        <v>#N/A</v>
      </c>
    </row>
    <row r="1019" spans="1:41" x14ac:dyDescent="0.3">
      <c r="A1019" s="13" t="s">
        <v>1223</v>
      </c>
      <c r="AK1019" s="50" t="e">
        <v>#N/A</v>
      </c>
      <c r="AO1019" s="13" t="e">
        <v>#N/A</v>
      </c>
    </row>
    <row r="1020" spans="1:41" x14ac:dyDescent="0.3">
      <c r="A1020" s="13" t="s">
        <v>1223</v>
      </c>
      <c r="AK1020" s="50" t="e">
        <v>#N/A</v>
      </c>
      <c r="AO1020" s="13" t="e">
        <v>#N/A</v>
      </c>
    </row>
    <row r="1021" spans="1:41" x14ac:dyDescent="0.3">
      <c r="A1021" s="13" t="s">
        <v>1223</v>
      </c>
      <c r="AK1021" s="50" t="e">
        <v>#N/A</v>
      </c>
      <c r="AO1021" s="13" t="e">
        <v>#N/A</v>
      </c>
    </row>
    <row r="1022" spans="1:41" x14ac:dyDescent="0.3">
      <c r="A1022" s="13" t="s">
        <v>1223</v>
      </c>
      <c r="AK1022" s="50" t="e">
        <v>#N/A</v>
      </c>
      <c r="AO1022" s="13" t="e">
        <v>#N/A</v>
      </c>
    </row>
    <row r="1023" spans="1:41" x14ac:dyDescent="0.3">
      <c r="A1023" s="13" t="s">
        <v>1223</v>
      </c>
      <c r="AK1023" s="50" t="e">
        <v>#N/A</v>
      </c>
      <c r="AO1023" s="13" t="e">
        <v>#N/A</v>
      </c>
    </row>
    <row r="1024" spans="1:41" x14ac:dyDescent="0.3">
      <c r="A1024" s="13" t="s">
        <v>1223</v>
      </c>
      <c r="AK1024" s="50" t="e">
        <v>#N/A</v>
      </c>
      <c r="AO1024" s="13" t="e">
        <v>#N/A</v>
      </c>
    </row>
    <row r="1025" spans="1:41" x14ac:dyDescent="0.3">
      <c r="A1025" s="13" t="s">
        <v>1223</v>
      </c>
      <c r="AK1025" s="50" t="e">
        <v>#N/A</v>
      </c>
      <c r="AO1025" s="13" t="e">
        <v>#N/A</v>
      </c>
    </row>
    <row r="1026" spans="1:41" x14ac:dyDescent="0.3">
      <c r="A1026" s="13" t="s">
        <v>1223</v>
      </c>
      <c r="AK1026" s="50" t="e">
        <v>#N/A</v>
      </c>
      <c r="AO1026" s="13" t="e">
        <v>#N/A</v>
      </c>
    </row>
    <row r="1027" spans="1:41" x14ac:dyDescent="0.3">
      <c r="A1027" s="13" t="s">
        <v>1223</v>
      </c>
      <c r="AK1027" s="50" t="e">
        <v>#N/A</v>
      </c>
      <c r="AO1027" s="13" t="e">
        <v>#N/A</v>
      </c>
    </row>
    <row r="1028" spans="1:41" x14ac:dyDescent="0.3">
      <c r="A1028" s="13" t="s">
        <v>1223</v>
      </c>
      <c r="AK1028" s="50" t="e">
        <v>#N/A</v>
      </c>
      <c r="AO1028" s="13" t="e">
        <v>#N/A</v>
      </c>
    </row>
    <row r="1029" spans="1:41" x14ac:dyDescent="0.3">
      <c r="A1029" s="13" t="s">
        <v>1223</v>
      </c>
      <c r="AK1029" s="50" t="e">
        <v>#N/A</v>
      </c>
      <c r="AO1029" s="13" t="e">
        <v>#N/A</v>
      </c>
    </row>
    <row r="1030" spans="1:41" x14ac:dyDescent="0.3">
      <c r="A1030" s="13" t="s">
        <v>1223</v>
      </c>
      <c r="AK1030" s="50" t="e">
        <v>#N/A</v>
      </c>
      <c r="AO1030" s="13" t="e">
        <v>#N/A</v>
      </c>
    </row>
    <row r="1031" spans="1:41" x14ac:dyDescent="0.3">
      <c r="A1031" s="13" t="s">
        <v>1223</v>
      </c>
      <c r="AK1031" s="50" t="e">
        <v>#N/A</v>
      </c>
      <c r="AO1031" s="13" t="e">
        <v>#N/A</v>
      </c>
    </row>
    <row r="1032" spans="1:41" x14ac:dyDescent="0.3">
      <c r="A1032" s="13" t="s">
        <v>1223</v>
      </c>
      <c r="AK1032" s="50" t="e">
        <v>#N/A</v>
      </c>
      <c r="AO1032" s="13" t="e">
        <v>#N/A</v>
      </c>
    </row>
    <row r="1033" spans="1:41" x14ac:dyDescent="0.3">
      <c r="A1033" s="13" t="s">
        <v>1223</v>
      </c>
      <c r="AK1033" s="50" t="e">
        <v>#N/A</v>
      </c>
      <c r="AO1033" s="13" t="e">
        <v>#N/A</v>
      </c>
    </row>
    <row r="1034" spans="1:41" x14ac:dyDescent="0.3">
      <c r="A1034" s="13" t="s">
        <v>1223</v>
      </c>
      <c r="AK1034" s="50" t="e">
        <v>#N/A</v>
      </c>
      <c r="AO1034" s="13" t="e">
        <v>#N/A</v>
      </c>
    </row>
    <row r="1035" spans="1:41" x14ac:dyDescent="0.3">
      <c r="A1035" s="13" t="s">
        <v>1223</v>
      </c>
      <c r="AK1035" s="50" t="e">
        <v>#N/A</v>
      </c>
      <c r="AO1035" s="13" t="e">
        <v>#N/A</v>
      </c>
    </row>
    <row r="1036" spans="1:41" x14ac:dyDescent="0.3">
      <c r="A1036" s="13" t="s">
        <v>1223</v>
      </c>
      <c r="AK1036" s="50" t="e">
        <v>#N/A</v>
      </c>
      <c r="AO1036" s="13" t="e">
        <v>#N/A</v>
      </c>
    </row>
    <row r="1037" spans="1:41" x14ac:dyDescent="0.3">
      <c r="A1037" s="13" t="s">
        <v>1223</v>
      </c>
      <c r="AK1037" s="50" t="e">
        <v>#N/A</v>
      </c>
      <c r="AO1037" s="13" t="e">
        <v>#N/A</v>
      </c>
    </row>
    <row r="1038" spans="1:41" x14ac:dyDescent="0.3">
      <c r="A1038" s="13" t="s">
        <v>1223</v>
      </c>
      <c r="AK1038" s="50" t="e">
        <v>#N/A</v>
      </c>
      <c r="AO1038" s="13" t="e">
        <v>#N/A</v>
      </c>
    </row>
    <row r="1039" spans="1:41" x14ac:dyDescent="0.3">
      <c r="A1039" s="13" t="s">
        <v>1223</v>
      </c>
      <c r="AK1039" s="50" t="e">
        <v>#N/A</v>
      </c>
      <c r="AO1039" s="13" t="e">
        <v>#N/A</v>
      </c>
    </row>
    <row r="1040" spans="1:41" x14ac:dyDescent="0.3">
      <c r="A1040" s="13" t="s">
        <v>1223</v>
      </c>
      <c r="AK1040" s="50" t="e">
        <v>#N/A</v>
      </c>
      <c r="AO1040" s="13" t="e">
        <v>#N/A</v>
      </c>
    </row>
    <row r="1041" spans="1:41" x14ac:dyDescent="0.3">
      <c r="A1041" s="13" t="s">
        <v>1223</v>
      </c>
      <c r="AK1041" s="50" t="e">
        <v>#N/A</v>
      </c>
      <c r="AO1041" s="13" t="e">
        <v>#N/A</v>
      </c>
    </row>
    <row r="1042" spans="1:41" x14ac:dyDescent="0.3">
      <c r="A1042" s="13" t="s">
        <v>1223</v>
      </c>
      <c r="AK1042" s="50" t="e">
        <v>#N/A</v>
      </c>
      <c r="AO1042" s="13" t="e">
        <v>#N/A</v>
      </c>
    </row>
    <row r="1043" spans="1:41" x14ac:dyDescent="0.3">
      <c r="A1043" s="13" t="s">
        <v>1223</v>
      </c>
      <c r="AK1043" s="50" t="e">
        <v>#N/A</v>
      </c>
      <c r="AO1043" s="13" t="e">
        <v>#N/A</v>
      </c>
    </row>
    <row r="1044" spans="1:41" x14ac:dyDescent="0.3">
      <c r="A1044" s="13" t="s">
        <v>1223</v>
      </c>
      <c r="AK1044" s="50" t="e">
        <v>#N/A</v>
      </c>
      <c r="AO1044" s="13" t="e">
        <v>#N/A</v>
      </c>
    </row>
    <row r="1045" spans="1:41" x14ac:dyDescent="0.3">
      <c r="A1045" s="13" t="s">
        <v>1223</v>
      </c>
      <c r="AK1045" s="50" t="e">
        <v>#N/A</v>
      </c>
      <c r="AO1045" s="13" t="e">
        <v>#N/A</v>
      </c>
    </row>
    <row r="1046" spans="1:41" x14ac:dyDescent="0.3">
      <c r="A1046" s="13" t="s">
        <v>1223</v>
      </c>
      <c r="AK1046" s="50" t="e">
        <v>#N/A</v>
      </c>
      <c r="AO1046" s="13" t="e">
        <v>#N/A</v>
      </c>
    </row>
    <row r="1047" spans="1:41" x14ac:dyDescent="0.3">
      <c r="A1047" s="13" t="s">
        <v>1223</v>
      </c>
      <c r="AK1047" s="50" t="e">
        <v>#N/A</v>
      </c>
      <c r="AO1047" s="13" t="e">
        <v>#N/A</v>
      </c>
    </row>
    <row r="1048" spans="1:41" x14ac:dyDescent="0.3">
      <c r="A1048" s="13" t="s">
        <v>1223</v>
      </c>
      <c r="AK1048" s="50" t="e">
        <v>#N/A</v>
      </c>
      <c r="AO1048" s="13" t="e">
        <v>#N/A</v>
      </c>
    </row>
    <row r="1049" spans="1:41" x14ac:dyDescent="0.3">
      <c r="A1049" s="13" t="s">
        <v>1223</v>
      </c>
      <c r="AK1049" s="50" t="e">
        <v>#N/A</v>
      </c>
      <c r="AO1049" s="13" t="e">
        <v>#N/A</v>
      </c>
    </row>
    <row r="1050" spans="1:41" x14ac:dyDescent="0.3">
      <c r="A1050" s="13" t="s">
        <v>1223</v>
      </c>
      <c r="AK1050" s="50" t="e">
        <v>#N/A</v>
      </c>
      <c r="AO1050" s="13" t="e">
        <v>#N/A</v>
      </c>
    </row>
    <row r="1051" spans="1:41" x14ac:dyDescent="0.3">
      <c r="A1051" s="13" t="s">
        <v>1223</v>
      </c>
      <c r="AK1051" s="50" t="e">
        <v>#N/A</v>
      </c>
      <c r="AO1051" s="13" t="e">
        <v>#N/A</v>
      </c>
    </row>
    <row r="1052" spans="1:41" x14ac:dyDescent="0.3">
      <c r="A1052" s="13" t="s">
        <v>1223</v>
      </c>
      <c r="AK1052" s="50" t="e">
        <v>#N/A</v>
      </c>
      <c r="AO1052" s="13" t="e">
        <v>#N/A</v>
      </c>
    </row>
    <row r="1053" spans="1:41" x14ac:dyDescent="0.3">
      <c r="A1053" s="13" t="s">
        <v>1223</v>
      </c>
      <c r="AK1053" s="50" t="e">
        <v>#N/A</v>
      </c>
      <c r="AO1053" s="13" t="e">
        <v>#N/A</v>
      </c>
    </row>
    <row r="1054" spans="1:41" x14ac:dyDescent="0.3">
      <c r="A1054" s="13" t="s">
        <v>1223</v>
      </c>
      <c r="AK1054" s="50" t="e">
        <v>#N/A</v>
      </c>
      <c r="AO1054" s="13" t="e">
        <v>#N/A</v>
      </c>
    </row>
    <row r="1055" spans="1:41" x14ac:dyDescent="0.3">
      <c r="A1055" s="13" t="s">
        <v>1223</v>
      </c>
      <c r="AK1055" s="50" t="e">
        <v>#N/A</v>
      </c>
      <c r="AO1055" s="13" t="e">
        <v>#N/A</v>
      </c>
    </row>
    <row r="1056" spans="1:41" x14ac:dyDescent="0.3">
      <c r="A1056" s="13" t="s">
        <v>1223</v>
      </c>
      <c r="AK1056" s="50" t="e">
        <v>#N/A</v>
      </c>
      <c r="AO1056" s="13" t="e">
        <v>#N/A</v>
      </c>
    </row>
    <row r="1057" spans="1:41" x14ac:dyDescent="0.3">
      <c r="A1057" s="13" t="s">
        <v>1223</v>
      </c>
      <c r="AK1057" s="50" t="e">
        <v>#N/A</v>
      </c>
      <c r="AO1057" s="13" t="e">
        <v>#N/A</v>
      </c>
    </row>
    <row r="1058" spans="1:41" x14ac:dyDescent="0.3">
      <c r="A1058" s="13" t="s">
        <v>1223</v>
      </c>
      <c r="AK1058" s="50" t="e">
        <v>#N/A</v>
      </c>
      <c r="AO1058" s="13" t="e">
        <v>#N/A</v>
      </c>
    </row>
    <row r="1059" spans="1:41" x14ac:dyDescent="0.3">
      <c r="A1059" s="13" t="s">
        <v>1223</v>
      </c>
      <c r="AK1059" s="50" t="e">
        <v>#N/A</v>
      </c>
      <c r="AO1059" s="13" t="e">
        <v>#N/A</v>
      </c>
    </row>
    <row r="1060" spans="1:41" x14ac:dyDescent="0.3">
      <c r="A1060" s="13" t="s">
        <v>1223</v>
      </c>
      <c r="AK1060" s="50" t="e">
        <v>#N/A</v>
      </c>
      <c r="AO1060" s="13" t="e">
        <v>#N/A</v>
      </c>
    </row>
    <row r="1061" spans="1:41" x14ac:dyDescent="0.3">
      <c r="A1061" s="13" t="s">
        <v>1223</v>
      </c>
      <c r="AK1061" s="50" t="e">
        <v>#N/A</v>
      </c>
      <c r="AO1061" s="13" t="e">
        <v>#N/A</v>
      </c>
    </row>
    <row r="1062" spans="1:41" x14ac:dyDescent="0.3">
      <c r="A1062" s="13" t="s">
        <v>1223</v>
      </c>
      <c r="AK1062" s="50" t="e">
        <v>#N/A</v>
      </c>
      <c r="AO1062" s="13" t="e">
        <v>#N/A</v>
      </c>
    </row>
    <row r="1063" spans="1:41" x14ac:dyDescent="0.3">
      <c r="A1063" s="13" t="s">
        <v>1223</v>
      </c>
      <c r="AK1063" s="50" t="e">
        <v>#N/A</v>
      </c>
      <c r="AO1063" s="13" t="e">
        <v>#N/A</v>
      </c>
    </row>
    <row r="1064" spans="1:41" x14ac:dyDescent="0.3">
      <c r="A1064" s="13" t="s">
        <v>1223</v>
      </c>
      <c r="AK1064" s="50" t="e">
        <v>#N/A</v>
      </c>
      <c r="AO1064" s="13" t="e">
        <v>#N/A</v>
      </c>
    </row>
    <row r="1065" spans="1:41" x14ac:dyDescent="0.3">
      <c r="A1065" s="13" t="s">
        <v>1223</v>
      </c>
      <c r="AK1065" s="50" t="e">
        <v>#N/A</v>
      </c>
      <c r="AO1065" s="13" t="e">
        <v>#N/A</v>
      </c>
    </row>
    <row r="1066" spans="1:41" x14ac:dyDescent="0.3">
      <c r="A1066" s="13" t="s">
        <v>1223</v>
      </c>
      <c r="AK1066" s="50" t="e">
        <v>#N/A</v>
      </c>
      <c r="AO1066" s="13" t="e">
        <v>#N/A</v>
      </c>
    </row>
    <row r="1067" spans="1:41" x14ac:dyDescent="0.3">
      <c r="A1067" s="13" t="s">
        <v>1223</v>
      </c>
      <c r="AK1067" s="50" t="e">
        <v>#N/A</v>
      </c>
      <c r="AO1067" s="13" t="e">
        <v>#N/A</v>
      </c>
    </row>
    <row r="1068" spans="1:41" x14ac:dyDescent="0.3">
      <c r="A1068" s="13" t="s">
        <v>1223</v>
      </c>
      <c r="AK1068" s="50" t="e">
        <v>#N/A</v>
      </c>
      <c r="AO1068" s="13" t="e">
        <v>#N/A</v>
      </c>
    </row>
    <row r="1069" spans="1:41" x14ac:dyDescent="0.3">
      <c r="A1069" s="13" t="s">
        <v>1223</v>
      </c>
      <c r="AK1069" s="50" t="e">
        <v>#N/A</v>
      </c>
      <c r="AO1069" s="13" t="e">
        <v>#N/A</v>
      </c>
    </row>
    <row r="1070" spans="1:41" x14ac:dyDescent="0.3">
      <c r="A1070" s="13" t="s">
        <v>1223</v>
      </c>
      <c r="AK1070" s="50" t="e">
        <v>#N/A</v>
      </c>
      <c r="AO1070" s="13" t="e">
        <v>#N/A</v>
      </c>
    </row>
    <row r="1071" spans="1:41" x14ac:dyDescent="0.3">
      <c r="A1071" s="13" t="s">
        <v>1223</v>
      </c>
      <c r="AK1071" s="50" t="e">
        <v>#N/A</v>
      </c>
      <c r="AO1071" s="13" t="e">
        <v>#N/A</v>
      </c>
    </row>
    <row r="1072" spans="1:41" x14ac:dyDescent="0.3">
      <c r="A1072" s="13" t="s">
        <v>1223</v>
      </c>
      <c r="AK1072" s="50" t="e">
        <v>#N/A</v>
      </c>
      <c r="AO1072" s="13" t="e">
        <v>#N/A</v>
      </c>
    </row>
    <row r="1073" spans="1:41" x14ac:dyDescent="0.3">
      <c r="A1073" s="13" t="s">
        <v>1223</v>
      </c>
      <c r="AK1073" s="50" t="e">
        <v>#N/A</v>
      </c>
      <c r="AO1073" s="13" t="e">
        <v>#N/A</v>
      </c>
    </row>
    <row r="1074" spans="1:41" x14ac:dyDescent="0.3">
      <c r="A1074" s="13" t="s">
        <v>1223</v>
      </c>
      <c r="AK1074" s="50" t="e">
        <v>#N/A</v>
      </c>
      <c r="AO1074" s="13" t="e">
        <v>#N/A</v>
      </c>
    </row>
    <row r="1075" spans="1:41" x14ac:dyDescent="0.3">
      <c r="A1075" s="13" t="s">
        <v>1223</v>
      </c>
      <c r="AK1075" s="50" t="e">
        <v>#N/A</v>
      </c>
      <c r="AO1075" s="13" t="e">
        <v>#N/A</v>
      </c>
    </row>
    <row r="1076" spans="1:41" x14ac:dyDescent="0.3">
      <c r="A1076" s="13" t="s">
        <v>1223</v>
      </c>
      <c r="AK1076" s="50" t="e">
        <v>#N/A</v>
      </c>
      <c r="AO1076" s="13" t="e">
        <v>#N/A</v>
      </c>
    </row>
    <row r="1077" spans="1:41" x14ac:dyDescent="0.3">
      <c r="A1077" s="13" t="s">
        <v>1223</v>
      </c>
      <c r="AK1077" s="50" t="e">
        <v>#N/A</v>
      </c>
      <c r="AO1077" s="13" t="e">
        <v>#N/A</v>
      </c>
    </row>
    <row r="1078" spans="1:41" x14ac:dyDescent="0.3">
      <c r="A1078" s="13" t="s">
        <v>1223</v>
      </c>
      <c r="AK1078" s="50" t="e">
        <v>#N/A</v>
      </c>
      <c r="AO1078" s="13" t="e">
        <v>#N/A</v>
      </c>
    </row>
    <row r="1079" spans="1:41" x14ac:dyDescent="0.3">
      <c r="A1079" s="13" t="s">
        <v>1223</v>
      </c>
      <c r="AK1079" s="50" t="e">
        <v>#N/A</v>
      </c>
      <c r="AO1079" s="13" t="e">
        <v>#N/A</v>
      </c>
    </row>
    <row r="1080" spans="1:41" x14ac:dyDescent="0.3">
      <c r="A1080" s="13" t="s">
        <v>1223</v>
      </c>
      <c r="AK1080" s="50" t="e">
        <v>#N/A</v>
      </c>
      <c r="AO1080" s="13" t="e">
        <v>#N/A</v>
      </c>
    </row>
    <row r="1081" spans="1:41" x14ac:dyDescent="0.3">
      <c r="A1081" s="13" t="s">
        <v>1223</v>
      </c>
      <c r="AK1081" s="50" t="e">
        <v>#N/A</v>
      </c>
      <c r="AO1081" s="13" t="e">
        <v>#N/A</v>
      </c>
    </row>
    <row r="1082" spans="1:41" x14ac:dyDescent="0.3">
      <c r="A1082" s="13" t="s">
        <v>1223</v>
      </c>
      <c r="AK1082" s="50" t="e">
        <v>#N/A</v>
      </c>
      <c r="AO1082" s="13" t="e">
        <v>#N/A</v>
      </c>
    </row>
    <row r="1083" spans="1:41" x14ac:dyDescent="0.3">
      <c r="A1083" s="13" t="s">
        <v>1223</v>
      </c>
      <c r="AK1083" s="50" t="e">
        <v>#N/A</v>
      </c>
      <c r="AO1083" s="13" t="e">
        <v>#N/A</v>
      </c>
    </row>
    <row r="1084" spans="1:41" x14ac:dyDescent="0.3">
      <c r="A1084" s="13" t="s">
        <v>1223</v>
      </c>
      <c r="AK1084" s="50" t="e">
        <v>#N/A</v>
      </c>
      <c r="AO1084" s="13" t="e">
        <v>#N/A</v>
      </c>
    </row>
    <row r="1085" spans="1:41" x14ac:dyDescent="0.3">
      <c r="A1085" s="13" t="s">
        <v>1223</v>
      </c>
      <c r="AK1085" s="50" t="e">
        <v>#N/A</v>
      </c>
      <c r="AO1085" s="13" t="e">
        <v>#N/A</v>
      </c>
    </row>
    <row r="1086" spans="1:41" x14ac:dyDescent="0.3">
      <c r="A1086" s="13" t="s">
        <v>1223</v>
      </c>
      <c r="AK1086" s="50" t="e">
        <v>#N/A</v>
      </c>
      <c r="AO1086" s="13" t="e">
        <v>#N/A</v>
      </c>
    </row>
    <row r="1087" spans="1:41" x14ac:dyDescent="0.3">
      <c r="A1087" s="13" t="s">
        <v>1223</v>
      </c>
      <c r="AK1087" s="50" t="e">
        <v>#N/A</v>
      </c>
      <c r="AO1087" s="13" t="e">
        <v>#N/A</v>
      </c>
    </row>
    <row r="1088" spans="1:41" x14ac:dyDescent="0.3">
      <c r="A1088" s="13" t="s">
        <v>1223</v>
      </c>
      <c r="AK1088" s="50" t="e">
        <v>#N/A</v>
      </c>
      <c r="AO1088" s="13" t="e">
        <v>#N/A</v>
      </c>
    </row>
    <row r="1089" spans="1:41" x14ac:dyDescent="0.3">
      <c r="A1089" s="13" t="s">
        <v>1223</v>
      </c>
      <c r="AK1089" s="50" t="e">
        <v>#N/A</v>
      </c>
      <c r="AO1089" s="13" t="e">
        <v>#N/A</v>
      </c>
    </row>
    <row r="1090" spans="1:41" x14ac:dyDescent="0.3">
      <c r="A1090" s="13" t="s">
        <v>1223</v>
      </c>
      <c r="AK1090" s="50" t="e">
        <v>#N/A</v>
      </c>
      <c r="AO1090" s="13" t="e">
        <v>#N/A</v>
      </c>
    </row>
    <row r="1091" spans="1:41" x14ac:dyDescent="0.3">
      <c r="A1091" s="13" t="s">
        <v>1223</v>
      </c>
      <c r="AK1091" s="50" t="e">
        <v>#N/A</v>
      </c>
      <c r="AO1091" s="13" t="e">
        <v>#N/A</v>
      </c>
    </row>
    <row r="1092" spans="1:41" x14ac:dyDescent="0.3">
      <c r="A1092" s="13" t="s">
        <v>1223</v>
      </c>
      <c r="AK1092" s="50" t="e">
        <v>#N/A</v>
      </c>
      <c r="AO1092" s="13" t="e">
        <v>#N/A</v>
      </c>
    </row>
    <row r="1093" spans="1:41" x14ac:dyDescent="0.3">
      <c r="A1093" s="13" t="s">
        <v>1223</v>
      </c>
      <c r="AK1093" s="50" t="e">
        <v>#N/A</v>
      </c>
      <c r="AO1093" s="13" t="e">
        <v>#N/A</v>
      </c>
    </row>
    <row r="1094" spans="1:41" x14ac:dyDescent="0.3">
      <c r="A1094" s="13" t="s">
        <v>1223</v>
      </c>
      <c r="AK1094" s="50" t="e">
        <v>#N/A</v>
      </c>
      <c r="AO1094" s="13" t="e">
        <v>#N/A</v>
      </c>
    </row>
    <row r="1095" spans="1:41" x14ac:dyDescent="0.3">
      <c r="A1095" s="13" t="s">
        <v>1223</v>
      </c>
      <c r="AK1095" s="50" t="e">
        <v>#N/A</v>
      </c>
      <c r="AO1095" s="13" t="e">
        <v>#N/A</v>
      </c>
    </row>
    <row r="1096" spans="1:41" x14ac:dyDescent="0.3">
      <c r="A1096" s="13" t="s">
        <v>1223</v>
      </c>
      <c r="AK1096" s="50" t="e">
        <v>#N/A</v>
      </c>
      <c r="AO1096" s="13" t="e">
        <v>#N/A</v>
      </c>
    </row>
    <row r="1097" spans="1:41" x14ac:dyDescent="0.3">
      <c r="A1097" s="13" t="s">
        <v>1223</v>
      </c>
      <c r="AK1097" s="50" t="e">
        <v>#N/A</v>
      </c>
      <c r="AO1097" s="13" t="e">
        <v>#N/A</v>
      </c>
    </row>
    <row r="1098" spans="1:41" x14ac:dyDescent="0.3">
      <c r="A1098" s="13" t="s">
        <v>1223</v>
      </c>
      <c r="AK1098" s="50" t="e">
        <v>#N/A</v>
      </c>
      <c r="AO1098" s="13" t="e">
        <v>#N/A</v>
      </c>
    </row>
    <row r="1099" spans="1:41" x14ac:dyDescent="0.3">
      <c r="A1099" s="13" t="s">
        <v>1223</v>
      </c>
      <c r="AK1099" s="50" t="e">
        <v>#N/A</v>
      </c>
      <c r="AO1099" s="13" t="e">
        <v>#N/A</v>
      </c>
    </row>
    <row r="1100" spans="1:41" x14ac:dyDescent="0.3">
      <c r="A1100" s="13" t="s">
        <v>1223</v>
      </c>
      <c r="AK1100" s="50" t="e">
        <v>#N/A</v>
      </c>
      <c r="AO1100" s="13" t="e">
        <v>#N/A</v>
      </c>
    </row>
    <row r="1101" spans="1:41" x14ac:dyDescent="0.3">
      <c r="A1101" s="13" t="s">
        <v>1223</v>
      </c>
      <c r="AK1101" s="50" t="e">
        <v>#N/A</v>
      </c>
      <c r="AO1101" s="13" t="e">
        <v>#N/A</v>
      </c>
    </row>
    <row r="1102" spans="1:41" x14ac:dyDescent="0.3">
      <c r="A1102" s="13" t="s">
        <v>1223</v>
      </c>
      <c r="AK1102" s="50" t="e">
        <v>#N/A</v>
      </c>
      <c r="AO1102" s="13" t="e">
        <v>#N/A</v>
      </c>
    </row>
    <row r="1103" spans="1:41" x14ac:dyDescent="0.3">
      <c r="A1103" s="13" t="s">
        <v>1223</v>
      </c>
      <c r="AK1103" s="50" t="e">
        <v>#N/A</v>
      </c>
      <c r="AO1103" s="13" t="e">
        <v>#N/A</v>
      </c>
    </row>
    <row r="1104" spans="1:41" x14ac:dyDescent="0.3">
      <c r="A1104" s="13" t="s">
        <v>1223</v>
      </c>
      <c r="AK1104" s="50" t="e">
        <v>#N/A</v>
      </c>
      <c r="AO1104" s="13" t="e">
        <v>#N/A</v>
      </c>
    </row>
    <row r="1105" spans="1:41" x14ac:dyDescent="0.3">
      <c r="A1105" s="13" t="s">
        <v>1223</v>
      </c>
      <c r="AK1105" s="50" t="e">
        <v>#N/A</v>
      </c>
      <c r="AO1105" s="13" t="e">
        <v>#N/A</v>
      </c>
    </row>
    <row r="1106" spans="1:41" x14ac:dyDescent="0.3">
      <c r="A1106" s="13" t="s">
        <v>1223</v>
      </c>
      <c r="AK1106" s="50" t="e">
        <v>#N/A</v>
      </c>
      <c r="AO1106" s="13" t="e">
        <v>#N/A</v>
      </c>
    </row>
    <row r="1107" spans="1:41" x14ac:dyDescent="0.3">
      <c r="A1107" s="13" t="s">
        <v>1223</v>
      </c>
      <c r="AK1107" s="50" t="e">
        <v>#N/A</v>
      </c>
      <c r="AO1107" s="13" t="e">
        <v>#N/A</v>
      </c>
    </row>
    <row r="1108" spans="1:41" x14ac:dyDescent="0.3">
      <c r="A1108" s="13" t="s">
        <v>1223</v>
      </c>
      <c r="AK1108" s="50" t="e">
        <v>#N/A</v>
      </c>
      <c r="AO1108" s="13" t="e">
        <v>#N/A</v>
      </c>
    </row>
    <row r="1109" spans="1:41" x14ac:dyDescent="0.3">
      <c r="A1109" s="13" t="s">
        <v>1223</v>
      </c>
      <c r="AK1109" s="50" t="e">
        <v>#N/A</v>
      </c>
      <c r="AO1109" s="13" t="e">
        <v>#N/A</v>
      </c>
    </row>
    <row r="1110" spans="1:41" x14ac:dyDescent="0.3">
      <c r="A1110" s="13" t="s">
        <v>1223</v>
      </c>
      <c r="AK1110" s="50" t="e">
        <v>#N/A</v>
      </c>
      <c r="AO1110" s="13" t="e">
        <v>#N/A</v>
      </c>
    </row>
    <row r="1111" spans="1:41" x14ac:dyDescent="0.3">
      <c r="A1111" s="13" t="s">
        <v>1223</v>
      </c>
      <c r="AK1111" s="50" t="e">
        <v>#N/A</v>
      </c>
      <c r="AO1111" s="13" t="e">
        <v>#N/A</v>
      </c>
    </row>
    <row r="1112" spans="1:41" x14ac:dyDescent="0.3">
      <c r="A1112" s="13" t="s">
        <v>1223</v>
      </c>
      <c r="AK1112" s="50" t="e">
        <v>#N/A</v>
      </c>
      <c r="AO1112" s="13" t="e">
        <v>#N/A</v>
      </c>
    </row>
    <row r="1113" spans="1:41" x14ac:dyDescent="0.3">
      <c r="A1113" s="13" t="s">
        <v>1223</v>
      </c>
      <c r="AK1113" s="50" t="e">
        <v>#N/A</v>
      </c>
      <c r="AO1113" s="13" t="e">
        <v>#N/A</v>
      </c>
    </row>
    <row r="1114" spans="1:41" x14ac:dyDescent="0.3">
      <c r="A1114" s="13" t="s">
        <v>1223</v>
      </c>
      <c r="AK1114" s="50" t="e">
        <v>#N/A</v>
      </c>
      <c r="AO1114" s="13" t="e">
        <v>#N/A</v>
      </c>
    </row>
    <row r="1115" spans="1:41" x14ac:dyDescent="0.3">
      <c r="A1115" s="13" t="s">
        <v>1223</v>
      </c>
      <c r="AK1115" s="50" t="e">
        <v>#N/A</v>
      </c>
      <c r="AO1115" s="13" t="e">
        <v>#N/A</v>
      </c>
    </row>
    <row r="1116" spans="1:41" x14ac:dyDescent="0.3">
      <c r="A1116" s="13" t="s">
        <v>1223</v>
      </c>
      <c r="AK1116" s="50" t="e">
        <v>#N/A</v>
      </c>
      <c r="AO1116" s="13" t="e">
        <v>#N/A</v>
      </c>
    </row>
    <row r="1117" spans="1:41" x14ac:dyDescent="0.3">
      <c r="A1117" s="13" t="s">
        <v>1223</v>
      </c>
      <c r="AK1117" s="50" t="e">
        <v>#N/A</v>
      </c>
      <c r="AO1117" s="13" t="e">
        <v>#N/A</v>
      </c>
    </row>
    <row r="1118" spans="1:41" x14ac:dyDescent="0.3">
      <c r="A1118" s="13" t="s">
        <v>1223</v>
      </c>
      <c r="AK1118" s="50" t="e">
        <v>#N/A</v>
      </c>
      <c r="AO1118" s="13" t="e">
        <v>#N/A</v>
      </c>
    </row>
    <row r="1119" spans="1:41" x14ac:dyDescent="0.3">
      <c r="A1119" s="13" t="s">
        <v>1223</v>
      </c>
      <c r="AK1119" s="50" t="e">
        <v>#N/A</v>
      </c>
      <c r="AO1119" s="13" t="e">
        <v>#N/A</v>
      </c>
    </row>
    <row r="1120" spans="1:41" x14ac:dyDescent="0.3">
      <c r="A1120" s="13" t="s">
        <v>1223</v>
      </c>
      <c r="AK1120" s="50" t="e">
        <v>#N/A</v>
      </c>
      <c r="AO1120" s="13" t="e">
        <v>#N/A</v>
      </c>
    </row>
    <row r="1121" spans="1:41" x14ac:dyDescent="0.3">
      <c r="A1121" s="13" t="s">
        <v>1223</v>
      </c>
      <c r="AK1121" s="50" t="e">
        <v>#N/A</v>
      </c>
      <c r="AO1121" s="13" t="e">
        <v>#N/A</v>
      </c>
    </row>
    <row r="1122" spans="1:41" x14ac:dyDescent="0.3">
      <c r="A1122" s="13" t="s">
        <v>1223</v>
      </c>
      <c r="AK1122" s="50" t="e">
        <v>#N/A</v>
      </c>
      <c r="AO1122" s="13" t="e">
        <v>#N/A</v>
      </c>
    </row>
    <row r="1123" spans="1:41" x14ac:dyDescent="0.3">
      <c r="A1123" s="13" t="s">
        <v>1223</v>
      </c>
      <c r="AK1123" s="50" t="e">
        <v>#N/A</v>
      </c>
      <c r="AO1123" s="13" t="e">
        <v>#N/A</v>
      </c>
    </row>
    <row r="1124" spans="1:41" x14ac:dyDescent="0.3">
      <c r="A1124" s="13" t="s">
        <v>1223</v>
      </c>
      <c r="AK1124" s="50" t="e">
        <v>#N/A</v>
      </c>
      <c r="AO1124" s="13" t="e">
        <v>#N/A</v>
      </c>
    </row>
    <row r="1125" spans="1:41" x14ac:dyDescent="0.3">
      <c r="A1125" s="13" t="s">
        <v>1223</v>
      </c>
      <c r="AK1125" s="50" t="e">
        <v>#N/A</v>
      </c>
      <c r="AO1125" s="13" t="e">
        <v>#N/A</v>
      </c>
    </row>
    <row r="1126" spans="1:41" x14ac:dyDescent="0.3">
      <c r="A1126" s="13" t="s">
        <v>1223</v>
      </c>
      <c r="AK1126" s="50" t="e">
        <v>#N/A</v>
      </c>
      <c r="AO1126" s="13" t="e">
        <v>#N/A</v>
      </c>
    </row>
    <row r="1127" spans="1:41" x14ac:dyDescent="0.3">
      <c r="A1127" s="13" t="s">
        <v>1223</v>
      </c>
      <c r="AK1127" s="50" t="e">
        <v>#N/A</v>
      </c>
      <c r="AO1127" s="13" t="e">
        <v>#N/A</v>
      </c>
    </row>
    <row r="1128" spans="1:41" x14ac:dyDescent="0.3">
      <c r="A1128" s="13" t="s">
        <v>1223</v>
      </c>
      <c r="AK1128" s="50" t="e">
        <v>#N/A</v>
      </c>
      <c r="AO1128" s="13" t="e">
        <v>#N/A</v>
      </c>
    </row>
    <row r="1129" spans="1:41" x14ac:dyDescent="0.3">
      <c r="A1129" s="13" t="s">
        <v>1223</v>
      </c>
      <c r="AK1129" s="50" t="e">
        <v>#N/A</v>
      </c>
      <c r="AO1129" s="13" t="e">
        <v>#N/A</v>
      </c>
    </row>
    <row r="1130" spans="1:41" x14ac:dyDescent="0.3">
      <c r="A1130" s="13" t="s">
        <v>1223</v>
      </c>
      <c r="AK1130" s="50" t="e">
        <v>#N/A</v>
      </c>
      <c r="AO1130" s="13" t="e">
        <v>#N/A</v>
      </c>
    </row>
    <row r="1131" spans="1:41" x14ac:dyDescent="0.3">
      <c r="A1131" s="13" t="s">
        <v>1223</v>
      </c>
      <c r="AK1131" s="50" t="e">
        <v>#N/A</v>
      </c>
      <c r="AO1131" s="13" t="e">
        <v>#N/A</v>
      </c>
    </row>
    <row r="1132" spans="1:41" x14ac:dyDescent="0.3">
      <c r="A1132" s="13" t="s">
        <v>1223</v>
      </c>
      <c r="AK1132" s="50" t="e">
        <v>#N/A</v>
      </c>
      <c r="AO1132" s="13" t="e">
        <v>#N/A</v>
      </c>
    </row>
    <row r="1133" spans="1:41" x14ac:dyDescent="0.3">
      <c r="A1133" s="13" t="s">
        <v>1223</v>
      </c>
      <c r="AK1133" s="50" t="e">
        <v>#N/A</v>
      </c>
      <c r="AO1133" s="13" t="e">
        <v>#N/A</v>
      </c>
    </row>
    <row r="1134" spans="1:41" x14ac:dyDescent="0.3">
      <c r="A1134" s="13" t="s">
        <v>1223</v>
      </c>
      <c r="AK1134" s="50" t="e">
        <v>#N/A</v>
      </c>
      <c r="AO1134" s="13" t="e">
        <v>#N/A</v>
      </c>
    </row>
    <row r="1135" spans="1:41" x14ac:dyDescent="0.3">
      <c r="A1135" s="13" t="s">
        <v>1223</v>
      </c>
      <c r="AK1135" s="50" t="e">
        <v>#N/A</v>
      </c>
      <c r="AO1135" s="13" t="e">
        <v>#N/A</v>
      </c>
    </row>
    <row r="1136" spans="1:41" x14ac:dyDescent="0.3">
      <c r="A1136" s="13" t="s">
        <v>1223</v>
      </c>
      <c r="AK1136" s="50" t="e">
        <v>#N/A</v>
      </c>
      <c r="AO1136" s="13" t="e">
        <v>#N/A</v>
      </c>
    </row>
    <row r="1137" spans="1:41" x14ac:dyDescent="0.3">
      <c r="A1137" s="13" t="s">
        <v>1223</v>
      </c>
      <c r="AK1137" s="50" t="e">
        <v>#N/A</v>
      </c>
      <c r="AO1137" s="13" t="e">
        <v>#N/A</v>
      </c>
    </row>
    <row r="1138" spans="1:41" x14ac:dyDescent="0.3">
      <c r="A1138" s="13" t="s">
        <v>1223</v>
      </c>
      <c r="AK1138" s="50" t="e">
        <v>#N/A</v>
      </c>
      <c r="AO1138" s="13" t="e">
        <v>#N/A</v>
      </c>
    </row>
    <row r="1139" spans="1:41" x14ac:dyDescent="0.3">
      <c r="A1139" s="13" t="s">
        <v>1223</v>
      </c>
      <c r="AK1139" s="50" t="e">
        <v>#N/A</v>
      </c>
      <c r="AO1139" s="13" t="e">
        <v>#N/A</v>
      </c>
    </row>
    <row r="1140" spans="1:41" x14ac:dyDescent="0.3">
      <c r="A1140" s="13" t="s">
        <v>1223</v>
      </c>
      <c r="AK1140" s="50" t="e">
        <v>#N/A</v>
      </c>
      <c r="AO1140" s="13" t="e">
        <v>#N/A</v>
      </c>
    </row>
    <row r="1141" spans="1:41" x14ac:dyDescent="0.3">
      <c r="A1141" s="13" t="s">
        <v>1223</v>
      </c>
      <c r="AK1141" s="50" t="e">
        <v>#N/A</v>
      </c>
      <c r="AO1141" s="13" t="e">
        <v>#N/A</v>
      </c>
    </row>
    <row r="1142" spans="1:41" x14ac:dyDescent="0.3">
      <c r="A1142" s="13" t="s">
        <v>1223</v>
      </c>
      <c r="AK1142" s="50" t="e">
        <v>#N/A</v>
      </c>
      <c r="AO1142" s="13" t="e">
        <v>#N/A</v>
      </c>
    </row>
    <row r="1143" spans="1:41" x14ac:dyDescent="0.3">
      <c r="A1143" s="13" t="s">
        <v>1223</v>
      </c>
      <c r="AK1143" s="50" t="e">
        <v>#N/A</v>
      </c>
      <c r="AO1143" s="13" t="e">
        <v>#N/A</v>
      </c>
    </row>
    <row r="1144" spans="1:41" x14ac:dyDescent="0.3">
      <c r="A1144" s="13" t="s">
        <v>1223</v>
      </c>
      <c r="AK1144" s="50" t="e">
        <v>#N/A</v>
      </c>
      <c r="AO1144" s="13" t="e">
        <v>#N/A</v>
      </c>
    </row>
    <row r="1145" spans="1:41" x14ac:dyDescent="0.3">
      <c r="A1145" s="13" t="s">
        <v>1223</v>
      </c>
      <c r="AK1145" s="50" t="e">
        <v>#N/A</v>
      </c>
      <c r="AO1145" s="13" t="e">
        <v>#N/A</v>
      </c>
    </row>
    <row r="1146" spans="1:41" x14ac:dyDescent="0.3">
      <c r="A1146" s="13" t="s">
        <v>1223</v>
      </c>
      <c r="AK1146" s="50" t="e">
        <v>#N/A</v>
      </c>
      <c r="AO1146" s="13" t="e">
        <v>#N/A</v>
      </c>
    </row>
    <row r="1147" spans="1:41" x14ac:dyDescent="0.3">
      <c r="A1147" s="13" t="s">
        <v>1223</v>
      </c>
      <c r="AK1147" s="50" t="e">
        <v>#N/A</v>
      </c>
      <c r="AO1147" s="13" t="e">
        <v>#N/A</v>
      </c>
    </row>
    <row r="1148" spans="1:41" x14ac:dyDescent="0.3">
      <c r="A1148" s="13" t="s">
        <v>1223</v>
      </c>
      <c r="AK1148" s="50" t="e">
        <v>#N/A</v>
      </c>
      <c r="AO1148" s="13" t="e">
        <v>#N/A</v>
      </c>
    </row>
    <row r="1149" spans="1:41" x14ac:dyDescent="0.3">
      <c r="A1149" s="13" t="s">
        <v>1223</v>
      </c>
      <c r="AK1149" s="50" t="e">
        <v>#N/A</v>
      </c>
      <c r="AO1149" s="13" t="e">
        <v>#N/A</v>
      </c>
    </row>
    <row r="1150" spans="1:41" x14ac:dyDescent="0.3">
      <c r="A1150" s="13" t="s">
        <v>1223</v>
      </c>
      <c r="AK1150" s="50" t="e">
        <v>#N/A</v>
      </c>
      <c r="AO1150" s="13" t="e">
        <v>#N/A</v>
      </c>
    </row>
    <row r="1151" spans="1:41" x14ac:dyDescent="0.3">
      <c r="A1151" s="13" t="s">
        <v>1223</v>
      </c>
      <c r="AK1151" s="50" t="e">
        <v>#N/A</v>
      </c>
      <c r="AO1151" s="13" t="e">
        <v>#N/A</v>
      </c>
    </row>
    <row r="1152" spans="1:41" x14ac:dyDescent="0.3">
      <c r="A1152" s="13" t="s">
        <v>1223</v>
      </c>
      <c r="AK1152" s="50" t="e">
        <v>#N/A</v>
      </c>
      <c r="AO1152" s="13" t="e">
        <v>#N/A</v>
      </c>
    </row>
    <row r="1153" spans="1:41" x14ac:dyDescent="0.3">
      <c r="A1153" s="13" t="s">
        <v>1223</v>
      </c>
      <c r="AK1153" s="50" t="e">
        <v>#N/A</v>
      </c>
      <c r="AO1153" s="13" t="e">
        <v>#N/A</v>
      </c>
    </row>
    <row r="1154" spans="1:41" x14ac:dyDescent="0.3">
      <c r="A1154" s="13" t="s">
        <v>1223</v>
      </c>
      <c r="AK1154" s="50" t="e">
        <v>#N/A</v>
      </c>
      <c r="AO1154" s="13" t="e">
        <v>#N/A</v>
      </c>
    </row>
    <row r="1155" spans="1:41" x14ac:dyDescent="0.3">
      <c r="A1155" s="13" t="s">
        <v>1223</v>
      </c>
      <c r="AK1155" s="50" t="e">
        <v>#N/A</v>
      </c>
      <c r="AO1155" s="13" t="e">
        <v>#N/A</v>
      </c>
    </row>
    <row r="1156" spans="1:41" x14ac:dyDescent="0.3">
      <c r="A1156" s="13" t="s">
        <v>1223</v>
      </c>
      <c r="AK1156" s="50" t="e">
        <v>#N/A</v>
      </c>
      <c r="AO1156" s="13" t="e">
        <v>#N/A</v>
      </c>
    </row>
    <row r="1157" spans="1:41" x14ac:dyDescent="0.3">
      <c r="A1157" s="13" t="s">
        <v>1223</v>
      </c>
      <c r="AK1157" s="50" t="e">
        <v>#N/A</v>
      </c>
      <c r="AO1157" s="13" t="e">
        <v>#N/A</v>
      </c>
    </row>
    <row r="1158" spans="1:41" x14ac:dyDescent="0.3">
      <c r="A1158" s="13" t="s">
        <v>1223</v>
      </c>
      <c r="AK1158" s="50" t="e">
        <v>#N/A</v>
      </c>
      <c r="AO1158" s="13" t="e">
        <v>#N/A</v>
      </c>
    </row>
    <row r="1159" spans="1:41" x14ac:dyDescent="0.3">
      <c r="A1159" s="13" t="s">
        <v>1223</v>
      </c>
      <c r="AK1159" s="50" t="e">
        <v>#N/A</v>
      </c>
      <c r="AO1159" s="13" t="e">
        <v>#N/A</v>
      </c>
    </row>
    <row r="1160" spans="1:41" x14ac:dyDescent="0.3">
      <c r="A1160" s="13" t="s">
        <v>1223</v>
      </c>
      <c r="AK1160" s="50" t="e">
        <v>#N/A</v>
      </c>
      <c r="AO1160" s="13" t="e">
        <v>#N/A</v>
      </c>
    </row>
    <row r="1161" spans="1:41" x14ac:dyDescent="0.3">
      <c r="A1161" s="13" t="s">
        <v>1223</v>
      </c>
      <c r="AK1161" s="50" t="e">
        <v>#N/A</v>
      </c>
      <c r="AO1161" s="13" t="e">
        <v>#N/A</v>
      </c>
    </row>
    <row r="1162" spans="1:41" x14ac:dyDescent="0.3">
      <c r="A1162" s="13" t="s">
        <v>1223</v>
      </c>
      <c r="AK1162" s="50" t="e">
        <v>#N/A</v>
      </c>
      <c r="AO1162" s="13" t="e">
        <v>#N/A</v>
      </c>
    </row>
    <row r="1163" spans="1:41" x14ac:dyDescent="0.3">
      <c r="A1163" s="13" t="s">
        <v>1223</v>
      </c>
      <c r="AK1163" s="50" t="e">
        <v>#N/A</v>
      </c>
      <c r="AO1163" s="13" t="e">
        <v>#N/A</v>
      </c>
    </row>
    <row r="1164" spans="1:41" x14ac:dyDescent="0.3">
      <c r="A1164" s="13" t="s">
        <v>1223</v>
      </c>
      <c r="AK1164" s="50" t="e">
        <v>#N/A</v>
      </c>
      <c r="AO1164" s="13" t="e">
        <v>#N/A</v>
      </c>
    </row>
    <row r="1165" spans="1:41" x14ac:dyDescent="0.3">
      <c r="A1165" s="13" t="s">
        <v>1223</v>
      </c>
      <c r="AK1165" s="50" t="e">
        <v>#N/A</v>
      </c>
      <c r="AO1165" s="13" t="e">
        <v>#N/A</v>
      </c>
    </row>
    <row r="1166" spans="1:41" x14ac:dyDescent="0.3">
      <c r="A1166" s="13" t="s">
        <v>1223</v>
      </c>
      <c r="AK1166" s="50" t="e">
        <v>#N/A</v>
      </c>
      <c r="AO1166" s="13" t="e">
        <v>#N/A</v>
      </c>
    </row>
    <row r="1167" spans="1:41" x14ac:dyDescent="0.3">
      <c r="A1167" s="13" t="s">
        <v>1223</v>
      </c>
      <c r="AK1167" s="50" t="e">
        <v>#N/A</v>
      </c>
      <c r="AO1167" s="13" t="e">
        <v>#N/A</v>
      </c>
    </row>
    <row r="1168" spans="1:41" x14ac:dyDescent="0.3">
      <c r="A1168" s="13" t="s">
        <v>1223</v>
      </c>
      <c r="AK1168" s="50" t="e">
        <v>#N/A</v>
      </c>
      <c r="AO1168" s="13" t="e">
        <v>#N/A</v>
      </c>
    </row>
    <row r="1169" spans="1:41" x14ac:dyDescent="0.3">
      <c r="A1169" s="13" t="s">
        <v>1223</v>
      </c>
      <c r="AK1169" s="50" t="e">
        <v>#N/A</v>
      </c>
      <c r="AO1169" s="13" t="e">
        <v>#N/A</v>
      </c>
    </row>
    <row r="1170" spans="1:41" x14ac:dyDescent="0.3">
      <c r="A1170" s="13" t="s">
        <v>1223</v>
      </c>
      <c r="AK1170" s="50" t="e">
        <v>#N/A</v>
      </c>
      <c r="AO1170" s="13" t="e">
        <v>#N/A</v>
      </c>
    </row>
    <row r="1171" spans="1:41" x14ac:dyDescent="0.3">
      <c r="A1171" s="13" t="s">
        <v>1223</v>
      </c>
      <c r="AK1171" s="50" t="e">
        <v>#N/A</v>
      </c>
      <c r="AO1171" s="13" t="e">
        <v>#N/A</v>
      </c>
    </row>
    <row r="1172" spans="1:41" x14ac:dyDescent="0.3">
      <c r="A1172" s="13" t="s">
        <v>1223</v>
      </c>
      <c r="AK1172" s="50" t="e">
        <v>#N/A</v>
      </c>
      <c r="AO1172" s="13" t="e">
        <v>#N/A</v>
      </c>
    </row>
    <row r="1173" spans="1:41" x14ac:dyDescent="0.3">
      <c r="A1173" s="13" t="s">
        <v>1223</v>
      </c>
      <c r="AK1173" s="50" t="e">
        <v>#N/A</v>
      </c>
      <c r="AO1173" s="13" t="e">
        <v>#N/A</v>
      </c>
    </row>
    <row r="1174" spans="1:41" x14ac:dyDescent="0.3">
      <c r="A1174" s="13" t="s">
        <v>1223</v>
      </c>
      <c r="AK1174" s="50" t="e">
        <v>#N/A</v>
      </c>
      <c r="AO1174" s="13" t="e">
        <v>#N/A</v>
      </c>
    </row>
    <row r="1175" spans="1:41" x14ac:dyDescent="0.3">
      <c r="A1175" s="13" t="s">
        <v>1223</v>
      </c>
      <c r="AK1175" s="50" t="e">
        <v>#N/A</v>
      </c>
      <c r="AO1175" s="13" t="e">
        <v>#N/A</v>
      </c>
    </row>
    <row r="1176" spans="1:41" x14ac:dyDescent="0.3">
      <c r="A1176" s="13" t="s">
        <v>1223</v>
      </c>
      <c r="AK1176" s="50" t="e">
        <v>#N/A</v>
      </c>
      <c r="AO1176" s="13" t="e">
        <v>#N/A</v>
      </c>
    </row>
    <row r="1177" spans="1:41" x14ac:dyDescent="0.3">
      <c r="A1177" s="13" t="s">
        <v>1223</v>
      </c>
      <c r="AK1177" s="50" t="e">
        <v>#N/A</v>
      </c>
      <c r="AO1177" s="13" t="e">
        <v>#N/A</v>
      </c>
    </row>
    <row r="1178" spans="1:41" x14ac:dyDescent="0.3">
      <c r="A1178" s="13" t="s">
        <v>1223</v>
      </c>
      <c r="AK1178" s="50" t="e">
        <v>#N/A</v>
      </c>
      <c r="AO1178" s="13" t="e">
        <v>#N/A</v>
      </c>
    </row>
    <row r="1179" spans="1:41" x14ac:dyDescent="0.3">
      <c r="A1179" s="13" t="s">
        <v>1223</v>
      </c>
      <c r="AK1179" s="50" t="e">
        <v>#N/A</v>
      </c>
      <c r="AO1179" s="13" t="e">
        <v>#N/A</v>
      </c>
    </row>
    <row r="1180" spans="1:41" x14ac:dyDescent="0.3">
      <c r="A1180" s="13" t="s">
        <v>1223</v>
      </c>
      <c r="AK1180" s="50" t="e">
        <v>#N/A</v>
      </c>
      <c r="AO1180" s="13" t="e">
        <v>#N/A</v>
      </c>
    </row>
    <row r="1181" spans="1:41" x14ac:dyDescent="0.3">
      <c r="A1181" s="13" t="s">
        <v>1223</v>
      </c>
      <c r="AK1181" s="50" t="e">
        <v>#N/A</v>
      </c>
      <c r="AO1181" s="13" t="e">
        <v>#N/A</v>
      </c>
    </row>
    <row r="1182" spans="1:41" x14ac:dyDescent="0.3">
      <c r="A1182" s="13" t="s">
        <v>1223</v>
      </c>
      <c r="AK1182" s="50" t="e">
        <v>#N/A</v>
      </c>
      <c r="AO1182" s="13" t="e">
        <v>#N/A</v>
      </c>
    </row>
    <row r="1183" spans="1:41" x14ac:dyDescent="0.3">
      <c r="A1183" s="13" t="s">
        <v>1223</v>
      </c>
      <c r="AK1183" s="50" t="e">
        <v>#N/A</v>
      </c>
      <c r="AO1183" s="13" t="e">
        <v>#N/A</v>
      </c>
    </row>
    <row r="1184" spans="1:41" x14ac:dyDescent="0.3">
      <c r="A1184" s="13" t="s">
        <v>1223</v>
      </c>
      <c r="AK1184" s="50" t="e">
        <v>#N/A</v>
      </c>
      <c r="AO1184" s="13" t="e">
        <v>#N/A</v>
      </c>
    </row>
    <row r="1185" spans="1:41" x14ac:dyDescent="0.3">
      <c r="A1185" s="13" t="s">
        <v>1223</v>
      </c>
      <c r="AK1185" s="50" t="e">
        <v>#N/A</v>
      </c>
      <c r="AO1185" s="13" t="e">
        <v>#N/A</v>
      </c>
    </row>
    <row r="1186" spans="1:41" x14ac:dyDescent="0.3">
      <c r="A1186" s="13" t="s">
        <v>1223</v>
      </c>
      <c r="AK1186" s="50" t="e">
        <v>#N/A</v>
      </c>
      <c r="AO1186" s="13" t="e">
        <v>#N/A</v>
      </c>
    </row>
    <row r="1187" spans="1:41" x14ac:dyDescent="0.3">
      <c r="A1187" s="13" t="s">
        <v>1223</v>
      </c>
      <c r="AK1187" s="50" t="e">
        <v>#N/A</v>
      </c>
      <c r="AO1187" s="13" t="e">
        <v>#N/A</v>
      </c>
    </row>
    <row r="1188" spans="1:41" x14ac:dyDescent="0.3">
      <c r="A1188" s="13" t="s">
        <v>1223</v>
      </c>
      <c r="AK1188" s="50" t="e">
        <v>#N/A</v>
      </c>
      <c r="AO1188" s="13" t="e">
        <v>#N/A</v>
      </c>
    </row>
    <row r="1189" spans="1:41" x14ac:dyDescent="0.3">
      <c r="A1189" s="13" t="s">
        <v>1223</v>
      </c>
      <c r="AK1189" s="50" t="e">
        <v>#N/A</v>
      </c>
      <c r="AO1189" s="13" t="e">
        <v>#N/A</v>
      </c>
    </row>
    <row r="1190" spans="1:41" x14ac:dyDescent="0.3">
      <c r="A1190" s="13" t="s">
        <v>1223</v>
      </c>
      <c r="AK1190" s="50" t="e">
        <v>#N/A</v>
      </c>
      <c r="AO1190" s="13" t="e">
        <v>#N/A</v>
      </c>
    </row>
    <row r="1191" spans="1:41" x14ac:dyDescent="0.3">
      <c r="A1191" s="13" t="s">
        <v>1223</v>
      </c>
      <c r="AK1191" s="50" t="e">
        <v>#N/A</v>
      </c>
      <c r="AO1191" s="13" t="e">
        <v>#N/A</v>
      </c>
    </row>
    <row r="1192" spans="1:41" x14ac:dyDescent="0.3">
      <c r="A1192" s="13" t="s">
        <v>1223</v>
      </c>
      <c r="AK1192" s="50" t="e">
        <v>#N/A</v>
      </c>
      <c r="AO1192" s="13" t="e">
        <v>#N/A</v>
      </c>
    </row>
    <row r="1193" spans="1:41" x14ac:dyDescent="0.3">
      <c r="A1193" s="13" t="s">
        <v>1223</v>
      </c>
      <c r="AK1193" s="50" t="e">
        <v>#N/A</v>
      </c>
      <c r="AO1193" s="13" t="e">
        <v>#N/A</v>
      </c>
    </row>
    <row r="1194" spans="1:41" x14ac:dyDescent="0.3">
      <c r="A1194" s="13" t="s">
        <v>1223</v>
      </c>
      <c r="AK1194" s="50" t="e">
        <v>#N/A</v>
      </c>
      <c r="AO1194" s="13" t="e">
        <v>#N/A</v>
      </c>
    </row>
    <row r="1195" spans="1:41" x14ac:dyDescent="0.3">
      <c r="A1195" s="13" t="s">
        <v>1223</v>
      </c>
      <c r="AK1195" s="50" t="e">
        <v>#N/A</v>
      </c>
      <c r="AO1195" s="13" t="e">
        <v>#N/A</v>
      </c>
    </row>
    <row r="1196" spans="1:41" x14ac:dyDescent="0.3">
      <c r="A1196" s="13" t="s">
        <v>1223</v>
      </c>
      <c r="AK1196" s="50" t="e">
        <v>#N/A</v>
      </c>
      <c r="AO1196" s="13" t="e">
        <v>#N/A</v>
      </c>
    </row>
    <row r="1197" spans="1:41" x14ac:dyDescent="0.3">
      <c r="A1197" s="13" t="s">
        <v>1223</v>
      </c>
      <c r="AK1197" s="50" t="e">
        <v>#N/A</v>
      </c>
      <c r="AO1197" s="13" t="e">
        <v>#N/A</v>
      </c>
    </row>
    <row r="1198" spans="1:41" x14ac:dyDescent="0.3">
      <c r="A1198" s="13" t="s">
        <v>1223</v>
      </c>
      <c r="AK1198" s="50" t="e">
        <v>#N/A</v>
      </c>
      <c r="AO1198" s="13" t="e">
        <v>#N/A</v>
      </c>
    </row>
    <row r="1199" spans="1:41" x14ac:dyDescent="0.3">
      <c r="A1199" s="13" t="s">
        <v>1223</v>
      </c>
      <c r="AK1199" s="50" t="e">
        <v>#N/A</v>
      </c>
      <c r="AO1199" s="13" t="e">
        <v>#N/A</v>
      </c>
    </row>
    <row r="1200" spans="1:41" x14ac:dyDescent="0.3">
      <c r="A1200" s="13" t="s">
        <v>1223</v>
      </c>
      <c r="AK1200" s="50" t="e">
        <v>#N/A</v>
      </c>
      <c r="AO1200" s="13" t="e">
        <v>#N/A</v>
      </c>
    </row>
    <row r="1201" spans="1:41" x14ac:dyDescent="0.3">
      <c r="A1201" s="13" t="s">
        <v>1223</v>
      </c>
      <c r="AK1201" s="50" t="e">
        <v>#N/A</v>
      </c>
      <c r="AO1201" s="13" t="e">
        <v>#N/A</v>
      </c>
    </row>
    <row r="1202" spans="1:41" x14ac:dyDescent="0.3">
      <c r="A1202" s="13" t="s">
        <v>1223</v>
      </c>
      <c r="AK1202" s="50" t="e">
        <v>#N/A</v>
      </c>
      <c r="AO1202" s="13" t="e">
        <v>#N/A</v>
      </c>
    </row>
    <row r="1203" spans="1:41" x14ac:dyDescent="0.3">
      <c r="A1203" s="13" t="s">
        <v>1223</v>
      </c>
      <c r="AK1203" s="50" t="e">
        <v>#N/A</v>
      </c>
      <c r="AO1203" s="13" t="e">
        <v>#N/A</v>
      </c>
    </row>
    <row r="1204" spans="1:41" x14ac:dyDescent="0.3">
      <c r="A1204" s="13" t="s">
        <v>1223</v>
      </c>
      <c r="AK1204" s="50" t="e">
        <v>#N/A</v>
      </c>
      <c r="AO1204" s="13" t="e">
        <v>#N/A</v>
      </c>
    </row>
    <row r="1205" spans="1:41" x14ac:dyDescent="0.3">
      <c r="A1205" s="13" t="s">
        <v>1223</v>
      </c>
      <c r="AK1205" s="50" t="e">
        <v>#N/A</v>
      </c>
      <c r="AO1205" s="13" t="e">
        <v>#N/A</v>
      </c>
    </row>
    <row r="1206" spans="1:41" x14ac:dyDescent="0.3">
      <c r="A1206" s="13" t="s">
        <v>1223</v>
      </c>
      <c r="AK1206" s="50" t="e">
        <v>#N/A</v>
      </c>
      <c r="AO1206" s="13" t="e">
        <v>#N/A</v>
      </c>
    </row>
    <row r="1207" spans="1:41" x14ac:dyDescent="0.3">
      <c r="A1207" s="13" t="s">
        <v>1223</v>
      </c>
      <c r="AK1207" s="50" t="e">
        <v>#N/A</v>
      </c>
      <c r="AO1207" s="13" t="e">
        <v>#N/A</v>
      </c>
    </row>
    <row r="1208" spans="1:41" x14ac:dyDescent="0.3">
      <c r="A1208" s="13" t="s">
        <v>1223</v>
      </c>
      <c r="AK1208" s="50" t="e">
        <v>#N/A</v>
      </c>
      <c r="AO1208" s="13" t="e">
        <v>#N/A</v>
      </c>
    </row>
    <row r="1209" spans="1:41" x14ac:dyDescent="0.3">
      <c r="A1209" s="13" t="s">
        <v>1223</v>
      </c>
      <c r="AK1209" s="50" t="e">
        <v>#N/A</v>
      </c>
      <c r="AO1209" s="13" t="e">
        <v>#N/A</v>
      </c>
    </row>
    <row r="1210" spans="1:41" x14ac:dyDescent="0.3">
      <c r="A1210" s="13" t="s">
        <v>1223</v>
      </c>
      <c r="AK1210" s="50" t="e">
        <v>#N/A</v>
      </c>
      <c r="AO1210" s="13" t="e">
        <v>#N/A</v>
      </c>
    </row>
    <row r="1211" spans="1:41" x14ac:dyDescent="0.3">
      <c r="A1211" s="13" t="s">
        <v>1223</v>
      </c>
      <c r="AK1211" s="50" t="e">
        <v>#N/A</v>
      </c>
      <c r="AO1211" s="13" t="e">
        <v>#N/A</v>
      </c>
    </row>
    <row r="1212" spans="1:41" x14ac:dyDescent="0.3">
      <c r="A1212" s="13" t="s">
        <v>1223</v>
      </c>
      <c r="AK1212" s="50" t="e">
        <v>#N/A</v>
      </c>
      <c r="AO1212" s="13" t="e">
        <v>#N/A</v>
      </c>
    </row>
    <row r="1213" spans="1:41" x14ac:dyDescent="0.3">
      <c r="A1213" s="13" t="s">
        <v>1223</v>
      </c>
      <c r="AK1213" s="50" t="e">
        <v>#N/A</v>
      </c>
      <c r="AO1213" s="13" t="e">
        <v>#N/A</v>
      </c>
    </row>
    <row r="1214" spans="1:41" x14ac:dyDescent="0.3">
      <c r="A1214" s="13" t="s">
        <v>1223</v>
      </c>
      <c r="AK1214" s="50" t="e">
        <v>#N/A</v>
      </c>
      <c r="AO1214" s="13" t="e">
        <v>#N/A</v>
      </c>
    </row>
    <row r="1215" spans="1:41" x14ac:dyDescent="0.3">
      <c r="A1215" s="13" t="s">
        <v>1223</v>
      </c>
      <c r="AK1215" s="50" t="e">
        <v>#N/A</v>
      </c>
      <c r="AO1215" s="13" t="e">
        <v>#N/A</v>
      </c>
    </row>
    <row r="1216" spans="1:41" x14ac:dyDescent="0.3">
      <c r="A1216" s="13" t="s">
        <v>1223</v>
      </c>
      <c r="AK1216" s="50" t="e">
        <v>#N/A</v>
      </c>
      <c r="AO1216" s="13" t="e">
        <v>#N/A</v>
      </c>
    </row>
    <row r="1217" spans="1:41" x14ac:dyDescent="0.3">
      <c r="A1217" s="13" t="s">
        <v>1223</v>
      </c>
      <c r="AK1217" s="50" t="e">
        <v>#N/A</v>
      </c>
      <c r="AO1217" s="13" t="e">
        <v>#N/A</v>
      </c>
    </row>
    <row r="1218" spans="1:41" x14ac:dyDescent="0.3">
      <c r="A1218" s="13" t="s">
        <v>1223</v>
      </c>
      <c r="AK1218" s="50" t="e">
        <v>#N/A</v>
      </c>
      <c r="AO1218" s="13" t="e">
        <v>#N/A</v>
      </c>
    </row>
    <row r="1219" spans="1:41" x14ac:dyDescent="0.3">
      <c r="A1219" s="13" t="s">
        <v>1223</v>
      </c>
      <c r="AK1219" s="50" t="e">
        <v>#N/A</v>
      </c>
      <c r="AO1219" s="13" t="e">
        <v>#N/A</v>
      </c>
    </row>
    <row r="1220" spans="1:41" x14ac:dyDescent="0.3">
      <c r="A1220" s="13" t="s">
        <v>1223</v>
      </c>
      <c r="AK1220" s="50" t="e">
        <v>#N/A</v>
      </c>
      <c r="AO1220" s="13" t="e">
        <v>#N/A</v>
      </c>
    </row>
    <row r="1221" spans="1:41" x14ac:dyDescent="0.3">
      <c r="A1221" s="13" t="s">
        <v>1223</v>
      </c>
      <c r="AK1221" s="50" t="e">
        <v>#N/A</v>
      </c>
      <c r="AO1221" s="13" t="e">
        <v>#N/A</v>
      </c>
    </row>
    <row r="1222" spans="1:41" x14ac:dyDescent="0.3">
      <c r="A1222" s="13" t="s">
        <v>1223</v>
      </c>
      <c r="AK1222" s="50" t="e">
        <v>#N/A</v>
      </c>
      <c r="AO1222" s="13" t="e">
        <v>#N/A</v>
      </c>
    </row>
    <row r="1223" spans="1:41" x14ac:dyDescent="0.3">
      <c r="A1223" s="13" t="s">
        <v>1223</v>
      </c>
      <c r="AK1223" s="50" t="e">
        <v>#N/A</v>
      </c>
      <c r="AO1223" s="13" t="e">
        <v>#N/A</v>
      </c>
    </row>
    <row r="1224" spans="1:41" x14ac:dyDescent="0.3">
      <c r="A1224" s="13" t="s">
        <v>1223</v>
      </c>
      <c r="AK1224" s="50" t="e">
        <v>#N/A</v>
      </c>
      <c r="AO1224" s="13" t="e">
        <v>#N/A</v>
      </c>
    </row>
    <row r="1225" spans="1:41" x14ac:dyDescent="0.3">
      <c r="A1225" s="13" t="s">
        <v>1223</v>
      </c>
      <c r="AK1225" s="50" t="e">
        <v>#N/A</v>
      </c>
      <c r="AO1225" s="13" t="e">
        <v>#N/A</v>
      </c>
    </row>
    <row r="1226" spans="1:41" x14ac:dyDescent="0.3">
      <c r="A1226" s="13" t="s">
        <v>1223</v>
      </c>
      <c r="AK1226" s="50" t="e">
        <v>#N/A</v>
      </c>
      <c r="AO1226" s="13" t="e">
        <v>#N/A</v>
      </c>
    </row>
    <row r="1227" spans="1:41" x14ac:dyDescent="0.3">
      <c r="A1227" s="13" t="s">
        <v>1223</v>
      </c>
      <c r="AK1227" s="50" t="e">
        <v>#N/A</v>
      </c>
      <c r="AO1227" s="13" t="e">
        <v>#N/A</v>
      </c>
    </row>
    <row r="1228" spans="1:41" x14ac:dyDescent="0.3">
      <c r="A1228" s="13" t="s">
        <v>1223</v>
      </c>
      <c r="AK1228" s="50" t="e">
        <v>#N/A</v>
      </c>
      <c r="AO1228" s="13" t="e">
        <v>#N/A</v>
      </c>
    </row>
    <row r="1229" spans="1:41" x14ac:dyDescent="0.3">
      <c r="A1229" s="13" t="s">
        <v>1223</v>
      </c>
      <c r="AK1229" s="50" t="e">
        <v>#N/A</v>
      </c>
      <c r="AO1229" s="13" t="e">
        <v>#N/A</v>
      </c>
    </row>
    <row r="1230" spans="1:41" x14ac:dyDescent="0.3">
      <c r="A1230" s="13" t="s">
        <v>1223</v>
      </c>
      <c r="AK1230" s="50" t="e">
        <v>#N/A</v>
      </c>
      <c r="AO1230" s="13" t="e">
        <v>#N/A</v>
      </c>
    </row>
    <row r="1231" spans="1:41" x14ac:dyDescent="0.3">
      <c r="A1231" s="13" t="s">
        <v>1223</v>
      </c>
      <c r="AK1231" s="50" t="e">
        <v>#N/A</v>
      </c>
      <c r="AO1231" s="13" t="e">
        <v>#N/A</v>
      </c>
    </row>
    <row r="1232" spans="1:41" x14ac:dyDescent="0.3">
      <c r="A1232" s="13" t="s">
        <v>1223</v>
      </c>
      <c r="AK1232" s="50" t="e">
        <v>#N/A</v>
      </c>
      <c r="AO1232" s="13" t="e">
        <v>#N/A</v>
      </c>
    </row>
    <row r="1233" spans="1:41" x14ac:dyDescent="0.3">
      <c r="A1233" s="13" t="s">
        <v>1223</v>
      </c>
      <c r="AK1233" s="50" t="e">
        <v>#N/A</v>
      </c>
      <c r="AO1233" s="13" t="e">
        <v>#N/A</v>
      </c>
    </row>
    <row r="1234" spans="1:41" x14ac:dyDescent="0.3">
      <c r="A1234" s="13" t="s">
        <v>1223</v>
      </c>
      <c r="AK1234" s="50" t="e">
        <v>#N/A</v>
      </c>
      <c r="AO1234" s="13" t="e">
        <v>#N/A</v>
      </c>
    </row>
    <row r="1235" spans="1:41" x14ac:dyDescent="0.3">
      <c r="A1235" s="13" t="s">
        <v>1223</v>
      </c>
      <c r="AK1235" s="50" t="e">
        <v>#N/A</v>
      </c>
      <c r="AO1235" s="13" t="e">
        <v>#N/A</v>
      </c>
    </row>
    <row r="1236" spans="1:41" x14ac:dyDescent="0.3">
      <c r="A1236" s="13" t="s">
        <v>1223</v>
      </c>
      <c r="AK1236" s="50" t="e">
        <v>#N/A</v>
      </c>
      <c r="AO1236" s="13" t="e">
        <v>#N/A</v>
      </c>
    </row>
    <row r="1237" spans="1:41" x14ac:dyDescent="0.3">
      <c r="A1237" s="13" t="s">
        <v>1223</v>
      </c>
      <c r="AK1237" s="50" t="e">
        <v>#N/A</v>
      </c>
      <c r="AO1237" s="13" t="e">
        <v>#N/A</v>
      </c>
    </row>
    <row r="1238" spans="1:41" x14ac:dyDescent="0.3">
      <c r="A1238" s="13" t="s">
        <v>1223</v>
      </c>
      <c r="AK1238" s="50" t="e">
        <v>#N/A</v>
      </c>
      <c r="AO1238" s="13" t="e">
        <v>#N/A</v>
      </c>
    </row>
    <row r="1239" spans="1:41" x14ac:dyDescent="0.3">
      <c r="A1239" s="13" t="s">
        <v>1223</v>
      </c>
      <c r="AK1239" s="50" t="e">
        <v>#N/A</v>
      </c>
      <c r="AO1239" s="13" t="e">
        <v>#N/A</v>
      </c>
    </row>
    <row r="1240" spans="1:41" x14ac:dyDescent="0.3">
      <c r="A1240" s="13" t="s">
        <v>1223</v>
      </c>
      <c r="AK1240" s="50" t="e">
        <v>#N/A</v>
      </c>
      <c r="AO1240" s="13" t="e">
        <v>#N/A</v>
      </c>
    </row>
    <row r="1241" spans="1:41" x14ac:dyDescent="0.3">
      <c r="A1241" s="13" t="s">
        <v>1223</v>
      </c>
      <c r="AK1241" s="50" t="e">
        <v>#N/A</v>
      </c>
      <c r="AO1241" s="13" t="e">
        <v>#N/A</v>
      </c>
    </row>
    <row r="1242" spans="1:41" x14ac:dyDescent="0.3">
      <c r="A1242" s="13" t="s">
        <v>1223</v>
      </c>
      <c r="AK1242" s="50" t="e">
        <v>#N/A</v>
      </c>
      <c r="AO1242" s="13" t="e">
        <v>#N/A</v>
      </c>
    </row>
    <row r="1243" spans="1:41" x14ac:dyDescent="0.3">
      <c r="A1243" s="13" t="s">
        <v>1223</v>
      </c>
      <c r="AK1243" s="50" t="e">
        <v>#N/A</v>
      </c>
      <c r="AO1243" s="13" t="e">
        <v>#N/A</v>
      </c>
    </row>
    <row r="1244" spans="1:41" x14ac:dyDescent="0.3">
      <c r="A1244" s="13" t="s">
        <v>1223</v>
      </c>
      <c r="AK1244" s="50" t="e">
        <v>#N/A</v>
      </c>
      <c r="AO1244" s="13" t="e">
        <v>#N/A</v>
      </c>
    </row>
    <row r="1245" spans="1:41" x14ac:dyDescent="0.3">
      <c r="A1245" s="13" t="s">
        <v>1223</v>
      </c>
      <c r="AK1245" s="50" t="e">
        <v>#N/A</v>
      </c>
      <c r="AO1245" s="13" t="e">
        <v>#N/A</v>
      </c>
    </row>
    <row r="1246" spans="1:41" x14ac:dyDescent="0.3">
      <c r="A1246" s="13" t="s">
        <v>1223</v>
      </c>
      <c r="AK1246" s="50" t="e">
        <v>#N/A</v>
      </c>
      <c r="AO1246" s="13" t="e">
        <v>#N/A</v>
      </c>
    </row>
    <row r="1247" spans="1:41" x14ac:dyDescent="0.3">
      <c r="A1247" s="13" t="s">
        <v>1223</v>
      </c>
      <c r="AK1247" s="50" t="e">
        <v>#N/A</v>
      </c>
      <c r="AO1247" s="13" t="e">
        <v>#N/A</v>
      </c>
    </row>
    <row r="1248" spans="1:41" x14ac:dyDescent="0.3">
      <c r="A1248" s="13" t="s">
        <v>1223</v>
      </c>
      <c r="AK1248" s="50" t="e">
        <v>#N/A</v>
      </c>
      <c r="AO1248" s="13" t="e">
        <v>#N/A</v>
      </c>
    </row>
    <row r="1249" spans="1:41" x14ac:dyDescent="0.3">
      <c r="A1249" s="13" t="s">
        <v>1223</v>
      </c>
      <c r="AK1249" s="50" t="e">
        <v>#N/A</v>
      </c>
      <c r="AO1249" s="13" t="e">
        <v>#N/A</v>
      </c>
    </row>
    <row r="1250" spans="1:41" x14ac:dyDescent="0.3">
      <c r="A1250" s="13" t="s">
        <v>1223</v>
      </c>
      <c r="AK1250" s="50" t="e">
        <v>#N/A</v>
      </c>
      <c r="AO1250" s="13" t="e">
        <v>#N/A</v>
      </c>
    </row>
    <row r="1251" spans="1:41" x14ac:dyDescent="0.3">
      <c r="A1251" s="13" t="s">
        <v>1223</v>
      </c>
      <c r="AK1251" s="50" t="e">
        <v>#N/A</v>
      </c>
      <c r="AO1251" s="13" t="e">
        <v>#N/A</v>
      </c>
    </row>
    <row r="1252" spans="1:41" x14ac:dyDescent="0.3">
      <c r="A1252" s="13" t="s">
        <v>1223</v>
      </c>
      <c r="AK1252" s="50" t="e">
        <v>#N/A</v>
      </c>
      <c r="AO1252" s="13" t="e">
        <v>#N/A</v>
      </c>
    </row>
    <row r="1253" spans="1:41" x14ac:dyDescent="0.3">
      <c r="A1253" s="13" t="s">
        <v>1223</v>
      </c>
      <c r="AK1253" s="50" t="e">
        <v>#N/A</v>
      </c>
      <c r="AO1253" s="13" t="e">
        <v>#N/A</v>
      </c>
    </row>
    <row r="1254" spans="1:41" x14ac:dyDescent="0.3">
      <c r="A1254" s="13" t="s">
        <v>1223</v>
      </c>
      <c r="AK1254" s="50" t="e">
        <v>#N/A</v>
      </c>
      <c r="AO1254" s="13" t="e">
        <v>#N/A</v>
      </c>
    </row>
    <row r="1255" spans="1:41" x14ac:dyDescent="0.3">
      <c r="A1255" s="13" t="s">
        <v>1223</v>
      </c>
      <c r="AK1255" s="50" t="e">
        <v>#N/A</v>
      </c>
      <c r="AO1255" s="13" t="e">
        <v>#N/A</v>
      </c>
    </row>
    <row r="1256" spans="1:41" x14ac:dyDescent="0.3">
      <c r="A1256" s="13" t="s">
        <v>1223</v>
      </c>
      <c r="AK1256" s="50" t="e">
        <v>#N/A</v>
      </c>
      <c r="AO1256" s="13" t="e">
        <v>#N/A</v>
      </c>
    </row>
    <row r="1257" spans="1:41" x14ac:dyDescent="0.3">
      <c r="A1257" s="13" t="s">
        <v>1223</v>
      </c>
      <c r="AK1257" s="50" t="e">
        <v>#N/A</v>
      </c>
      <c r="AO1257" s="13" t="e">
        <v>#N/A</v>
      </c>
    </row>
    <row r="1258" spans="1:41" x14ac:dyDescent="0.3">
      <c r="A1258" s="13" t="s">
        <v>1223</v>
      </c>
      <c r="AK1258" s="50" t="e">
        <v>#N/A</v>
      </c>
      <c r="AO1258" s="13" t="e">
        <v>#N/A</v>
      </c>
    </row>
    <row r="1259" spans="1:41" x14ac:dyDescent="0.3">
      <c r="A1259" s="13" t="s">
        <v>1223</v>
      </c>
      <c r="AK1259" s="50" t="e">
        <v>#N/A</v>
      </c>
      <c r="AO1259" s="13" t="e">
        <v>#N/A</v>
      </c>
    </row>
    <row r="1260" spans="1:41" x14ac:dyDescent="0.3">
      <c r="A1260" s="13" t="s">
        <v>1223</v>
      </c>
      <c r="AK1260" s="50" t="e">
        <v>#N/A</v>
      </c>
      <c r="AO1260" s="13" t="e">
        <v>#N/A</v>
      </c>
    </row>
    <row r="1261" spans="1:41" x14ac:dyDescent="0.3">
      <c r="A1261" s="13" t="s">
        <v>1223</v>
      </c>
      <c r="AK1261" s="50" t="e">
        <v>#N/A</v>
      </c>
      <c r="AO1261" s="13" t="e">
        <v>#N/A</v>
      </c>
    </row>
    <row r="1262" spans="1:41" x14ac:dyDescent="0.3">
      <c r="A1262" s="13" t="s">
        <v>1223</v>
      </c>
      <c r="AK1262" s="50" t="e">
        <v>#N/A</v>
      </c>
      <c r="AO1262" s="13" t="e">
        <v>#N/A</v>
      </c>
    </row>
    <row r="1263" spans="1:41" x14ac:dyDescent="0.3">
      <c r="A1263" s="13" t="s">
        <v>1223</v>
      </c>
      <c r="AK1263" s="50" t="e">
        <v>#N/A</v>
      </c>
      <c r="AO1263" s="13" t="e">
        <v>#N/A</v>
      </c>
    </row>
    <row r="1264" spans="1:41" x14ac:dyDescent="0.3">
      <c r="A1264" s="13" t="s">
        <v>1223</v>
      </c>
      <c r="AK1264" s="50" t="e">
        <v>#N/A</v>
      </c>
      <c r="AO1264" s="13" t="e">
        <v>#N/A</v>
      </c>
    </row>
    <row r="1265" spans="1:41" x14ac:dyDescent="0.3">
      <c r="A1265" s="13" t="s">
        <v>1223</v>
      </c>
      <c r="AK1265" s="50" t="e">
        <v>#N/A</v>
      </c>
      <c r="AO1265" s="13" t="e">
        <v>#N/A</v>
      </c>
    </row>
    <row r="1266" spans="1:41" x14ac:dyDescent="0.3">
      <c r="A1266" s="13" t="s">
        <v>1223</v>
      </c>
      <c r="AK1266" s="50" t="e">
        <v>#N/A</v>
      </c>
      <c r="AO1266" s="13" t="e">
        <v>#N/A</v>
      </c>
    </row>
    <row r="1267" spans="1:41" x14ac:dyDescent="0.3">
      <c r="A1267" s="13" t="s">
        <v>1223</v>
      </c>
      <c r="AK1267" s="50" t="e">
        <v>#N/A</v>
      </c>
      <c r="AO1267" s="13" t="e">
        <v>#N/A</v>
      </c>
    </row>
    <row r="1268" spans="1:41" x14ac:dyDescent="0.3">
      <c r="A1268" s="13" t="s">
        <v>1223</v>
      </c>
      <c r="AK1268" s="50" t="e">
        <v>#N/A</v>
      </c>
      <c r="AO1268" s="13" t="e">
        <v>#N/A</v>
      </c>
    </row>
    <row r="1269" spans="1:41" x14ac:dyDescent="0.3">
      <c r="A1269" s="13" t="s">
        <v>1223</v>
      </c>
      <c r="AK1269" s="50" t="e">
        <v>#N/A</v>
      </c>
      <c r="AO1269" s="13" t="e">
        <v>#N/A</v>
      </c>
    </row>
    <row r="1270" spans="1:41" x14ac:dyDescent="0.3">
      <c r="A1270" s="13" t="s">
        <v>1223</v>
      </c>
      <c r="AK1270" s="50" t="e">
        <v>#N/A</v>
      </c>
      <c r="AO1270" s="13" t="e">
        <v>#N/A</v>
      </c>
    </row>
    <row r="1271" spans="1:41" x14ac:dyDescent="0.3">
      <c r="A1271" s="13" t="s">
        <v>1223</v>
      </c>
      <c r="AK1271" s="50" t="e">
        <v>#N/A</v>
      </c>
      <c r="AO1271" s="13" t="e">
        <v>#N/A</v>
      </c>
    </row>
    <row r="1272" spans="1:41" x14ac:dyDescent="0.3">
      <c r="A1272" s="13" t="s">
        <v>1223</v>
      </c>
      <c r="AK1272" s="50" t="e">
        <v>#N/A</v>
      </c>
      <c r="AO1272" s="13" t="e">
        <v>#N/A</v>
      </c>
    </row>
    <row r="1273" spans="1:41" x14ac:dyDescent="0.3">
      <c r="A1273" s="13" t="s">
        <v>1223</v>
      </c>
      <c r="AK1273" s="50" t="e">
        <v>#N/A</v>
      </c>
      <c r="AO1273" s="13" t="e">
        <v>#N/A</v>
      </c>
    </row>
    <row r="1274" spans="1:41" x14ac:dyDescent="0.3">
      <c r="A1274" s="13" t="s">
        <v>1223</v>
      </c>
      <c r="AK1274" s="50" t="e">
        <v>#N/A</v>
      </c>
      <c r="AO1274" s="13" t="e">
        <v>#N/A</v>
      </c>
    </row>
    <row r="1275" spans="1:41" x14ac:dyDescent="0.3">
      <c r="A1275" s="13" t="s">
        <v>1223</v>
      </c>
      <c r="AK1275" s="50" t="e">
        <v>#N/A</v>
      </c>
      <c r="AO1275" s="13" t="e">
        <v>#N/A</v>
      </c>
    </row>
    <row r="1276" spans="1:41" x14ac:dyDescent="0.3">
      <c r="A1276" s="13" t="s">
        <v>1223</v>
      </c>
      <c r="AK1276" s="50" t="e">
        <v>#N/A</v>
      </c>
      <c r="AO1276" s="13" t="e">
        <v>#N/A</v>
      </c>
    </row>
    <row r="1277" spans="1:41" x14ac:dyDescent="0.3">
      <c r="A1277" s="13" t="s">
        <v>1223</v>
      </c>
      <c r="AK1277" s="50" t="e">
        <v>#N/A</v>
      </c>
      <c r="AO1277" s="13" t="e">
        <v>#N/A</v>
      </c>
    </row>
    <row r="1278" spans="1:41" x14ac:dyDescent="0.3">
      <c r="A1278" s="13" t="s">
        <v>1223</v>
      </c>
      <c r="AK1278" s="50" t="e">
        <v>#N/A</v>
      </c>
      <c r="AO1278" s="13" t="e">
        <v>#N/A</v>
      </c>
    </row>
    <row r="1279" spans="1:41" x14ac:dyDescent="0.3">
      <c r="A1279" s="13" t="s">
        <v>1223</v>
      </c>
      <c r="AK1279" s="50" t="e">
        <v>#N/A</v>
      </c>
      <c r="AO1279" s="13" t="e">
        <v>#N/A</v>
      </c>
    </row>
    <row r="1280" spans="1:41" x14ac:dyDescent="0.3">
      <c r="A1280" s="13" t="s">
        <v>1223</v>
      </c>
      <c r="AK1280" s="50" t="e">
        <v>#N/A</v>
      </c>
      <c r="AO1280" s="13" t="e">
        <v>#N/A</v>
      </c>
    </row>
    <row r="1281" spans="1:41" x14ac:dyDescent="0.3">
      <c r="A1281" s="13" t="s">
        <v>1223</v>
      </c>
      <c r="AK1281" s="50" t="e">
        <v>#N/A</v>
      </c>
      <c r="AO1281" s="13" t="e">
        <v>#N/A</v>
      </c>
    </row>
    <row r="1282" spans="1:41" x14ac:dyDescent="0.3">
      <c r="A1282" s="13" t="s">
        <v>1223</v>
      </c>
      <c r="AK1282" s="50" t="e">
        <v>#N/A</v>
      </c>
      <c r="AO1282" s="13" t="e">
        <v>#N/A</v>
      </c>
    </row>
    <row r="1283" spans="1:41" x14ac:dyDescent="0.3">
      <c r="A1283" s="13" t="s">
        <v>1223</v>
      </c>
      <c r="AK1283" s="50" t="e">
        <v>#N/A</v>
      </c>
      <c r="AO1283" s="13" t="e">
        <v>#N/A</v>
      </c>
    </row>
    <row r="1284" spans="1:41" x14ac:dyDescent="0.3">
      <c r="A1284" s="13" t="s">
        <v>1223</v>
      </c>
      <c r="AK1284" s="50" t="e">
        <v>#N/A</v>
      </c>
      <c r="AO1284" s="13" t="e">
        <v>#N/A</v>
      </c>
    </row>
    <row r="1285" spans="1:41" x14ac:dyDescent="0.3">
      <c r="A1285" s="13" t="s">
        <v>1223</v>
      </c>
      <c r="AK1285" s="50" t="e">
        <v>#N/A</v>
      </c>
      <c r="AO1285" s="13" t="e">
        <v>#N/A</v>
      </c>
    </row>
    <row r="1286" spans="1:41" x14ac:dyDescent="0.3">
      <c r="A1286" s="13" t="s">
        <v>1223</v>
      </c>
      <c r="AK1286" s="50" t="e">
        <v>#N/A</v>
      </c>
      <c r="AO1286" s="13" t="e">
        <v>#N/A</v>
      </c>
    </row>
    <row r="1287" spans="1:41" x14ac:dyDescent="0.3">
      <c r="A1287" s="13" t="s">
        <v>1223</v>
      </c>
      <c r="AK1287" s="50" t="e">
        <v>#N/A</v>
      </c>
      <c r="AO1287" s="13" t="e">
        <v>#N/A</v>
      </c>
    </row>
    <row r="1288" spans="1:41" x14ac:dyDescent="0.3">
      <c r="A1288" s="13" t="s">
        <v>1223</v>
      </c>
      <c r="AK1288" s="50" t="e">
        <v>#N/A</v>
      </c>
      <c r="AO1288" s="13" t="e">
        <v>#N/A</v>
      </c>
    </row>
    <row r="1289" spans="1:41" x14ac:dyDescent="0.3">
      <c r="A1289" s="13" t="s">
        <v>1223</v>
      </c>
      <c r="AK1289" s="50" t="e">
        <v>#N/A</v>
      </c>
      <c r="AO1289" s="13" t="e">
        <v>#N/A</v>
      </c>
    </row>
    <row r="1290" spans="1:41" x14ac:dyDescent="0.3">
      <c r="A1290" s="13" t="s">
        <v>1223</v>
      </c>
      <c r="AK1290" s="50" t="e">
        <v>#N/A</v>
      </c>
      <c r="AO1290" s="13" t="e">
        <v>#N/A</v>
      </c>
    </row>
    <row r="1291" spans="1:41" x14ac:dyDescent="0.3">
      <c r="A1291" s="13" t="s">
        <v>1223</v>
      </c>
      <c r="AK1291" s="50" t="e">
        <v>#N/A</v>
      </c>
      <c r="AO1291" s="13" t="e">
        <v>#N/A</v>
      </c>
    </row>
    <row r="1292" spans="1:41" x14ac:dyDescent="0.3">
      <c r="A1292" s="13" t="s">
        <v>1223</v>
      </c>
      <c r="AK1292" s="50" t="e">
        <v>#N/A</v>
      </c>
      <c r="AO1292" s="13" t="e">
        <v>#N/A</v>
      </c>
    </row>
    <row r="1293" spans="1:41" x14ac:dyDescent="0.3">
      <c r="A1293" s="13" t="s">
        <v>1223</v>
      </c>
      <c r="AK1293" s="50" t="e">
        <v>#N/A</v>
      </c>
      <c r="AO1293" s="13" t="e">
        <v>#N/A</v>
      </c>
    </row>
    <row r="1294" spans="1:41" x14ac:dyDescent="0.3">
      <c r="A1294" s="13" t="s">
        <v>1223</v>
      </c>
      <c r="AK1294" s="50" t="e">
        <v>#N/A</v>
      </c>
      <c r="AO1294" s="13" t="e">
        <v>#N/A</v>
      </c>
    </row>
    <row r="1295" spans="1:41" x14ac:dyDescent="0.3">
      <c r="A1295" s="13" t="s">
        <v>1223</v>
      </c>
      <c r="AK1295" s="50" t="e">
        <v>#N/A</v>
      </c>
      <c r="AO1295" s="13" t="e">
        <v>#N/A</v>
      </c>
    </row>
    <row r="1296" spans="1:41" x14ac:dyDescent="0.3">
      <c r="A1296" s="13" t="s">
        <v>1223</v>
      </c>
      <c r="AK1296" s="50" t="e">
        <v>#N/A</v>
      </c>
      <c r="AO1296" s="13" t="e">
        <v>#N/A</v>
      </c>
    </row>
    <row r="1297" spans="1:41" x14ac:dyDescent="0.3">
      <c r="A1297" s="13" t="s">
        <v>1223</v>
      </c>
      <c r="AK1297" s="50" t="e">
        <v>#N/A</v>
      </c>
      <c r="AO1297" s="13" t="e">
        <v>#N/A</v>
      </c>
    </row>
    <row r="1298" spans="1:41" x14ac:dyDescent="0.3">
      <c r="A1298" s="13" t="s">
        <v>1223</v>
      </c>
      <c r="AK1298" s="50" t="e">
        <v>#N/A</v>
      </c>
      <c r="AO1298" s="13" t="e">
        <v>#N/A</v>
      </c>
    </row>
    <row r="1299" spans="1:41" x14ac:dyDescent="0.3">
      <c r="A1299" s="13" t="s">
        <v>1223</v>
      </c>
      <c r="AK1299" s="50" t="e">
        <v>#N/A</v>
      </c>
      <c r="AO1299" s="13" t="e">
        <v>#N/A</v>
      </c>
    </row>
    <row r="1300" spans="1:41" x14ac:dyDescent="0.3">
      <c r="A1300" s="13" t="s">
        <v>1223</v>
      </c>
      <c r="AK1300" s="50" t="e">
        <v>#N/A</v>
      </c>
      <c r="AO1300" s="13" t="e">
        <v>#N/A</v>
      </c>
    </row>
    <row r="1301" spans="1:41" x14ac:dyDescent="0.3">
      <c r="A1301" s="13" t="s">
        <v>1223</v>
      </c>
      <c r="AK1301" s="50" t="e">
        <v>#N/A</v>
      </c>
      <c r="AO1301" s="13" t="e">
        <v>#N/A</v>
      </c>
    </row>
    <row r="1302" spans="1:41" x14ac:dyDescent="0.3">
      <c r="A1302" s="13" t="s">
        <v>1223</v>
      </c>
      <c r="AK1302" s="50" t="e">
        <v>#N/A</v>
      </c>
      <c r="AO1302" s="13" t="e">
        <v>#N/A</v>
      </c>
    </row>
    <row r="1303" spans="1:41" x14ac:dyDescent="0.3">
      <c r="A1303" s="13" t="s">
        <v>1223</v>
      </c>
      <c r="AK1303" s="50" t="e">
        <v>#N/A</v>
      </c>
      <c r="AO1303" s="13" t="e">
        <v>#N/A</v>
      </c>
    </row>
    <row r="1304" spans="1:41" x14ac:dyDescent="0.3">
      <c r="A1304" s="13" t="s">
        <v>1223</v>
      </c>
      <c r="AK1304" s="50" t="e">
        <v>#N/A</v>
      </c>
      <c r="AO1304" s="13" t="e">
        <v>#N/A</v>
      </c>
    </row>
    <row r="1305" spans="1:41" x14ac:dyDescent="0.3">
      <c r="A1305" s="13" t="s">
        <v>1223</v>
      </c>
      <c r="AK1305" s="50" t="e">
        <v>#N/A</v>
      </c>
      <c r="AO1305" s="13" t="e">
        <v>#N/A</v>
      </c>
    </row>
    <row r="1306" spans="1:41" x14ac:dyDescent="0.3">
      <c r="A1306" s="13" t="s">
        <v>1223</v>
      </c>
      <c r="AK1306" s="50" t="e">
        <v>#N/A</v>
      </c>
      <c r="AO1306" s="13" t="e">
        <v>#N/A</v>
      </c>
    </row>
    <row r="1307" spans="1:41" x14ac:dyDescent="0.3">
      <c r="A1307" s="13" t="s">
        <v>1223</v>
      </c>
      <c r="AK1307" s="50" t="e">
        <v>#N/A</v>
      </c>
      <c r="AO1307" s="13" t="e">
        <v>#N/A</v>
      </c>
    </row>
    <row r="1308" spans="1:41" x14ac:dyDescent="0.3">
      <c r="A1308" s="13" t="s">
        <v>1223</v>
      </c>
      <c r="AK1308" s="50" t="e">
        <v>#N/A</v>
      </c>
      <c r="AO1308" s="13" t="e">
        <v>#N/A</v>
      </c>
    </row>
    <row r="1309" spans="1:41" x14ac:dyDescent="0.3">
      <c r="A1309" s="13" t="s">
        <v>1223</v>
      </c>
      <c r="AK1309" s="50" t="e">
        <v>#N/A</v>
      </c>
      <c r="AO1309" s="13" t="e">
        <v>#N/A</v>
      </c>
    </row>
    <row r="1310" spans="1:41" x14ac:dyDescent="0.3">
      <c r="A1310" s="13" t="s">
        <v>1223</v>
      </c>
      <c r="AK1310" s="50" t="e">
        <v>#N/A</v>
      </c>
      <c r="AO1310" s="13" t="e">
        <v>#N/A</v>
      </c>
    </row>
    <row r="1311" spans="1:41" x14ac:dyDescent="0.3">
      <c r="A1311" s="13" t="s">
        <v>1223</v>
      </c>
      <c r="AK1311" s="50" t="e">
        <v>#N/A</v>
      </c>
      <c r="AO1311" s="13" t="e">
        <v>#N/A</v>
      </c>
    </row>
    <row r="1312" spans="1:41" x14ac:dyDescent="0.3">
      <c r="A1312" s="13" t="s">
        <v>1223</v>
      </c>
      <c r="AK1312" s="50" t="e">
        <v>#N/A</v>
      </c>
      <c r="AO1312" s="13" t="e">
        <v>#N/A</v>
      </c>
    </row>
    <row r="1313" spans="1:41" x14ac:dyDescent="0.3">
      <c r="A1313" s="13" t="s">
        <v>1223</v>
      </c>
      <c r="AK1313" s="50" t="e">
        <v>#N/A</v>
      </c>
      <c r="AO1313" s="13" t="e">
        <v>#N/A</v>
      </c>
    </row>
    <row r="1314" spans="1:41" x14ac:dyDescent="0.3">
      <c r="A1314" s="13" t="s">
        <v>1223</v>
      </c>
      <c r="AK1314" s="50" t="e">
        <v>#N/A</v>
      </c>
      <c r="AO1314" s="13" t="e">
        <v>#N/A</v>
      </c>
    </row>
    <row r="1315" spans="1:41" x14ac:dyDescent="0.3">
      <c r="A1315" s="13" t="s">
        <v>1223</v>
      </c>
      <c r="AK1315" s="50" t="e">
        <v>#N/A</v>
      </c>
      <c r="AO1315" s="13" t="e">
        <v>#N/A</v>
      </c>
    </row>
    <row r="1316" spans="1:41" x14ac:dyDescent="0.3">
      <c r="A1316" s="13" t="s">
        <v>1223</v>
      </c>
      <c r="AK1316" s="50" t="e">
        <v>#N/A</v>
      </c>
      <c r="AO1316" s="13" t="e">
        <v>#N/A</v>
      </c>
    </row>
    <row r="1317" spans="1:41" x14ac:dyDescent="0.3">
      <c r="A1317" s="13" t="s">
        <v>1223</v>
      </c>
      <c r="AK1317" s="50" t="e">
        <v>#N/A</v>
      </c>
      <c r="AO1317" s="13" t="e">
        <v>#N/A</v>
      </c>
    </row>
    <row r="1318" spans="1:41" x14ac:dyDescent="0.3">
      <c r="A1318" s="13" t="s">
        <v>1223</v>
      </c>
      <c r="AK1318" s="50" t="e">
        <v>#N/A</v>
      </c>
      <c r="AO1318" s="13" t="e">
        <v>#N/A</v>
      </c>
    </row>
    <row r="1319" spans="1:41" x14ac:dyDescent="0.3">
      <c r="A1319" s="13" t="s">
        <v>1223</v>
      </c>
      <c r="AK1319" s="50" t="e">
        <v>#N/A</v>
      </c>
      <c r="AO1319" s="13" t="e">
        <v>#N/A</v>
      </c>
    </row>
    <row r="1320" spans="1:41" x14ac:dyDescent="0.3">
      <c r="A1320" s="13" t="s">
        <v>1223</v>
      </c>
      <c r="AK1320" s="50" t="e">
        <v>#N/A</v>
      </c>
      <c r="AO1320" s="13" t="e">
        <v>#N/A</v>
      </c>
    </row>
    <row r="1321" spans="1:41" x14ac:dyDescent="0.3">
      <c r="A1321" s="13" t="s">
        <v>1223</v>
      </c>
      <c r="AK1321" s="50" t="e">
        <v>#N/A</v>
      </c>
      <c r="AO1321" s="13" t="e">
        <v>#N/A</v>
      </c>
    </row>
    <row r="1322" spans="1:41" x14ac:dyDescent="0.3">
      <c r="A1322" s="13" t="s">
        <v>1223</v>
      </c>
      <c r="AK1322" s="50" t="e">
        <v>#N/A</v>
      </c>
      <c r="AO1322" s="13" t="e">
        <v>#N/A</v>
      </c>
    </row>
    <row r="1323" spans="1:41" x14ac:dyDescent="0.3">
      <c r="A1323" s="13" t="s">
        <v>1223</v>
      </c>
      <c r="AK1323" s="50" t="e">
        <v>#N/A</v>
      </c>
      <c r="AO1323" s="13" t="e">
        <v>#N/A</v>
      </c>
    </row>
    <row r="1324" spans="1:41" x14ac:dyDescent="0.3">
      <c r="A1324" s="13" t="s">
        <v>1223</v>
      </c>
      <c r="AK1324" s="50" t="e">
        <v>#N/A</v>
      </c>
      <c r="AO1324" s="13" t="e">
        <v>#N/A</v>
      </c>
    </row>
    <row r="1325" spans="1:41" x14ac:dyDescent="0.3">
      <c r="A1325" s="13" t="s">
        <v>1223</v>
      </c>
      <c r="AK1325" s="50" t="e">
        <v>#N/A</v>
      </c>
      <c r="AO1325" s="13" t="e">
        <v>#N/A</v>
      </c>
    </row>
    <row r="1326" spans="1:41" x14ac:dyDescent="0.3">
      <c r="A1326" s="13" t="s">
        <v>1223</v>
      </c>
      <c r="AK1326" s="50" t="e">
        <v>#N/A</v>
      </c>
      <c r="AO1326" s="13" t="e">
        <v>#N/A</v>
      </c>
    </row>
    <row r="1327" spans="1:41" x14ac:dyDescent="0.3">
      <c r="A1327" s="13" t="s">
        <v>1223</v>
      </c>
      <c r="AK1327" s="50" t="e">
        <v>#N/A</v>
      </c>
      <c r="AO1327" s="13" t="e">
        <v>#N/A</v>
      </c>
    </row>
    <row r="1328" spans="1:41" x14ac:dyDescent="0.3">
      <c r="A1328" s="13" t="s">
        <v>1223</v>
      </c>
      <c r="AK1328" s="50" t="e">
        <v>#N/A</v>
      </c>
      <c r="AO1328" s="13" t="e">
        <v>#N/A</v>
      </c>
    </row>
    <row r="1329" spans="1:41" x14ac:dyDescent="0.3">
      <c r="A1329" s="13" t="s">
        <v>1223</v>
      </c>
      <c r="AK1329" s="50" t="e">
        <v>#N/A</v>
      </c>
      <c r="AO1329" s="13" t="e">
        <v>#N/A</v>
      </c>
    </row>
    <row r="1330" spans="1:41" x14ac:dyDescent="0.3">
      <c r="A1330" s="13" t="s">
        <v>1223</v>
      </c>
      <c r="AK1330" s="50" t="e">
        <v>#N/A</v>
      </c>
      <c r="AO1330" s="13" t="e">
        <v>#N/A</v>
      </c>
    </row>
    <row r="1331" spans="1:41" x14ac:dyDescent="0.3">
      <c r="A1331" s="13" t="s">
        <v>1223</v>
      </c>
      <c r="AK1331" s="50" t="e">
        <v>#N/A</v>
      </c>
      <c r="AO1331" s="13" t="e">
        <v>#N/A</v>
      </c>
    </row>
    <row r="1332" spans="1:41" x14ac:dyDescent="0.3">
      <c r="A1332" s="13" t="s">
        <v>1223</v>
      </c>
      <c r="AK1332" s="50" t="e">
        <v>#N/A</v>
      </c>
      <c r="AO1332" s="13" t="e">
        <v>#N/A</v>
      </c>
    </row>
    <row r="1333" spans="1:41" x14ac:dyDescent="0.3">
      <c r="A1333" s="13" t="s">
        <v>1223</v>
      </c>
      <c r="AK1333" s="50" t="e">
        <v>#N/A</v>
      </c>
      <c r="AO1333" s="13" t="e">
        <v>#N/A</v>
      </c>
    </row>
    <row r="1334" spans="1:41" x14ac:dyDescent="0.3">
      <c r="A1334" s="13" t="s">
        <v>1223</v>
      </c>
      <c r="AK1334" s="50" t="e">
        <v>#N/A</v>
      </c>
      <c r="AO1334" s="13" t="e">
        <v>#N/A</v>
      </c>
    </row>
    <row r="1335" spans="1:41" x14ac:dyDescent="0.3">
      <c r="A1335" s="13" t="s">
        <v>1223</v>
      </c>
      <c r="AK1335" s="50" t="e">
        <v>#N/A</v>
      </c>
      <c r="AO1335" s="13" t="e">
        <v>#N/A</v>
      </c>
    </row>
    <row r="1336" spans="1:41" x14ac:dyDescent="0.3">
      <c r="A1336" s="13" t="s">
        <v>1223</v>
      </c>
      <c r="AK1336" s="50" t="e">
        <v>#N/A</v>
      </c>
      <c r="AO1336" s="13" t="e">
        <v>#N/A</v>
      </c>
    </row>
    <row r="1337" spans="1:41" x14ac:dyDescent="0.3">
      <c r="A1337" s="13" t="s">
        <v>1223</v>
      </c>
      <c r="AK1337" s="50" t="e">
        <v>#N/A</v>
      </c>
      <c r="AO1337" s="13" t="e">
        <v>#N/A</v>
      </c>
    </row>
    <row r="1338" spans="1:41" x14ac:dyDescent="0.3">
      <c r="A1338" s="13" t="s">
        <v>1223</v>
      </c>
      <c r="AK1338" s="50" t="e">
        <v>#N/A</v>
      </c>
      <c r="AO1338" s="13" t="e">
        <v>#N/A</v>
      </c>
    </row>
    <row r="1339" spans="1:41" x14ac:dyDescent="0.3">
      <c r="A1339" s="13" t="s">
        <v>1223</v>
      </c>
      <c r="AK1339" s="50" t="e">
        <v>#N/A</v>
      </c>
      <c r="AO1339" s="13" t="e">
        <v>#N/A</v>
      </c>
    </row>
    <row r="1340" spans="1:41" x14ac:dyDescent="0.3">
      <c r="A1340" s="13" t="s">
        <v>1223</v>
      </c>
      <c r="AK1340" s="50" t="e">
        <v>#N/A</v>
      </c>
      <c r="AO1340" s="13" t="e">
        <v>#N/A</v>
      </c>
    </row>
    <row r="1341" spans="1:41" x14ac:dyDescent="0.3">
      <c r="A1341" s="13" t="s">
        <v>1223</v>
      </c>
      <c r="AK1341" s="50" t="e">
        <v>#N/A</v>
      </c>
      <c r="AO1341" s="13" t="e">
        <v>#N/A</v>
      </c>
    </row>
    <row r="1342" spans="1:41" x14ac:dyDescent="0.3">
      <c r="A1342" s="13" t="s">
        <v>1223</v>
      </c>
      <c r="AK1342" s="50" t="e">
        <v>#N/A</v>
      </c>
      <c r="AO1342" s="13" t="e">
        <v>#N/A</v>
      </c>
    </row>
    <row r="1343" spans="1:41" x14ac:dyDescent="0.3">
      <c r="A1343" s="13" t="s">
        <v>1223</v>
      </c>
      <c r="AK1343" s="50" t="e">
        <v>#N/A</v>
      </c>
      <c r="AO1343" s="13" t="e">
        <v>#N/A</v>
      </c>
    </row>
    <row r="1344" spans="1:41" x14ac:dyDescent="0.3">
      <c r="A1344" s="13" t="s">
        <v>1223</v>
      </c>
      <c r="AK1344" s="50" t="e">
        <v>#N/A</v>
      </c>
      <c r="AO1344" s="13" t="e">
        <v>#N/A</v>
      </c>
    </row>
    <row r="1345" spans="1:41" x14ac:dyDescent="0.3">
      <c r="A1345" s="13" t="s">
        <v>1223</v>
      </c>
      <c r="AK1345" s="50" t="e">
        <v>#N/A</v>
      </c>
      <c r="AO1345" s="13" t="e">
        <v>#N/A</v>
      </c>
    </row>
    <row r="1346" spans="1:41" x14ac:dyDescent="0.3">
      <c r="A1346" s="13" t="s">
        <v>1223</v>
      </c>
      <c r="AK1346" s="50" t="e">
        <v>#N/A</v>
      </c>
      <c r="AO1346" s="13" t="e">
        <v>#N/A</v>
      </c>
    </row>
    <row r="1347" spans="1:41" x14ac:dyDescent="0.3">
      <c r="A1347" s="13" t="s">
        <v>1223</v>
      </c>
      <c r="AK1347" s="50" t="e">
        <v>#N/A</v>
      </c>
      <c r="AO1347" s="13" t="e">
        <v>#N/A</v>
      </c>
    </row>
    <row r="1348" spans="1:41" x14ac:dyDescent="0.3">
      <c r="A1348" s="13" t="s">
        <v>1223</v>
      </c>
      <c r="AK1348" s="50" t="e">
        <v>#N/A</v>
      </c>
      <c r="AO1348" s="13" t="e">
        <v>#N/A</v>
      </c>
    </row>
    <row r="1349" spans="1:41" x14ac:dyDescent="0.3">
      <c r="A1349" s="13" t="s">
        <v>1223</v>
      </c>
      <c r="AK1349" s="50" t="e">
        <v>#N/A</v>
      </c>
      <c r="AO1349" s="13" t="e">
        <v>#N/A</v>
      </c>
    </row>
    <row r="1350" spans="1:41" x14ac:dyDescent="0.3">
      <c r="A1350" s="13" t="s">
        <v>1223</v>
      </c>
      <c r="AK1350" s="50" t="e">
        <v>#N/A</v>
      </c>
      <c r="AO1350" s="13" t="e">
        <v>#N/A</v>
      </c>
    </row>
    <row r="1351" spans="1:41" x14ac:dyDescent="0.3">
      <c r="A1351" s="13" t="s">
        <v>1223</v>
      </c>
      <c r="AK1351" s="50" t="e">
        <v>#N/A</v>
      </c>
      <c r="AO1351" s="13" t="e">
        <v>#N/A</v>
      </c>
    </row>
    <row r="1352" spans="1:41" x14ac:dyDescent="0.3">
      <c r="A1352" s="13" t="s">
        <v>1223</v>
      </c>
      <c r="AK1352" s="50" t="e">
        <v>#N/A</v>
      </c>
      <c r="AO1352" s="13" t="e">
        <v>#N/A</v>
      </c>
    </row>
    <row r="1353" spans="1:41" x14ac:dyDescent="0.3">
      <c r="A1353" s="13" t="s">
        <v>1223</v>
      </c>
      <c r="AK1353" s="50" t="e">
        <v>#N/A</v>
      </c>
      <c r="AO1353" s="13" t="e">
        <v>#N/A</v>
      </c>
    </row>
    <row r="1354" spans="1:41" x14ac:dyDescent="0.3">
      <c r="A1354" s="13" t="s">
        <v>1223</v>
      </c>
      <c r="AK1354" s="50" t="e">
        <v>#N/A</v>
      </c>
      <c r="AO1354" s="13" t="e">
        <v>#N/A</v>
      </c>
    </row>
    <row r="1355" spans="1:41" x14ac:dyDescent="0.3">
      <c r="A1355" s="13" t="s">
        <v>1223</v>
      </c>
      <c r="AK1355" s="50" t="e">
        <v>#N/A</v>
      </c>
      <c r="AO1355" s="13" t="e">
        <v>#N/A</v>
      </c>
    </row>
    <row r="1356" spans="1:41" x14ac:dyDescent="0.3">
      <c r="A1356" s="13" t="s">
        <v>1223</v>
      </c>
      <c r="AK1356" s="50" t="e">
        <v>#N/A</v>
      </c>
      <c r="AO1356" s="13" t="e">
        <v>#N/A</v>
      </c>
    </row>
    <row r="1357" spans="1:41" x14ac:dyDescent="0.3">
      <c r="A1357" s="13" t="s">
        <v>1223</v>
      </c>
      <c r="AK1357" s="50" t="e">
        <v>#N/A</v>
      </c>
      <c r="AO1357" s="13" t="e">
        <v>#N/A</v>
      </c>
    </row>
    <row r="1358" spans="1:41" x14ac:dyDescent="0.3">
      <c r="A1358" s="13" t="s">
        <v>1223</v>
      </c>
      <c r="AK1358" s="50" t="e">
        <v>#N/A</v>
      </c>
      <c r="AO1358" s="13" t="e">
        <v>#N/A</v>
      </c>
    </row>
    <row r="1359" spans="1:41" x14ac:dyDescent="0.3">
      <c r="A1359" s="13" t="s">
        <v>1223</v>
      </c>
      <c r="AK1359" s="50" t="e">
        <v>#N/A</v>
      </c>
      <c r="AO1359" s="13" t="e">
        <v>#N/A</v>
      </c>
    </row>
    <row r="1360" spans="1:41" x14ac:dyDescent="0.3">
      <c r="A1360" s="13" t="s">
        <v>1223</v>
      </c>
      <c r="AK1360" s="50" t="e">
        <v>#N/A</v>
      </c>
      <c r="AO1360" s="13" t="e">
        <v>#N/A</v>
      </c>
    </row>
    <row r="1361" spans="1:41" x14ac:dyDescent="0.3">
      <c r="A1361" s="13" t="s">
        <v>1223</v>
      </c>
      <c r="AK1361" s="50" t="e">
        <v>#N/A</v>
      </c>
      <c r="AO1361" s="13" t="e">
        <v>#N/A</v>
      </c>
    </row>
    <row r="1362" spans="1:41" x14ac:dyDescent="0.3">
      <c r="A1362" s="13" t="s">
        <v>1223</v>
      </c>
      <c r="AK1362" s="50" t="e">
        <v>#N/A</v>
      </c>
      <c r="AO1362" s="13" t="e">
        <v>#N/A</v>
      </c>
    </row>
    <row r="1363" spans="1:41" x14ac:dyDescent="0.3">
      <c r="A1363" s="13" t="s">
        <v>1223</v>
      </c>
      <c r="AK1363" s="50" t="e">
        <v>#N/A</v>
      </c>
      <c r="AO1363" s="13" t="e">
        <v>#N/A</v>
      </c>
    </row>
    <row r="1364" spans="1:41" x14ac:dyDescent="0.3">
      <c r="A1364" s="13" t="s">
        <v>1223</v>
      </c>
      <c r="AK1364" s="50" t="e">
        <v>#N/A</v>
      </c>
      <c r="AO1364" s="13" t="e">
        <v>#N/A</v>
      </c>
    </row>
    <row r="1365" spans="1:41" x14ac:dyDescent="0.3">
      <c r="A1365" s="13" t="s">
        <v>1223</v>
      </c>
      <c r="AK1365" s="50" t="e">
        <v>#N/A</v>
      </c>
      <c r="AO1365" s="13" t="e">
        <v>#N/A</v>
      </c>
    </row>
    <row r="1366" spans="1:41" x14ac:dyDescent="0.3">
      <c r="A1366" s="13" t="s">
        <v>1223</v>
      </c>
      <c r="AK1366" s="50" t="e">
        <v>#N/A</v>
      </c>
      <c r="AO1366" s="13" t="e">
        <v>#N/A</v>
      </c>
    </row>
    <row r="1367" spans="1:41" x14ac:dyDescent="0.3">
      <c r="A1367" s="13" t="s">
        <v>1223</v>
      </c>
      <c r="AK1367" s="50" t="e">
        <v>#N/A</v>
      </c>
      <c r="AO1367" s="13" t="e">
        <v>#N/A</v>
      </c>
    </row>
    <row r="1368" spans="1:41" x14ac:dyDescent="0.3">
      <c r="A1368" s="13" t="s">
        <v>1223</v>
      </c>
      <c r="AK1368" s="50" t="e">
        <v>#N/A</v>
      </c>
      <c r="AO1368" s="13" t="e">
        <v>#N/A</v>
      </c>
    </row>
    <row r="1369" spans="1:41" x14ac:dyDescent="0.3">
      <c r="A1369" s="13" t="s">
        <v>1223</v>
      </c>
      <c r="AK1369" s="50" t="e">
        <v>#N/A</v>
      </c>
      <c r="AO1369" s="13" t="e">
        <v>#N/A</v>
      </c>
    </row>
    <row r="1370" spans="1:41" x14ac:dyDescent="0.3">
      <c r="A1370" s="13" t="s">
        <v>1223</v>
      </c>
      <c r="AK1370" s="50" t="e">
        <v>#N/A</v>
      </c>
      <c r="AO1370" s="13" t="e">
        <v>#N/A</v>
      </c>
    </row>
    <row r="1371" spans="1:41" x14ac:dyDescent="0.3">
      <c r="A1371" s="13" t="s">
        <v>1223</v>
      </c>
      <c r="AK1371" s="50" t="e">
        <v>#N/A</v>
      </c>
      <c r="AO1371" s="13" t="e">
        <v>#N/A</v>
      </c>
    </row>
    <row r="1372" spans="1:41" x14ac:dyDescent="0.3">
      <c r="A1372" s="13" t="s">
        <v>1223</v>
      </c>
      <c r="AK1372" s="50" t="e">
        <v>#N/A</v>
      </c>
      <c r="AO1372" s="13" t="e">
        <v>#N/A</v>
      </c>
    </row>
    <row r="1373" spans="1:41" x14ac:dyDescent="0.3">
      <c r="A1373" s="13" t="s">
        <v>1223</v>
      </c>
      <c r="AK1373" s="50" t="e">
        <v>#N/A</v>
      </c>
      <c r="AO1373" s="13" t="e">
        <v>#N/A</v>
      </c>
    </row>
    <row r="1374" spans="1:41" x14ac:dyDescent="0.3">
      <c r="A1374" s="13" t="s">
        <v>1223</v>
      </c>
      <c r="AK1374" s="50" t="e">
        <v>#N/A</v>
      </c>
      <c r="AO1374" s="13" t="e">
        <v>#N/A</v>
      </c>
    </row>
    <row r="1375" spans="1:41" x14ac:dyDescent="0.3">
      <c r="A1375" s="13" t="s">
        <v>1223</v>
      </c>
      <c r="AK1375" s="50" t="e">
        <v>#N/A</v>
      </c>
      <c r="AO1375" s="13" t="e">
        <v>#N/A</v>
      </c>
    </row>
    <row r="1376" spans="1:41" x14ac:dyDescent="0.3">
      <c r="A1376" s="13" t="s">
        <v>1223</v>
      </c>
      <c r="AK1376" s="50" t="e">
        <v>#N/A</v>
      </c>
      <c r="AO1376" s="13" t="e">
        <v>#N/A</v>
      </c>
    </row>
    <row r="1377" spans="1:41" x14ac:dyDescent="0.3">
      <c r="A1377" s="13" t="s">
        <v>1223</v>
      </c>
      <c r="AK1377" s="50" t="e">
        <v>#N/A</v>
      </c>
      <c r="AO1377" s="13" t="e">
        <v>#N/A</v>
      </c>
    </row>
    <row r="1378" spans="1:41" x14ac:dyDescent="0.3">
      <c r="A1378" s="13" t="s">
        <v>1223</v>
      </c>
      <c r="AK1378" s="50" t="e">
        <v>#N/A</v>
      </c>
      <c r="AO1378" s="13" t="e">
        <v>#N/A</v>
      </c>
    </row>
    <row r="1379" spans="1:41" x14ac:dyDescent="0.3">
      <c r="A1379" s="13" t="s">
        <v>1223</v>
      </c>
      <c r="AK1379" s="50" t="e">
        <v>#N/A</v>
      </c>
      <c r="AO1379" s="13" t="e">
        <v>#N/A</v>
      </c>
    </row>
    <row r="1380" spans="1:41" x14ac:dyDescent="0.3">
      <c r="A1380" s="13" t="s">
        <v>1223</v>
      </c>
      <c r="AK1380" s="50" t="e">
        <v>#N/A</v>
      </c>
      <c r="AO1380" s="13" t="e">
        <v>#N/A</v>
      </c>
    </row>
    <row r="1381" spans="1:41" x14ac:dyDescent="0.3">
      <c r="A1381" s="13" t="s">
        <v>1223</v>
      </c>
      <c r="AK1381" s="50" t="e">
        <v>#N/A</v>
      </c>
      <c r="AO1381" s="13" t="e">
        <v>#N/A</v>
      </c>
    </row>
    <row r="1382" spans="1:41" x14ac:dyDescent="0.3">
      <c r="A1382" s="13" t="s">
        <v>1223</v>
      </c>
      <c r="AK1382" s="50" t="e">
        <v>#N/A</v>
      </c>
      <c r="AO1382" s="13" t="e">
        <v>#N/A</v>
      </c>
    </row>
    <row r="1383" spans="1:41" x14ac:dyDescent="0.3">
      <c r="A1383" s="13" t="s">
        <v>1223</v>
      </c>
      <c r="AK1383" s="50" t="e">
        <v>#N/A</v>
      </c>
      <c r="AO1383" s="13" t="e">
        <v>#N/A</v>
      </c>
    </row>
    <row r="1384" spans="1:41" x14ac:dyDescent="0.3">
      <c r="A1384" s="13" t="s">
        <v>1223</v>
      </c>
      <c r="AK1384" s="50" t="e">
        <v>#N/A</v>
      </c>
      <c r="AO1384" s="13" t="e">
        <v>#N/A</v>
      </c>
    </row>
    <row r="1385" spans="1:41" x14ac:dyDescent="0.3">
      <c r="A1385" s="13" t="s">
        <v>1223</v>
      </c>
      <c r="AK1385" s="50" t="e">
        <v>#N/A</v>
      </c>
      <c r="AO1385" s="13" t="e">
        <v>#N/A</v>
      </c>
    </row>
    <row r="1386" spans="1:41" x14ac:dyDescent="0.3">
      <c r="A1386" s="13" t="s">
        <v>1223</v>
      </c>
      <c r="AK1386" s="50" t="e">
        <v>#N/A</v>
      </c>
      <c r="AO1386" s="13" t="e">
        <v>#N/A</v>
      </c>
    </row>
    <row r="1387" spans="1:41" x14ac:dyDescent="0.3">
      <c r="A1387" s="13" t="s">
        <v>1223</v>
      </c>
      <c r="AK1387" s="50" t="e">
        <v>#N/A</v>
      </c>
      <c r="AO1387" s="13" t="e">
        <v>#N/A</v>
      </c>
    </row>
    <row r="1388" spans="1:41" x14ac:dyDescent="0.3">
      <c r="A1388" s="13" t="s">
        <v>1223</v>
      </c>
      <c r="AK1388" s="50" t="e">
        <v>#N/A</v>
      </c>
      <c r="AO1388" s="13" t="e">
        <v>#N/A</v>
      </c>
    </row>
    <row r="1389" spans="1:41" x14ac:dyDescent="0.3">
      <c r="A1389" s="13" t="s">
        <v>1223</v>
      </c>
      <c r="AK1389" s="50" t="e">
        <v>#N/A</v>
      </c>
      <c r="AO1389" s="13" t="e">
        <v>#N/A</v>
      </c>
    </row>
    <row r="1390" spans="1:41" x14ac:dyDescent="0.3">
      <c r="A1390" s="13" t="s">
        <v>1223</v>
      </c>
      <c r="AK1390" s="50" t="e">
        <v>#N/A</v>
      </c>
      <c r="AO1390" s="13" t="e">
        <v>#N/A</v>
      </c>
    </row>
    <row r="1391" spans="1:41" x14ac:dyDescent="0.3">
      <c r="A1391" s="13" t="s">
        <v>1223</v>
      </c>
      <c r="AK1391" s="50" t="e">
        <v>#N/A</v>
      </c>
      <c r="AO1391" s="13" t="e">
        <v>#N/A</v>
      </c>
    </row>
    <row r="1392" spans="1:41" x14ac:dyDescent="0.3">
      <c r="A1392" s="13" t="s">
        <v>1223</v>
      </c>
      <c r="AK1392" s="50" t="e">
        <v>#N/A</v>
      </c>
      <c r="AO1392" s="13" t="e">
        <v>#N/A</v>
      </c>
    </row>
    <row r="1393" spans="1:41" x14ac:dyDescent="0.3">
      <c r="A1393" s="13" t="s">
        <v>1223</v>
      </c>
      <c r="AK1393" s="50" t="e">
        <v>#N/A</v>
      </c>
      <c r="AO1393" s="13" t="e">
        <v>#N/A</v>
      </c>
    </row>
    <row r="1394" spans="1:41" x14ac:dyDescent="0.3">
      <c r="A1394" s="13" t="s">
        <v>1223</v>
      </c>
      <c r="AK1394" s="50" t="e">
        <v>#N/A</v>
      </c>
      <c r="AO1394" s="13" t="e">
        <v>#N/A</v>
      </c>
    </row>
    <row r="1395" spans="1:41" x14ac:dyDescent="0.3">
      <c r="A1395" s="13" t="s">
        <v>1223</v>
      </c>
      <c r="AK1395" s="50" t="e">
        <v>#N/A</v>
      </c>
      <c r="AO1395" s="13" t="e">
        <v>#N/A</v>
      </c>
    </row>
    <row r="1396" spans="1:41" x14ac:dyDescent="0.3">
      <c r="A1396" s="13" t="s">
        <v>1223</v>
      </c>
      <c r="AK1396" s="50" t="e">
        <v>#N/A</v>
      </c>
      <c r="AO1396" s="13" t="e">
        <v>#N/A</v>
      </c>
    </row>
    <row r="1397" spans="1:41" x14ac:dyDescent="0.3">
      <c r="A1397" s="13" t="s">
        <v>1223</v>
      </c>
      <c r="AK1397" s="50" t="e">
        <v>#N/A</v>
      </c>
      <c r="AO1397" s="13" t="e">
        <v>#N/A</v>
      </c>
    </row>
    <row r="1398" spans="1:41" x14ac:dyDescent="0.3">
      <c r="A1398" s="13" t="s">
        <v>1223</v>
      </c>
      <c r="AK1398" s="50" t="e">
        <v>#N/A</v>
      </c>
      <c r="AO1398" s="13" t="e">
        <v>#N/A</v>
      </c>
    </row>
    <row r="1399" spans="1:41" x14ac:dyDescent="0.3">
      <c r="A1399" s="13" t="s">
        <v>1223</v>
      </c>
      <c r="AK1399" s="50" t="e">
        <v>#N/A</v>
      </c>
      <c r="AO1399" s="13" t="e">
        <v>#N/A</v>
      </c>
    </row>
    <row r="1400" spans="1:41" x14ac:dyDescent="0.3">
      <c r="A1400" s="13" t="s">
        <v>1223</v>
      </c>
      <c r="AK1400" s="50" t="e">
        <v>#N/A</v>
      </c>
      <c r="AO1400" s="13" t="e">
        <v>#N/A</v>
      </c>
    </row>
    <row r="1401" spans="1:41" x14ac:dyDescent="0.3">
      <c r="A1401" s="13" t="s">
        <v>1223</v>
      </c>
      <c r="AK1401" s="50" t="e">
        <v>#N/A</v>
      </c>
      <c r="AO1401" s="13" t="e">
        <v>#N/A</v>
      </c>
    </row>
    <row r="1402" spans="1:41" x14ac:dyDescent="0.3">
      <c r="A1402" s="13" t="s">
        <v>1223</v>
      </c>
      <c r="AK1402" s="50" t="e">
        <v>#N/A</v>
      </c>
      <c r="AO1402" s="13" t="e">
        <v>#N/A</v>
      </c>
    </row>
    <row r="1403" spans="1:41" x14ac:dyDescent="0.3">
      <c r="A1403" s="13" t="s">
        <v>1223</v>
      </c>
      <c r="AK1403" s="50" t="e">
        <v>#N/A</v>
      </c>
      <c r="AO1403" s="13" t="e">
        <v>#N/A</v>
      </c>
    </row>
    <row r="1404" spans="1:41" x14ac:dyDescent="0.3">
      <c r="A1404" s="13" t="s">
        <v>1223</v>
      </c>
      <c r="AK1404" s="50" t="e">
        <v>#N/A</v>
      </c>
      <c r="AO1404" s="13" t="e">
        <v>#N/A</v>
      </c>
    </row>
    <row r="1405" spans="1:41" x14ac:dyDescent="0.3">
      <c r="A1405" s="13" t="s">
        <v>1223</v>
      </c>
      <c r="AK1405" s="50" t="e">
        <v>#N/A</v>
      </c>
      <c r="AO1405" s="13" t="e">
        <v>#N/A</v>
      </c>
    </row>
    <row r="1406" spans="1:41" x14ac:dyDescent="0.3">
      <c r="A1406" s="13" t="s">
        <v>1223</v>
      </c>
      <c r="AK1406" s="50" t="e">
        <v>#N/A</v>
      </c>
      <c r="AO1406" s="13" t="e">
        <v>#N/A</v>
      </c>
    </row>
    <row r="1407" spans="1:41" x14ac:dyDescent="0.3">
      <c r="A1407" s="13" t="s">
        <v>1223</v>
      </c>
      <c r="AK1407" s="50" t="e">
        <v>#N/A</v>
      </c>
      <c r="AO1407" s="13" t="e">
        <v>#N/A</v>
      </c>
    </row>
    <row r="1408" spans="1:41" x14ac:dyDescent="0.3">
      <c r="A1408" s="13" t="s">
        <v>1223</v>
      </c>
      <c r="AK1408" s="50" t="e">
        <v>#N/A</v>
      </c>
      <c r="AO1408" s="13" t="e">
        <v>#N/A</v>
      </c>
    </row>
    <row r="1409" spans="1:41" x14ac:dyDescent="0.3">
      <c r="A1409" s="13" t="s">
        <v>1223</v>
      </c>
      <c r="AK1409" s="50" t="e">
        <v>#N/A</v>
      </c>
      <c r="AO1409" s="13" t="e">
        <v>#N/A</v>
      </c>
    </row>
    <row r="1410" spans="1:41" x14ac:dyDescent="0.3">
      <c r="A1410" s="13" t="s">
        <v>1223</v>
      </c>
      <c r="AK1410" s="50" t="e">
        <v>#N/A</v>
      </c>
      <c r="AO1410" s="13" t="e">
        <v>#N/A</v>
      </c>
    </row>
    <row r="1411" spans="1:41" x14ac:dyDescent="0.3">
      <c r="A1411" s="13" t="s">
        <v>1223</v>
      </c>
      <c r="AK1411" s="50" t="e">
        <v>#N/A</v>
      </c>
      <c r="AO1411" s="13" t="e">
        <v>#N/A</v>
      </c>
    </row>
    <row r="1412" spans="1:41" x14ac:dyDescent="0.3">
      <c r="A1412" s="13" t="s">
        <v>1223</v>
      </c>
      <c r="AK1412" s="50" t="e">
        <v>#N/A</v>
      </c>
      <c r="AO1412" s="13" t="e">
        <v>#N/A</v>
      </c>
    </row>
    <row r="1413" spans="1:41" x14ac:dyDescent="0.3">
      <c r="A1413" s="13" t="s">
        <v>1223</v>
      </c>
      <c r="AK1413" s="50" t="e">
        <v>#N/A</v>
      </c>
      <c r="AO1413" s="13" t="e">
        <v>#N/A</v>
      </c>
    </row>
    <row r="1414" spans="1:41" x14ac:dyDescent="0.3">
      <c r="A1414" s="13" t="s">
        <v>1223</v>
      </c>
      <c r="AK1414" s="50" t="e">
        <v>#N/A</v>
      </c>
      <c r="AO1414" s="13" t="e">
        <v>#N/A</v>
      </c>
    </row>
    <row r="1415" spans="1:41" x14ac:dyDescent="0.3">
      <c r="A1415" s="13" t="s">
        <v>1223</v>
      </c>
      <c r="AK1415" s="50" t="e">
        <v>#N/A</v>
      </c>
      <c r="AO1415" s="13" t="e">
        <v>#N/A</v>
      </c>
    </row>
    <row r="1416" spans="1:41" x14ac:dyDescent="0.3">
      <c r="A1416" s="13" t="s">
        <v>1223</v>
      </c>
      <c r="AK1416" s="50" t="e">
        <v>#N/A</v>
      </c>
      <c r="AO1416" s="13" t="e">
        <v>#N/A</v>
      </c>
    </row>
    <row r="1417" spans="1:41" x14ac:dyDescent="0.3">
      <c r="A1417" s="13" t="s">
        <v>1223</v>
      </c>
      <c r="AK1417" s="50" t="e">
        <v>#N/A</v>
      </c>
      <c r="AO1417" s="13" t="e">
        <v>#N/A</v>
      </c>
    </row>
    <row r="1418" spans="1:41" x14ac:dyDescent="0.3">
      <c r="A1418" s="13" t="s">
        <v>1223</v>
      </c>
      <c r="AK1418" s="50" t="e">
        <v>#N/A</v>
      </c>
      <c r="AO1418" s="13" t="e">
        <v>#N/A</v>
      </c>
    </row>
    <row r="1419" spans="1:41" x14ac:dyDescent="0.3">
      <c r="A1419" s="13" t="s">
        <v>1223</v>
      </c>
      <c r="AK1419" s="50" t="e">
        <v>#N/A</v>
      </c>
      <c r="AO1419" s="13" t="e">
        <v>#N/A</v>
      </c>
    </row>
    <row r="1420" spans="1:41" x14ac:dyDescent="0.3">
      <c r="A1420" s="13" t="s">
        <v>1223</v>
      </c>
      <c r="AK1420" s="50" t="e">
        <v>#N/A</v>
      </c>
      <c r="AO1420" s="13" t="e">
        <v>#N/A</v>
      </c>
    </row>
    <row r="1421" spans="1:41" x14ac:dyDescent="0.3">
      <c r="A1421" s="13" t="s">
        <v>1223</v>
      </c>
      <c r="AK1421" s="50" t="e">
        <v>#N/A</v>
      </c>
      <c r="AO1421" s="13" t="e">
        <v>#N/A</v>
      </c>
    </row>
    <row r="1422" spans="1:41" x14ac:dyDescent="0.3">
      <c r="A1422" s="13" t="s">
        <v>1223</v>
      </c>
      <c r="AK1422" s="50" t="e">
        <v>#N/A</v>
      </c>
      <c r="AO1422" s="13" t="e">
        <v>#N/A</v>
      </c>
    </row>
    <row r="1423" spans="1:41" x14ac:dyDescent="0.3">
      <c r="A1423" s="13" t="s">
        <v>1223</v>
      </c>
      <c r="AK1423" s="50" t="e">
        <v>#N/A</v>
      </c>
      <c r="AO1423" s="13" t="e">
        <v>#N/A</v>
      </c>
    </row>
    <row r="1424" spans="1:41" x14ac:dyDescent="0.3">
      <c r="A1424" s="13" t="s">
        <v>1223</v>
      </c>
      <c r="AK1424" s="50" t="e">
        <v>#N/A</v>
      </c>
      <c r="AO1424" s="13" t="e">
        <v>#N/A</v>
      </c>
    </row>
    <row r="1425" spans="1:41" x14ac:dyDescent="0.3">
      <c r="A1425" s="13" t="s">
        <v>1223</v>
      </c>
      <c r="AK1425" s="50" t="e">
        <v>#N/A</v>
      </c>
      <c r="AO1425" s="13" t="e">
        <v>#N/A</v>
      </c>
    </row>
    <row r="1426" spans="1:41" x14ac:dyDescent="0.3">
      <c r="A1426" s="13" t="s">
        <v>1223</v>
      </c>
      <c r="AK1426" s="50" t="e">
        <v>#N/A</v>
      </c>
      <c r="AO1426" s="13" t="e">
        <v>#N/A</v>
      </c>
    </row>
    <row r="1427" spans="1:41" x14ac:dyDescent="0.3">
      <c r="A1427" s="13" t="s">
        <v>1223</v>
      </c>
      <c r="AK1427" s="50" t="e">
        <v>#N/A</v>
      </c>
      <c r="AO1427" s="13" t="e">
        <v>#N/A</v>
      </c>
    </row>
    <row r="1428" spans="1:41" x14ac:dyDescent="0.3">
      <c r="A1428" s="13" t="s">
        <v>1223</v>
      </c>
      <c r="AK1428" s="50" t="e">
        <v>#N/A</v>
      </c>
      <c r="AO1428" s="13" t="e">
        <v>#N/A</v>
      </c>
    </row>
    <row r="1429" spans="1:41" x14ac:dyDescent="0.3">
      <c r="A1429" s="13" t="s">
        <v>1223</v>
      </c>
      <c r="AK1429" s="50" t="e">
        <v>#N/A</v>
      </c>
      <c r="AO1429" s="13" t="e">
        <v>#N/A</v>
      </c>
    </row>
    <row r="1430" spans="1:41" x14ac:dyDescent="0.3">
      <c r="A1430" s="13" t="s">
        <v>1223</v>
      </c>
      <c r="AK1430" s="50" t="e">
        <v>#N/A</v>
      </c>
      <c r="AO1430" s="13" t="e">
        <v>#N/A</v>
      </c>
    </row>
    <row r="1431" spans="1:41" x14ac:dyDescent="0.3">
      <c r="A1431" s="13" t="s">
        <v>1223</v>
      </c>
      <c r="AK1431" s="50" t="e">
        <v>#N/A</v>
      </c>
      <c r="AO1431" s="13" t="e">
        <v>#N/A</v>
      </c>
    </row>
    <row r="1432" spans="1:41" x14ac:dyDescent="0.3">
      <c r="A1432" s="13" t="s">
        <v>1223</v>
      </c>
      <c r="AK1432" s="50" t="e">
        <v>#N/A</v>
      </c>
      <c r="AO1432" s="13" t="e">
        <v>#N/A</v>
      </c>
    </row>
    <row r="1433" spans="1:41" x14ac:dyDescent="0.3">
      <c r="A1433" s="13" t="s">
        <v>1223</v>
      </c>
      <c r="AK1433" s="50" t="e">
        <v>#N/A</v>
      </c>
      <c r="AO1433" s="13" t="e">
        <v>#N/A</v>
      </c>
    </row>
    <row r="1434" spans="1:41" x14ac:dyDescent="0.3">
      <c r="A1434" s="13" t="s">
        <v>1223</v>
      </c>
      <c r="AK1434" s="50" t="e">
        <v>#N/A</v>
      </c>
      <c r="AO1434" s="13" t="e">
        <v>#N/A</v>
      </c>
    </row>
    <row r="1435" spans="1:41" x14ac:dyDescent="0.3">
      <c r="A1435" s="13" t="s">
        <v>1223</v>
      </c>
      <c r="AK1435" s="50" t="e">
        <v>#N/A</v>
      </c>
      <c r="AO1435" s="13" t="e">
        <v>#N/A</v>
      </c>
    </row>
    <row r="1436" spans="1:41" x14ac:dyDescent="0.3">
      <c r="A1436" s="13" t="s">
        <v>1223</v>
      </c>
      <c r="AK1436" s="50" t="e">
        <v>#N/A</v>
      </c>
      <c r="AO1436" s="13" t="e">
        <v>#N/A</v>
      </c>
    </row>
    <row r="1437" spans="1:41" x14ac:dyDescent="0.3">
      <c r="A1437" s="13" t="s">
        <v>1223</v>
      </c>
      <c r="AK1437" s="50" t="e">
        <v>#N/A</v>
      </c>
      <c r="AO1437" s="13" t="e">
        <v>#N/A</v>
      </c>
    </row>
    <row r="1438" spans="1:41" x14ac:dyDescent="0.3">
      <c r="A1438" s="13" t="s">
        <v>1223</v>
      </c>
      <c r="AK1438" s="50" t="e">
        <v>#N/A</v>
      </c>
      <c r="AO1438" s="13" t="e">
        <v>#N/A</v>
      </c>
    </row>
    <row r="1439" spans="1:41" x14ac:dyDescent="0.3">
      <c r="A1439" s="13" t="s">
        <v>1223</v>
      </c>
      <c r="AK1439" s="50" t="e">
        <v>#N/A</v>
      </c>
      <c r="AO1439" s="13" t="e">
        <v>#N/A</v>
      </c>
    </row>
    <row r="1440" spans="1:41" x14ac:dyDescent="0.3">
      <c r="A1440" s="13" t="s">
        <v>1223</v>
      </c>
      <c r="AK1440" s="50" t="e">
        <v>#N/A</v>
      </c>
      <c r="AO1440" s="13" t="e">
        <v>#N/A</v>
      </c>
    </row>
    <row r="1441" spans="1:41" x14ac:dyDescent="0.3">
      <c r="A1441" s="13" t="s">
        <v>1223</v>
      </c>
      <c r="AK1441" s="50" t="e">
        <v>#N/A</v>
      </c>
      <c r="AO1441" s="13" t="e">
        <v>#N/A</v>
      </c>
    </row>
    <row r="1442" spans="1:41" x14ac:dyDescent="0.3">
      <c r="A1442" s="13" t="s">
        <v>1223</v>
      </c>
      <c r="AK1442" s="50" t="e">
        <v>#N/A</v>
      </c>
      <c r="AO1442" s="13" t="e">
        <v>#N/A</v>
      </c>
    </row>
    <row r="1443" spans="1:41" x14ac:dyDescent="0.3">
      <c r="A1443" s="13" t="s">
        <v>1223</v>
      </c>
      <c r="AK1443" s="50" t="e">
        <v>#N/A</v>
      </c>
      <c r="AO1443" s="13" t="e">
        <v>#N/A</v>
      </c>
    </row>
    <row r="1444" spans="1:41" x14ac:dyDescent="0.3">
      <c r="A1444" s="13" t="s">
        <v>1223</v>
      </c>
      <c r="AK1444" s="50" t="e">
        <v>#N/A</v>
      </c>
      <c r="AO1444" s="13" t="e">
        <v>#N/A</v>
      </c>
    </row>
    <row r="1445" spans="1:41" x14ac:dyDescent="0.3">
      <c r="A1445" s="13" t="s">
        <v>1223</v>
      </c>
      <c r="AK1445" s="50" t="e">
        <v>#N/A</v>
      </c>
      <c r="AO1445" s="13" t="e">
        <v>#N/A</v>
      </c>
    </row>
    <row r="1446" spans="1:41" x14ac:dyDescent="0.3">
      <c r="A1446" s="13" t="s">
        <v>1223</v>
      </c>
      <c r="AK1446" s="50" t="e">
        <v>#N/A</v>
      </c>
      <c r="AO1446" s="13" t="e">
        <v>#N/A</v>
      </c>
    </row>
    <row r="1447" spans="1:41" x14ac:dyDescent="0.3">
      <c r="A1447" s="13" t="s">
        <v>1223</v>
      </c>
      <c r="AK1447" s="50" t="e">
        <v>#N/A</v>
      </c>
      <c r="AO1447" s="13" t="e">
        <v>#N/A</v>
      </c>
    </row>
    <row r="1448" spans="1:41" x14ac:dyDescent="0.3">
      <c r="A1448" s="13" t="s">
        <v>1223</v>
      </c>
      <c r="AK1448" s="50" t="e">
        <v>#N/A</v>
      </c>
      <c r="AO1448" s="13" t="e">
        <v>#N/A</v>
      </c>
    </row>
    <row r="1449" spans="1:41" x14ac:dyDescent="0.3">
      <c r="A1449" s="13" t="s">
        <v>1223</v>
      </c>
      <c r="AK1449" s="50" t="e">
        <v>#N/A</v>
      </c>
      <c r="AO1449" s="13" t="e">
        <v>#N/A</v>
      </c>
    </row>
    <row r="1450" spans="1:41" x14ac:dyDescent="0.3">
      <c r="A1450" s="13" t="s">
        <v>1223</v>
      </c>
      <c r="AK1450" s="50" t="e">
        <v>#N/A</v>
      </c>
      <c r="AO1450" s="13" t="e">
        <v>#N/A</v>
      </c>
    </row>
    <row r="1451" spans="1:41" x14ac:dyDescent="0.3">
      <c r="A1451" s="13" t="s">
        <v>1223</v>
      </c>
      <c r="AK1451" s="50" t="e">
        <v>#N/A</v>
      </c>
      <c r="AO1451" s="13" t="e">
        <v>#N/A</v>
      </c>
    </row>
    <row r="1452" spans="1:41" x14ac:dyDescent="0.3">
      <c r="A1452" s="13" t="s">
        <v>1223</v>
      </c>
      <c r="AK1452" s="50" t="e">
        <v>#N/A</v>
      </c>
      <c r="AO1452" s="13" t="e">
        <v>#N/A</v>
      </c>
    </row>
    <row r="1453" spans="1:41" x14ac:dyDescent="0.3">
      <c r="A1453" s="13" t="s">
        <v>1223</v>
      </c>
      <c r="AK1453" s="50" t="e">
        <v>#N/A</v>
      </c>
      <c r="AO1453" s="13" t="e">
        <v>#N/A</v>
      </c>
    </row>
    <row r="1454" spans="1:41" x14ac:dyDescent="0.3">
      <c r="A1454" s="13" t="s">
        <v>1223</v>
      </c>
      <c r="AK1454" s="50" t="e">
        <v>#N/A</v>
      </c>
      <c r="AO1454" s="13" t="e">
        <v>#N/A</v>
      </c>
    </row>
    <row r="1455" spans="1:41" x14ac:dyDescent="0.3">
      <c r="A1455" s="13" t="s">
        <v>1223</v>
      </c>
      <c r="AK1455" s="50" t="e">
        <v>#N/A</v>
      </c>
      <c r="AO1455" s="13" t="e">
        <v>#N/A</v>
      </c>
    </row>
    <row r="1456" spans="1:41" x14ac:dyDescent="0.3">
      <c r="A1456" s="13" t="s">
        <v>1223</v>
      </c>
      <c r="AK1456" s="50" t="e">
        <v>#N/A</v>
      </c>
      <c r="AO1456" s="13" t="e">
        <v>#N/A</v>
      </c>
    </row>
    <row r="1457" spans="1:41" x14ac:dyDescent="0.3">
      <c r="A1457" s="13" t="s">
        <v>1223</v>
      </c>
      <c r="AK1457" s="50" t="e">
        <v>#N/A</v>
      </c>
      <c r="AO1457" s="13" t="e">
        <v>#N/A</v>
      </c>
    </row>
    <row r="1458" spans="1:41" x14ac:dyDescent="0.3">
      <c r="A1458" s="13" t="s">
        <v>1223</v>
      </c>
      <c r="AK1458" s="50" t="e">
        <v>#N/A</v>
      </c>
      <c r="AO1458" s="13" t="e">
        <v>#N/A</v>
      </c>
    </row>
    <row r="1459" spans="1:41" x14ac:dyDescent="0.3">
      <c r="A1459" s="13" t="s">
        <v>1223</v>
      </c>
      <c r="AK1459" s="50" t="e">
        <v>#N/A</v>
      </c>
      <c r="AO1459" s="13" t="e">
        <v>#N/A</v>
      </c>
    </row>
    <row r="1460" spans="1:41" x14ac:dyDescent="0.3">
      <c r="A1460" s="13" t="s">
        <v>1223</v>
      </c>
      <c r="AK1460" s="50" t="e">
        <v>#N/A</v>
      </c>
      <c r="AO1460" s="13" t="e">
        <v>#N/A</v>
      </c>
    </row>
    <row r="1461" spans="1:41" x14ac:dyDescent="0.3">
      <c r="A1461" s="13" t="s">
        <v>1223</v>
      </c>
      <c r="AK1461" s="50" t="e">
        <v>#N/A</v>
      </c>
      <c r="AO1461" s="13" t="e">
        <v>#N/A</v>
      </c>
    </row>
    <row r="1462" spans="1:41" x14ac:dyDescent="0.3">
      <c r="A1462" s="13" t="s">
        <v>1223</v>
      </c>
      <c r="AK1462" s="50" t="e">
        <v>#N/A</v>
      </c>
      <c r="AO1462" s="13" t="e">
        <v>#N/A</v>
      </c>
    </row>
    <row r="1463" spans="1:41" x14ac:dyDescent="0.3">
      <c r="A1463" s="13" t="s">
        <v>1223</v>
      </c>
      <c r="AK1463" s="50" t="e">
        <v>#N/A</v>
      </c>
      <c r="AO1463" s="13" t="e">
        <v>#N/A</v>
      </c>
    </row>
    <row r="1464" spans="1:41" x14ac:dyDescent="0.3">
      <c r="A1464" s="13" t="s">
        <v>1223</v>
      </c>
      <c r="AK1464" s="50" t="e">
        <v>#N/A</v>
      </c>
      <c r="AO1464" s="13" t="e">
        <v>#N/A</v>
      </c>
    </row>
    <row r="1465" spans="1:41" x14ac:dyDescent="0.3">
      <c r="A1465" s="13" t="s">
        <v>1223</v>
      </c>
      <c r="AK1465" s="50" t="e">
        <v>#N/A</v>
      </c>
      <c r="AO1465" s="13" t="e">
        <v>#N/A</v>
      </c>
    </row>
    <row r="1466" spans="1:41" x14ac:dyDescent="0.3">
      <c r="A1466" s="13" t="s">
        <v>1223</v>
      </c>
      <c r="AK1466" s="50" t="e">
        <v>#N/A</v>
      </c>
      <c r="AO1466" s="13" t="e">
        <v>#N/A</v>
      </c>
    </row>
    <row r="1467" spans="1:41" x14ac:dyDescent="0.3">
      <c r="A1467" s="13" t="s">
        <v>1223</v>
      </c>
      <c r="AK1467" s="50" t="e">
        <v>#N/A</v>
      </c>
      <c r="AO1467" s="13" t="e">
        <v>#N/A</v>
      </c>
    </row>
    <row r="1468" spans="1:41" x14ac:dyDescent="0.3">
      <c r="A1468" s="13" t="s">
        <v>1223</v>
      </c>
      <c r="AK1468" s="50" t="e">
        <v>#N/A</v>
      </c>
      <c r="AO1468" s="13" t="e">
        <v>#N/A</v>
      </c>
    </row>
    <row r="1469" spans="1:41" x14ac:dyDescent="0.3">
      <c r="A1469" s="13" t="s">
        <v>1223</v>
      </c>
      <c r="AK1469" s="50" t="e">
        <v>#N/A</v>
      </c>
      <c r="AO1469" s="13" t="e">
        <v>#N/A</v>
      </c>
    </row>
    <row r="1470" spans="1:41" x14ac:dyDescent="0.3">
      <c r="A1470" s="13" t="s">
        <v>1223</v>
      </c>
      <c r="AK1470" s="50" t="e">
        <v>#N/A</v>
      </c>
      <c r="AO1470" s="13" t="e">
        <v>#N/A</v>
      </c>
    </row>
    <row r="1471" spans="1:41" x14ac:dyDescent="0.3">
      <c r="A1471" s="13" t="s">
        <v>1223</v>
      </c>
      <c r="AK1471" s="50" t="e">
        <v>#N/A</v>
      </c>
      <c r="AO1471" s="13" t="e">
        <v>#N/A</v>
      </c>
    </row>
    <row r="1472" spans="1:41" x14ac:dyDescent="0.3">
      <c r="A1472" s="13" t="s">
        <v>1223</v>
      </c>
      <c r="AK1472" s="50" t="e">
        <v>#N/A</v>
      </c>
      <c r="AO1472" s="13" t="e">
        <v>#N/A</v>
      </c>
    </row>
    <row r="1473" spans="1:41" x14ac:dyDescent="0.3">
      <c r="A1473" s="13" t="s">
        <v>1223</v>
      </c>
      <c r="AK1473" s="50" t="e">
        <v>#N/A</v>
      </c>
      <c r="AO1473" s="13" t="e">
        <v>#N/A</v>
      </c>
    </row>
    <row r="1474" spans="1:41" x14ac:dyDescent="0.3">
      <c r="A1474" s="13" t="s">
        <v>1223</v>
      </c>
      <c r="AK1474" s="50" t="e">
        <v>#N/A</v>
      </c>
      <c r="AO1474" s="13" t="e">
        <v>#N/A</v>
      </c>
    </row>
    <row r="1475" spans="1:41" x14ac:dyDescent="0.3">
      <c r="A1475" s="13" t="s">
        <v>1223</v>
      </c>
      <c r="AK1475" s="50" t="e">
        <v>#N/A</v>
      </c>
      <c r="AO1475" s="13" t="e">
        <v>#N/A</v>
      </c>
    </row>
    <row r="1476" spans="1:41" x14ac:dyDescent="0.3">
      <c r="A1476" s="13" t="s">
        <v>1223</v>
      </c>
      <c r="AK1476" s="50" t="e">
        <v>#N/A</v>
      </c>
      <c r="AO1476" s="13" t="e">
        <v>#N/A</v>
      </c>
    </row>
    <row r="1477" spans="1:41" x14ac:dyDescent="0.3">
      <c r="A1477" s="13" t="s">
        <v>1223</v>
      </c>
      <c r="AK1477" s="50" t="e">
        <v>#N/A</v>
      </c>
      <c r="AO1477" s="13" t="e">
        <v>#N/A</v>
      </c>
    </row>
    <row r="1478" spans="1:41" x14ac:dyDescent="0.3">
      <c r="A1478" s="13" t="s">
        <v>1223</v>
      </c>
      <c r="AK1478" s="50" t="e">
        <v>#N/A</v>
      </c>
      <c r="AO1478" s="13" t="e">
        <v>#N/A</v>
      </c>
    </row>
    <row r="1479" spans="1:41" x14ac:dyDescent="0.3">
      <c r="A1479" s="13" t="s">
        <v>1223</v>
      </c>
      <c r="AK1479" s="50" t="e">
        <v>#N/A</v>
      </c>
      <c r="AO1479" s="13" t="e">
        <v>#N/A</v>
      </c>
    </row>
    <row r="1480" spans="1:41" x14ac:dyDescent="0.3">
      <c r="A1480" s="13" t="s">
        <v>1223</v>
      </c>
      <c r="AK1480" s="50" t="e">
        <v>#N/A</v>
      </c>
      <c r="AO1480" s="13" t="e">
        <v>#N/A</v>
      </c>
    </row>
    <row r="1481" spans="1:41" x14ac:dyDescent="0.3">
      <c r="A1481" s="13" t="s">
        <v>1223</v>
      </c>
      <c r="AK1481" s="50" t="e">
        <v>#N/A</v>
      </c>
      <c r="AO1481" s="13" t="e">
        <v>#N/A</v>
      </c>
    </row>
    <row r="1482" spans="1:41" x14ac:dyDescent="0.3">
      <c r="A1482" s="13" t="s">
        <v>1223</v>
      </c>
      <c r="AK1482" s="50" t="e">
        <v>#N/A</v>
      </c>
      <c r="AO1482" s="13" t="e">
        <v>#N/A</v>
      </c>
    </row>
    <row r="1483" spans="1:41" x14ac:dyDescent="0.3">
      <c r="A1483" s="13" t="s">
        <v>1223</v>
      </c>
      <c r="AK1483" s="50" t="e">
        <v>#N/A</v>
      </c>
      <c r="AO1483" s="13" t="e">
        <v>#N/A</v>
      </c>
    </row>
    <row r="1484" spans="1:41" x14ac:dyDescent="0.3">
      <c r="A1484" s="13" t="s">
        <v>1223</v>
      </c>
      <c r="AK1484" s="50" t="e">
        <v>#N/A</v>
      </c>
      <c r="AO1484" s="13" t="e">
        <v>#N/A</v>
      </c>
    </row>
    <row r="1485" spans="1:41" x14ac:dyDescent="0.3">
      <c r="A1485" s="13" t="s">
        <v>1223</v>
      </c>
      <c r="AK1485" s="50" t="e">
        <v>#N/A</v>
      </c>
      <c r="AO1485" s="13" t="e">
        <v>#N/A</v>
      </c>
    </row>
    <row r="1486" spans="1:41" x14ac:dyDescent="0.3">
      <c r="A1486" s="13" t="s">
        <v>1223</v>
      </c>
      <c r="AK1486" s="50" t="e">
        <v>#N/A</v>
      </c>
      <c r="AO1486" s="13" t="e">
        <v>#N/A</v>
      </c>
    </row>
    <row r="1487" spans="1:41" x14ac:dyDescent="0.3">
      <c r="A1487" s="13" t="s">
        <v>1223</v>
      </c>
      <c r="AK1487" s="50" t="e">
        <v>#N/A</v>
      </c>
      <c r="AO1487" s="13" t="e">
        <v>#N/A</v>
      </c>
    </row>
    <row r="1488" spans="1:41" x14ac:dyDescent="0.3">
      <c r="A1488" s="13" t="s">
        <v>1223</v>
      </c>
      <c r="AK1488" s="50" t="e">
        <v>#N/A</v>
      </c>
      <c r="AO1488" s="13" t="e">
        <v>#N/A</v>
      </c>
    </row>
    <row r="1489" spans="1:41" x14ac:dyDescent="0.3">
      <c r="A1489" s="13" t="s">
        <v>1223</v>
      </c>
      <c r="AK1489" s="50" t="e">
        <v>#N/A</v>
      </c>
      <c r="AO1489" s="13" t="e">
        <v>#N/A</v>
      </c>
    </row>
    <row r="1490" spans="1:41" x14ac:dyDescent="0.3">
      <c r="A1490" s="13" t="s">
        <v>1223</v>
      </c>
      <c r="AK1490" s="50" t="e">
        <v>#N/A</v>
      </c>
      <c r="AO1490" s="13" t="e">
        <v>#N/A</v>
      </c>
    </row>
    <row r="1491" spans="1:41" x14ac:dyDescent="0.3">
      <c r="A1491" s="13" t="s">
        <v>1223</v>
      </c>
      <c r="AK1491" s="50" t="e">
        <v>#N/A</v>
      </c>
      <c r="AO1491" s="13" t="e">
        <v>#N/A</v>
      </c>
    </row>
    <row r="1492" spans="1:41" x14ac:dyDescent="0.3">
      <c r="A1492" s="13" t="s">
        <v>1223</v>
      </c>
      <c r="AK1492" s="50" t="e">
        <v>#N/A</v>
      </c>
      <c r="AO1492" s="13" t="e">
        <v>#N/A</v>
      </c>
    </row>
    <row r="1493" spans="1:41" x14ac:dyDescent="0.3">
      <c r="A1493" s="13" t="s">
        <v>1223</v>
      </c>
      <c r="AK1493" s="50" t="e">
        <v>#N/A</v>
      </c>
      <c r="AO1493" s="13" t="e">
        <v>#N/A</v>
      </c>
    </row>
    <row r="1494" spans="1:41" x14ac:dyDescent="0.3">
      <c r="A1494" s="13" t="s">
        <v>1223</v>
      </c>
      <c r="AK1494" s="50" t="e">
        <v>#N/A</v>
      </c>
      <c r="AO1494" s="13" t="e">
        <v>#N/A</v>
      </c>
    </row>
    <row r="1495" spans="1:41" x14ac:dyDescent="0.3">
      <c r="A1495" s="13" t="s">
        <v>1223</v>
      </c>
      <c r="AK1495" s="50" t="e">
        <v>#N/A</v>
      </c>
      <c r="AO1495" s="13" t="e">
        <v>#N/A</v>
      </c>
    </row>
    <row r="1496" spans="1:41" x14ac:dyDescent="0.3">
      <c r="A1496" s="13" t="s">
        <v>1223</v>
      </c>
      <c r="AK1496" s="50" t="e">
        <v>#N/A</v>
      </c>
      <c r="AO1496" s="13" t="e">
        <v>#N/A</v>
      </c>
    </row>
    <row r="1497" spans="1:41" x14ac:dyDescent="0.3">
      <c r="A1497" s="13" t="s">
        <v>1223</v>
      </c>
      <c r="AK1497" s="50" t="e">
        <v>#N/A</v>
      </c>
      <c r="AO1497" s="13" t="e">
        <v>#N/A</v>
      </c>
    </row>
    <row r="1498" spans="1:41" x14ac:dyDescent="0.3">
      <c r="A1498" s="13" t="s">
        <v>1223</v>
      </c>
      <c r="AK1498" s="50" t="e">
        <v>#N/A</v>
      </c>
      <c r="AO1498" s="13" t="e">
        <v>#N/A</v>
      </c>
    </row>
    <row r="1499" spans="1:41" x14ac:dyDescent="0.3">
      <c r="A1499" s="13" t="s">
        <v>1223</v>
      </c>
      <c r="AK1499" s="50" t="e">
        <v>#N/A</v>
      </c>
      <c r="AO1499" s="13" t="e">
        <v>#N/A</v>
      </c>
    </row>
    <row r="1500" spans="1:41" x14ac:dyDescent="0.3">
      <c r="A1500" s="13" t="s">
        <v>1223</v>
      </c>
      <c r="AK1500" s="50" t="e">
        <v>#N/A</v>
      </c>
      <c r="AO1500" s="13" t="e">
        <v>#N/A</v>
      </c>
    </row>
    <row r="1501" spans="1:41" x14ac:dyDescent="0.3">
      <c r="A1501" s="13" t="s">
        <v>1223</v>
      </c>
      <c r="AK1501" s="50" t="e">
        <v>#N/A</v>
      </c>
      <c r="AO1501" s="13" t="e">
        <v>#N/A</v>
      </c>
    </row>
    <row r="1502" spans="1:41" x14ac:dyDescent="0.3">
      <c r="A1502" s="13" t="s">
        <v>1223</v>
      </c>
      <c r="AK1502" s="50" t="e">
        <v>#N/A</v>
      </c>
      <c r="AO1502" s="13" t="e">
        <v>#N/A</v>
      </c>
    </row>
    <row r="1503" spans="1:41" x14ac:dyDescent="0.3">
      <c r="A1503" s="13" t="s">
        <v>1223</v>
      </c>
      <c r="AK1503" s="50" t="e">
        <v>#N/A</v>
      </c>
      <c r="AO1503" s="13" t="e">
        <v>#N/A</v>
      </c>
    </row>
    <row r="1504" spans="1:41" x14ac:dyDescent="0.3">
      <c r="A1504" s="13" t="s">
        <v>1223</v>
      </c>
      <c r="AK1504" s="50" t="e">
        <v>#N/A</v>
      </c>
      <c r="AO1504" s="13" t="e">
        <v>#N/A</v>
      </c>
    </row>
    <row r="1505" spans="1:41" x14ac:dyDescent="0.3">
      <c r="A1505" s="13" t="s">
        <v>1223</v>
      </c>
      <c r="AK1505" s="50" t="e">
        <v>#N/A</v>
      </c>
      <c r="AO1505" s="13" t="e">
        <v>#N/A</v>
      </c>
    </row>
    <row r="1506" spans="1:41" x14ac:dyDescent="0.3">
      <c r="A1506" s="13" t="s">
        <v>1223</v>
      </c>
      <c r="AK1506" s="50" t="e">
        <v>#N/A</v>
      </c>
      <c r="AO1506" s="13" t="e">
        <v>#N/A</v>
      </c>
    </row>
    <row r="1507" spans="1:41" x14ac:dyDescent="0.3">
      <c r="A1507" s="13" t="s">
        <v>1223</v>
      </c>
      <c r="AK1507" s="50" t="e">
        <v>#N/A</v>
      </c>
      <c r="AO1507" s="13" t="e">
        <v>#N/A</v>
      </c>
    </row>
    <row r="1508" spans="1:41" x14ac:dyDescent="0.3">
      <c r="A1508" s="13" t="s">
        <v>1223</v>
      </c>
      <c r="AK1508" s="50" t="e">
        <v>#N/A</v>
      </c>
      <c r="AO1508" s="13" t="e">
        <v>#N/A</v>
      </c>
    </row>
    <row r="1509" spans="1:41" x14ac:dyDescent="0.3">
      <c r="A1509" s="13" t="s">
        <v>1223</v>
      </c>
      <c r="AK1509" s="50" t="e">
        <v>#N/A</v>
      </c>
      <c r="AO1509" s="13" t="e">
        <v>#N/A</v>
      </c>
    </row>
    <row r="1510" spans="1:41" x14ac:dyDescent="0.3">
      <c r="A1510" s="13" t="s">
        <v>1223</v>
      </c>
      <c r="AK1510" s="50" t="e">
        <v>#N/A</v>
      </c>
      <c r="AO1510" s="13" t="e">
        <v>#N/A</v>
      </c>
    </row>
    <row r="1511" spans="1:41" x14ac:dyDescent="0.3">
      <c r="A1511" s="13" t="s">
        <v>1223</v>
      </c>
      <c r="AK1511" s="50" t="e">
        <v>#N/A</v>
      </c>
      <c r="AO1511" s="13" t="e">
        <v>#N/A</v>
      </c>
    </row>
    <row r="1512" spans="1:41" x14ac:dyDescent="0.3">
      <c r="A1512" s="13" t="s">
        <v>1223</v>
      </c>
      <c r="AK1512" s="50" t="e">
        <v>#N/A</v>
      </c>
      <c r="AO1512" s="13" t="e">
        <v>#N/A</v>
      </c>
    </row>
    <row r="1513" spans="1:41" x14ac:dyDescent="0.3">
      <c r="A1513" s="13" t="s">
        <v>1223</v>
      </c>
      <c r="AK1513" s="50" t="e">
        <v>#N/A</v>
      </c>
      <c r="AO1513" s="13" t="e">
        <v>#N/A</v>
      </c>
    </row>
    <row r="1514" spans="1:41" x14ac:dyDescent="0.3">
      <c r="A1514" s="13" t="s">
        <v>1223</v>
      </c>
      <c r="AK1514" s="50" t="e">
        <v>#N/A</v>
      </c>
      <c r="AO1514" s="13" t="e">
        <v>#N/A</v>
      </c>
    </row>
    <row r="1515" spans="1:41" x14ac:dyDescent="0.3">
      <c r="A1515" s="13" t="s">
        <v>1223</v>
      </c>
      <c r="AK1515" s="50" t="e">
        <v>#N/A</v>
      </c>
      <c r="AO1515" s="13" t="e">
        <v>#N/A</v>
      </c>
    </row>
    <row r="1516" spans="1:41" x14ac:dyDescent="0.3">
      <c r="A1516" s="13" t="s">
        <v>1223</v>
      </c>
      <c r="AK1516" s="50" t="e">
        <v>#N/A</v>
      </c>
      <c r="AO1516" s="13" t="e">
        <v>#N/A</v>
      </c>
    </row>
    <row r="1517" spans="1:41" x14ac:dyDescent="0.3">
      <c r="A1517" s="13" t="s">
        <v>1223</v>
      </c>
      <c r="AK1517" s="50" t="e">
        <v>#N/A</v>
      </c>
      <c r="AO1517" s="13" t="e">
        <v>#N/A</v>
      </c>
    </row>
    <row r="1518" spans="1:41" x14ac:dyDescent="0.3">
      <c r="A1518" s="13" t="s">
        <v>1223</v>
      </c>
      <c r="AK1518" s="50" t="e">
        <v>#N/A</v>
      </c>
      <c r="AO1518" s="13" t="e">
        <v>#N/A</v>
      </c>
    </row>
    <row r="1519" spans="1:41" x14ac:dyDescent="0.3">
      <c r="A1519" s="13" t="s">
        <v>1223</v>
      </c>
      <c r="AK1519" s="50" t="e">
        <v>#N/A</v>
      </c>
      <c r="AO1519" s="13" t="e">
        <v>#N/A</v>
      </c>
    </row>
    <row r="1520" spans="1:41" x14ac:dyDescent="0.3">
      <c r="A1520" s="13" t="s">
        <v>1223</v>
      </c>
      <c r="AK1520" s="50" t="e">
        <v>#N/A</v>
      </c>
      <c r="AO1520" s="13" t="e">
        <v>#N/A</v>
      </c>
    </row>
    <row r="1521" spans="1:41" x14ac:dyDescent="0.3">
      <c r="A1521" s="13" t="s">
        <v>1223</v>
      </c>
      <c r="AK1521" s="50" t="e">
        <v>#N/A</v>
      </c>
      <c r="AO1521" s="13" t="e">
        <v>#N/A</v>
      </c>
    </row>
    <row r="1522" spans="1:41" x14ac:dyDescent="0.3">
      <c r="A1522" s="13" t="s">
        <v>1223</v>
      </c>
      <c r="AK1522" s="50" t="e">
        <v>#N/A</v>
      </c>
      <c r="AO1522" s="13" t="e">
        <v>#N/A</v>
      </c>
    </row>
    <row r="1523" spans="1:41" x14ac:dyDescent="0.3">
      <c r="A1523" s="13" t="s">
        <v>1223</v>
      </c>
      <c r="AK1523" s="50" t="e">
        <v>#N/A</v>
      </c>
      <c r="AO1523" s="13" t="e">
        <v>#N/A</v>
      </c>
    </row>
    <row r="1524" spans="1:41" x14ac:dyDescent="0.3">
      <c r="A1524" s="13" t="s">
        <v>1223</v>
      </c>
      <c r="AK1524" s="50" t="e">
        <v>#N/A</v>
      </c>
      <c r="AO1524" s="13" t="e">
        <v>#N/A</v>
      </c>
    </row>
    <row r="1525" spans="1:41" x14ac:dyDescent="0.3">
      <c r="A1525" s="13" t="s">
        <v>1223</v>
      </c>
      <c r="AK1525" s="50" t="e">
        <v>#N/A</v>
      </c>
      <c r="AO1525" s="13" t="e">
        <v>#N/A</v>
      </c>
    </row>
    <row r="1526" spans="1:41" x14ac:dyDescent="0.3">
      <c r="A1526" s="13" t="s">
        <v>1223</v>
      </c>
      <c r="AK1526" s="50" t="e">
        <v>#N/A</v>
      </c>
      <c r="AO1526" s="13" t="e">
        <v>#N/A</v>
      </c>
    </row>
    <row r="1527" spans="1:41" x14ac:dyDescent="0.3">
      <c r="A1527" s="13" t="s">
        <v>1223</v>
      </c>
      <c r="AK1527" s="50" t="e">
        <v>#N/A</v>
      </c>
      <c r="AO1527" s="13" t="e">
        <v>#N/A</v>
      </c>
    </row>
    <row r="1528" spans="1:41" x14ac:dyDescent="0.3">
      <c r="A1528" s="13" t="s">
        <v>1223</v>
      </c>
      <c r="AK1528" s="50" t="e">
        <v>#N/A</v>
      </c>
      <c r="AO1528" s="13" t="e">
        <v>#N/A</v>
      </c>
    </row>
    <row r="1529" spans="1:41" x14ac:dyDescent="0.3">
      <c r="A1529" s="13" t="s">
        <v>1223</v>
      </c>
      <c r="AK1529" s="50" t="e">
        <v>#N/A</v>
      </c>
      <c r="AO1529" s="13" t="e">
        <v>#N/A</v>
      </c>
    </row>
    <row r="1530" spans="1:41" x14ac:dyDescent="0.3">
      <c r="A1530" s="13" t="s">
        <v>1223</v>
      </c>
      <c r="AK1530" s="50" t="e">
        <v>#N/A</v>
      </c>
      <c r="AO1530" s="13" t="e">
        <v>#N/A</v>
      </c>
    </row>
    <row r="1531" spans="1:41" x14ac:dyDescent="0.3">
      <c r="A1531" s="13" t="s">
        <v>1223</v>
      </c>
      <c r="AK1531" s="50" t="e">
        <v>#N/A</v>
      </c>
      <c r="AO1531" s="13" t="e">
        <v>#N/A</v>
      </c>
    </row>
    <row r="1532" spans="1:41" x14ac:dyDescent="0.3">
      <c r="A1532" s="13" t="s">
        <v>1223</v>
      </c>
      <c r="AK1532" s="50" t="e">
        <v>#N/A</v>
      </c>
      <c r="AO1532" s="13" t="e">
        <v>#N/A</v>
      </c>
    </row>
    <row r="1533" spans="1:41" x14ac:dyDescent="0.3">
      <c r="A1533" s="13" t="s">
        <v>1223</v>
      </c>
      <c r="AK1533" s="50" t="e">
        <v>#N/A</v>
      </c>
      <c r="AO1533" s="13" t="e">
        <v>#N/A</v>
      </c>
    </row>
    <row r="1534" spans="1:41" x14ac:dyDescent="0.3">
      <c r="A1534" s="13" t="s">
        <v>1223</v>
      </c>
      <c r="AK1534" s="50" t="e">
        <v>#N/A</v>
      </c>
      <c r="AO1534" s="13" t="e">
        <v>#N/A</v>
      </c>
    </row>
    <row r="1535" spans="1:41" x14ac:dyDescent="0.3">
      <c r="A1535" s="13" t="s">
        <v>1223</v>
      </c>
      <c r="AK1535" s="50" t="e">
        <v>#N/A</v>
      </c>
      <c r="AO1535" s="13" t="e">
        <v>#N/A</v>
      </c>
    </row>
    <row r="1536" spans="1:41" x14ac:dyDescent="0.3">
      <c r="A1536" s="13" t="s">
        <v>1223</v>
      </c>
      <c r="AK1536" s="50" t="e">
        <v>#N/A</v>
      </c>
      <c r="AO1536" s="13" t="e">
        <v>#N/A</v>
      </c>
    </row>
    <row r="1537" spans="1:41" x14ac:dyDescent="0.3">
      <c r="A1537" s="13" t="s">
        <v>1223</v>
      </c>
      <c r="AK1537" s="50" t="e">
        <v>#N/A</v>
      </c>
      <c r="AO1537" s="13" t="e">
        <v>#N/A</v>
      </c>
    </row>
    <row r="1538" spans="1:41" x14ac:dyDescent="0.3">
      <c r="A1538" s="13" t="s">
        <v>1223</v>
      </c>
      <c r="AK1538" s="50" t="e">
        <v>#N/A</v>
      </c>
      <c r="AO1538" s="13" t="e">
        <v>#N/A</v>
      </c>
    </row>
    <row r="1539" spans="1:41" x14ac:dyDescent="0.3">
      <c r="A1539" s="13" t="s">
        <v>1223</v>
      </c>
      <c r="AK1539" s="50" t="e">
        <v>#N/A</v>
      </c>
      <c r="AO1539" s="13" t="e">
        <v>#N/A</v>
      </c>
    </row>
    <row r="1540" spans="1:41" x14ac:dyDescent="0.3">
      <c r="A1540" s="13" t="s">
        <v>1223</v>
      </c>
      <c r="AK1540" s="50" t="e">
        <v>#N/A</v>
      </c>
      <c r="AO1540" s="13" t="e">
        <v>#N/A</v>
      </c>
    </row>
    <row r="1541" spans="1:41" x14ac:dyDescent="0.3">
      <c r="A1541" s="13" t="s">
        <v>1223</v>
      </c>
      <c r="AK1541" s="50" t="e">
        <v>#N/A</v>
      </c>
      <c r="AO1541" s="13" t="e">
        <v>#N/A</v>
      </c>
    </row>
    <row r="1542" spans="1:41" x14ac:dyDescent="0.3">
      <c r="A1542" s="13" t="s">
        <v>1223</v>
      </c>
      <c r="AK1542" s="50" t="e">
        <v>#N/A</v>
      </c>
      <c r="AO1542" s="13" t="e">
        <v>#N/A</v>
      </c>
    </row>
    <row r="1543" spans="1:41" x14ac:dyDescent="0.3">
      <c r="A1543" s="13" t="s">
        <v>1223</v>
      </c>
      <c r="AK1543" s="50" t="e">
        <v>#N/A</v>
      </c>
      <c r="AO1543" s="13" t="e">
        <v>#N/A</v>
      </c>
    </row>
    <row r="1544" spans="1:41" x14ac:dyDescent="0.3">
      <c r="A1544" s="13" t="s">
        <v>1223</v>
      </c>
      <c r="AK1544" s="50" t="e">
        <v>#N/A</v>
      </c>
      <c r="AO1544" s="13" t="e">
        <v>#N/A</v>
      </c>
    </row>
    <row r="1545" spans="1:41" x14ac:dyDescent="0.3">
      <c r="A1545" s="13" t="s">
        <v>1223</v>
      </c>
      <c r="AK1545" s="50" t="e">
        <v>#N/A</v>
      </c>
      <c r="AO1545" s="13" t="e">
        <v>#N/A</v>
      </c>
    </row>
    <row r="1546" spans="1:41" x14ac:dyDescent="0.3">
      <c r="A1546" s="13" t="s">
        <v>1223</v>
      </c>
      <c r="AK1546" s="50" t="e">
        <v>#N/A</v>
      </c>
      <c r="AO1546" s="13" t="e">
        <v>#N/A</v>
      </c>
    </row>
    <row r="1547" spans="1:41" x14ac:dyDescent="0.3">
      <c r="A1547" s="13" t="s">
        <v>1223</v>
      </c>
      <c r="AK1547" s="50" t="e">
        <v>#N/A</v>
      </c>
      <c r="AO1547" s="13" t="e">
        <v>#N/A</v>
      </c>
    </row>
    <row r="1548" spans="1:41" x14ac:dyDescent="0.3">
      <c r="A1548" s="13" t="s">
        <v>1223</v>
      </c>
      <c r="AK1548" s="50" t="e">
        <v>#N/A</v>
      </c>
      <c r="AO1548" s="13" t="e">
        <v>#N/A</v>
      </c>
    </row>
    <row r="1549" spans="1:41" x14ac:dyDescent="0.3">
      <c r="A1549" s="13" t="s">
        <v>1223</v>
      </c>
      <c r="AK1549" s="50" t="e">
        <v>#N/A</v>
      </c>
      <c r="AO1549" s="13" t="e">
        <v>#N/A</v>
      </c>
    </row>
    <row r="1550" spans="1:41" x14ac:dyDescent="0.3">
      <c r="A1550" s="13" t="s">
        <v>1223</v>
      </c>
      <c r="AK1550" s="50" t="e">
        <v>#N/A</v>
      </c>
      <c r="AO1550" s="13" t="e">
        <v>#N/A</v>
      </c>
    </row>
    <row r="1551" spans="1:41" x14ac:dyDescent="0.3">
      <c r="A1551" s="13" t="s">
        <v>1223</v>
      </c>
      <c r="AK1551" s="50" t="e">
        <v>#N/A</v>
      </c>
      <c r="AO1551" s="13" t="e">
        <v>#N/A</v>
      </c>
    </row>
    <row r="1552" spans="1:41" x14ac:dyDescent="0.3">
      <c r="A1552" s="13" t="s">
        <v>1223</v>
      </c>
      <c r="AK1552" s="50" t="e">
        <v>#N/A</v>
      </c>
      <c r="AO1552" s="13" t="e">
        <v>#N/A</v>
      </c>
    </row>
    <row r="1553" spans="1:41" x14ac:dyDescent="0.3">
      <c r="A1553" s="13" t="s">
        <v>1223</v>
      </c>
      <c r="AK1553" s="50" t="e">
        <v>#N/A</v>
      </c>
      <c r="AO1553" s="13" t="e">
        <v>#N/A</v>
      </c>
    </row>
    <row r="1554" spans="1:41" x14ac:dyDescent="0.3">
      <c r="A1554" s="13" t="s">
        <v>1223</v>
      </c>
      <c r="AK1554" s="50" t="e">
        <v>#N/A</v>
      </c>
      <c r="AO1554" s="13" t="e">
        <v>#N/A</v>
      </c>
    </row>
    <row r="1555" spans="1:41" x14ac:dyDescent="0.3">
      <c r="A1555" s="13" t="s">
        <v>1223</v>
      </c>
      <c r="AK1555" s="50" t="e">
        <v>#N/A</v>
      </c>
      <c r="AO1555" s="13" t="e">
        <v>#N/A</v>
      </c>
    </row>
    <row r="1556" spans="1:41" x14ac:dyDescent="0.3">
      <c r="A1556" s="13" t="s">
        <v>1223</v>
      </c>
      <c r="AK1556" s="50" t="e">
        <v>#N/A</v>
      </c>
      <c r="AO1556" s="13" t="e">
        <v>#N/A</v>
      </c>
    </row>
    <row r="1557" spans="1:41" x14ac:dyDescent="0.3">
      <c r="A1557" s="13" t="s">
        <v>1223</v>
      </c>
      <c r="AK1557" s="50" t="e">
        <v>#N/A</v>
      </c>
      <c r="AO1557" s="13" t="e">
        <v>#N/A</v>
      </c>
    </row>
    <row r="1558" spans="1:41" x14ac:dyDescent="0.3">
      <c r="A1558" s="13" t="s">
        <v>1223</v>
      </c>
      <c r="AK1558" s="50" t="e">
        <v>#N/A</v>
      </c>
      <c r="AO1558" s="13" t="e">
        <v>#N/A</v>
      </c>
    </row>
    <row r="1559" spans="1:41" x14ac:dyDescent="0.3">
      <c r="A1559" s="13" t="s">
        <v>1223</v>
      </c>
      <c r="AK1559" s="50" t="e">
        <v>#N/A</v>
      </c>
      <c r="AO1559" s="13" t="e">
        <v>#N/A</v>
      </c>
    </row>
    <row r="1560" spans="1:41" x14ac:dyDescent="0.3">
      <c r="A1560" s="13" t="s">
        <v>1223</v>
      </c>
      <c r="AK1560" s="50" t="e">
        <v>#N/A</v>
      </c>
      <c r="AO1560" s="13" t="e">
        <v>#N/A</v>
      </c>
    </row>
    <row r="1561" spans="1:41" x14ac:dyDescent="0.3">
      <c r="A1561" s="13" t="s">
        <v>1223</v>
      </c>
      <c r="AK1561" s="50" t="e">
        <v>#N/A</v>
      </c>
      <c r="AO1561" s="13" t="e">
        <v>#N/A</v>
      </c>
    </row>
    <row r="1562" spans="1:41" x14ac:dyDescent="0.3">
      <c r="A1562" s="13" t="s">
        <v>1223</v>
      </c>
      <c r="AK1562" s="50" t="e">
        <v>#N/A</v>
      </c>
      <c r="AO1562" s="13" t="e">
        <v>#N/A</v>
      </c>
    </row>
    <row r="1563" spans="1:41" x14ac:dyDescent="0.3">
      <c r="A1563" s="13" t="s">
        <v>1223</v>
      </c>
      <c r="AK1563" s="50" t="e">
        <v>#N/A</v>
      </c>
      <c r="AO1563" s="13" t="e">
        <v>#N/A</v>
      </c>
    </row>
    <row r="1564" spans="1:41" x14ac:dyDescent="0.3">
      <c r="A1564" s="13" t="s">
        <v>1223</v>
      </c>
      <c r="AK1564" s="50" t="e">
        <v>#N/A</v>
      </c>
      <c r="AO1564" s="13" t="e">
        <v>#N/A</v>
      </c>
    </row>
    <row r="1565" spans="1:41" x14ac:dyDescent="0.3">
      <c r="A1565" s="13" t="s">
        <v>1223</v>
      </c>
      <c r="AK1565" s="50" t="e">
        <v>#N/A</v>
      </c>
      <c r="AO1565" s="13" t="e">
        <v>#N/A</v>
      </c>
    </row>
    <row r="1566" spans="1:41" x14ac:dyDescent="0.3">
      <c r="A1566" s="13" t="s">
        <v>1223</v>
      </c>
      <c r="AK1566" s="50" t="e">
        <v>#N/A</v>
      </c>
      <c r="AO1566" s="13" t="e">
        <v>#N/A</v>
      </c>
    </row>
    <row r="1567" spans="1:41" x14ac:dyDescent="0.3">
      <c r="A1567" s="13" t="s">
        <v>1223</v>
      </c>
      <c r="AK1567" s="50" t="e">
        <v>#N/A</v>
      </c>
      <c r="AO1567" s="13" t="e">
        <v>#N/A</v>
      </c>
    </row>
    <row r="1568" spans="1:41" x14ac:dyDescent="0.3">
      <c r="A1568" s="13" t="s">
        <v>1223</v>
      </c>
      <c r="AK1568" s="50" t="e">
        <v>#N/A</v>
      </c>
      <c r="AO1568" s="13" t="e">
        <v>#N/A</v>
      </c>
    </row>
    <row r="1569" spans="1:41" x14ac:dyDescent="0.3">
      <c r="A1569" s="13" t="s">
        <v>1223</v>
      </c>
      <c r="AK1569" s="50" t="e">
        <v>#N/A</v>
      </c>
      <c r="AO1569" s="13" t="e">
        <v>#N/A</v>
      </c>
    </row>
    <row r="1570" spans="1:41" x14ac:dyDescent="0.3">
      <c r="A1570" s="13" t="s">
        <v>1223</v>
      </c>
      <c r="AK1570" s="50" t="e">
        <v>#N/A</v>
      </c>
      <c r="AO1570" s="13" t="e">
        <v>#N/A</v>
      </c>
    </row>
    <row r="1571" spans="1:41" x14ac:dyDescent="0.3">
      <c r="A1571" s="13" t="s">
        <v>1223</v>
      </c>
      <c r="AK1571" s="50" t="e">
        <v>#N/A</v>
      </c>
      <c r="AO1571" s="13" t="e">
        <v>#N/A</v>
      </c>
    </row>
    <row r="1572" spans="1:41" x14ac:dyDescent="0.3">
      <c r="A1572" s="13" t="s">
        <v>1223</v>
      </c>
      <c r="AK1572" s="50" t="e">
        <v>#N/A</v>
      </c>
      <c r="AO1572" s="13" t="e">
        <v>#N/A</v>
      </c>
    </row>
    <row r="1573" spans="1:41" x14ac:dyDescent="0.3">
      <c r="A1573" s="13" t="s">
        <v>1223</v>
      </c>
      <c r="AK1573" s="50" t="e">
        <v>#N/A</v>
      </c>
      <c r="AO1573" s="13" t="e">
        <v>#N/A</v>
      </c>
    </row>
    <row r="1574" spans="1:41" x14ac:dyDescent="0.3">
      <c r="A1574" s="13" t="s">
        <v>1223</v>
      </c>
      <c r="AK1574" s="50" t="e">
        <v>#N/A</v>
      </c>
      <c r="AO1574" s="13" t="e">
        <v>#N/A</v>
      </c>
    </row>
    <row r="1575" spans="1:41" x14ac:dyDescent="0.3">
      <c r="A1575" s="13" t="s">
        <v>1223</v>
      </c>
      <c r="AK1575" s="50" t="e">
        <v>#N/A</v>
      </c>
      <c r="AO1575" s="13" t="e">
        <v>#N/A</v>
      </c>
    </row>
    <row r="1576" spans="1:41" x14ac:dyDescent="0.3">
      <c r="A1576" s="13" t="s">
        <v>1223</v>
      </c>
      <c r="AK1576" s="50" t="e">
        <v>#N/A</v>
      </c>
      <c r="AO1576" s="13" t="e">
        <v>#N/A</v>
      </c>
    </row>
    <row r="1577" spans="1:41" x14ac:dyDescent="0.3">
      <c r="A1577" s="13" t="s">
        <v>1223</v>
      </c>
      <c r="AK1577" s="50" t="e">
        <v>#N/A</v>
      </c>
      <c r="AO1577" s="13" t="e">
        <v>#N/A</v>
      </c>
    </row>
    <row r="1578" spans="1:41" x14ac:dyDescent="0.3">
      <c r="A1578" s="13" t="s">
        <v>1223</v>
      </c>
      <c r="AK1578" s="50" t="e">
        <v>#N/A</v>
      </c>
      <c r="AO1578" s="13" t="e">
        <v>#N/A</v>
      </c>
    </row>
    <row r="1579" spans="1:41" x14ac:dyDescent="0.3">
      <c r="A1579" s="13" t="s">
        <v>1223</v>
      </c>
      <c r="AK1579" s="50" t="e">
        <v>#N/A</v>
      </c>
      <c r="AO1579" s="13" t="e">
        <v>#N/A</v>
      </c>
    </row>
    <row r="1580" spans="1:41" x14ac:dyDescent="0.3">
      <c r="A1580" s="13" t="s">
        <v>1223</v>
      </c>
      <c r="AK1580" s="50" t="e">
        <v>#N/A</v>
      </c>
      <c r="AO1580" s="13" t="e">
        <v>#N/A</v>
      </c>
    </row>
    <row r="1581" spans="1:41" x14ac:dyDescent="0.3">
      <c r="A1581" s="13" t="s">
        <v>1223</v>
      </c>
      <c r="AK1581" s="50" t="e">
        <v>#N/A</v>
      </c>
      <c r="AO1581" s="13" t="e">
        <v>#N/A</v>
      </c>
    </row>
    <row r="1582" spans="1:41" x14ac:dyDescent="0.3">
      <c r="A1582" s="13" t="s">
        <v>1223</v>
      </c>
      <c r="AK1582" s="50" t="e">
        <v>#N/A</v>
      </c>
      <c r="AO1582" s="13" t="e">
        <v>#N/A</v>
      </c>
    </row>
    <row r="1583" spans="1:41" x14ac:dyDescent="0.3">
      <c r="A1583" s="13" t="s">
        <v>1223</v>
      </c>
      <c r="AK1583" s="50" t="e">
        <v>#N/A</v>
      </c>
      <c r="AO1583" s="13" t="e">
        <v>#N/A</v>
      </c>
    </row>
    <row r="1584" spans="1:41" x14ac:dyDescent="0.3">
      <c r="A1584" s="13" t="s">
        <v>1223</v>
      </c>
      <c r="AK1584" s="50" t="e">
        <v>#N/A</v>
      </c>
      <c r="AO1584" s="13" t="e">
        <v>#N/A</v>
      </c>
    </row>
    <row r="1585" spans="1:41" x14ac:dyDescent="0.3">
      <c r="A1585" s="13" t="s">
        <v>1223</v>
      </c>
      <c r="AK1585" s="50" t="e">
        <v>#N/A</v>
      </c>
      <c r="AO1585" s="13" t="e">
        <v>#N/A</v>
      </c>
    </row>
    <row r="1586" spans="1:41" x14ac:dyDescent="0.3">
      <c r="A1586" s="13" t="s">
        <v>1223</v>
      </c>
      <c r="AK1586" s="50" t="e">
        <v>#N/A</v>
      </c>
      <c r="AO1586" s="13" t="e">
        <v>#N/A</v>
      </c>
    </row>
    <row r="1587" spans="1:41" x14ac:dyDescent="0.3">
      <c r="A1587" s="13" t="s">
        <v>1223</v>
      </c>
      <c r="AK1587" s="50" t="e">
        <v>#N/A</v>
      </c>
      <c r="AO1587" s="13" t="e">
        <v>#N/A</v>
      </c>
    </row>
    <row r="1588" spans="1:41" x14ac:dyDescent="0.3">
      <c r="A1588" s="13" t="s">
        <v>1223</v>
      </c>
      <c r="AK1588" s="50" t="e">
        <v>#N/A</v>
      </c>
      <c r="AO1588" s="13" t="e">
        <v>#N/A</v>
      </c>
    </row>
    <row r="1589" spans="1:41" x14ac:dyDescent="0.3">
      <c r="A1589" s="13" t="s">
        <v>1223</v>
      </c>
      <c r="AK1589" s="50" t="e">
        <v>#N/A</v>
      </c>
      <c r="AO1589" s="13" t="e">
        <v>#N/A</v>
      </c>
    </row>
    <row r="1590" spans="1:41" x14ac:dyDescent="0.3">
      <c r="A1590" s="13" t="s">
        <v>1223</v>
      </c>
      <c r="AK1590" s="50" t="e">
        <v>#N/A</v>
      </c>
      <c r="AO1590" s="13" t="e">
        <v>#N/A</v>
      </c>
    </row>
    <row r="1591" spans="1:41" x14ac:dyDescent="0.3">
      <c r="A1591" s="13" t="s">
        <v>1223</v>
      </c>
      <c r="AK1591" s="50" t="e">
        <v>#N/A</v>
      </c>
      <c r="AO1591" s="13" t="e">
        <v>#N/A</v>
      </c>
    </row>
    <row r="1592" spans="1:41" x14ac:dyDescent="0.3">
      <c r="A1592" s="13" t="s">
        <v>1223</v>
      </c>
      <c r="AK1592" s="50" t="e">
        <v>#N/A</v>
      </c>
      <c r="AO1592" s="13" t="e">
        <v>#N/A</v>
      </c>
    </row>
    <row r="1593" spans="1:41" x14ac:dyDescent="0.3">
      <c r="A1593" s="13" t="s">
        <v>1223</v>
      </c>
      <c r="AK1593" s="50" t="e">
        <v>#N/A</v>
      </c>
      <c r="AO1593" s="13" t="e">
        <v>#N/A</v>
      </c>
    </row>
    <row r="1594" spans="1:41" x14ac:dyDescent="0.3">
      <c r="A1594" s="13" t="s">
        <v>1223</v>
      </c>
      <c r="AK1594" s="50" t="e">
        <v>#N/A</v>
      </c>
      <c r="AO1594" s="13" t="e">
        <v>#N/A</v>
      </c>
    </row>
    <row r="1595" spans="1:41" x14ac:dyDescent="0.3">
      <c r="A1595" s="13" t="s">
        <v>1223</v>
      </c>
      <c r="AK1595" s="50" t="e">
        <v>#N/A</v>
      </c>
      <c r="AO1595" s="13" t="e">
        <v>#N/A</v>
      </c>
    </row>
    <row r="1596" spans="1:41" x14ac:dyDescent="0.3">
      <c r="A1596" s="13" t="s">
        <v>1223</v>
      </c>
      <c r="AK1596" s="50" t="e">
        <v>#N/A</v>
      </c>
      <c r="AO1596" s="13" t="e">
        <v>#N/A</v>
      </c>
    </row>
    <row r="1597" spans="1:41" x14ac:dyDescent="0.3">
      <c r="A1597" s="13" t="s">
        <v>1223</v>
      </c>
      <c r="AK1597" s="50" t="e">
        <v>#N/A</v>
      </c>
      <c r="AO1597" s="13" t="e">
        <v>#N/A</v>
      </c>
    </row>
    <row r="1598" spans="1:41" x14ac:dyDescent="0.3">
      <c r="A1598" s="13" t="s">
        <v>1223</v>
      </c>
      <c r="AK1598" s="50" t="e">
        <v>#N/A</v>
      </c>
      <c r="AO1598" s="13" t="e">
        <v>#N/A</v>
      </c>
    </row>
    <row r="1599" spans="1:41" x14ac:dyDescent="0.3">
      <c r="A1599" s="13" t="s">
        <v>1223</v>
      </c>
      <c r="AK1599" s="50" t="e">
        <v>#N/A</v>
      </c>
      <c r="AO1599" s="13" t="e">
        <v>#N/A</v>
      </c>
    </row>
    <row r="1600" spans="1:41" x14ac:dyDescent="0.3">
      <c r="A1600" s="13" t="s">
        <v>1223</v>
      </c>
      <c r="AK1600" s="50" t="e">
        <v>#N/A</v>
      </c>
      <c r="AO1600" s="13" t="e">
        <v>#N/A</v>
      </c>
    </row>
    <row r="1601" spans="1:41" x14ac:dyDescent="0.3">
      <c r="A1601" s="13" t="s">
        <v>1223</v>
      </c>
      <c r="AK1601" s="50" t="e">
        <v>#N/A</v>
      </c>
      <c r="AO1601" s="13" t="e">
        <v>#N/A</v>
      </c>
    </row>
    <row r="1602" spans="1:41" x14ac:dyDescent="0.3">
      <c r="A1602" s="13" t="s">
        <v>1223</v>
      </c>
      <c r="AK1602" s="50" t="e">
        <v>#N/A</v>
      </c>
      <c r="AO1602" s="13" t="e">
        <v>#N/A</v>
      </c>
    </row>
    <row r="1603" spans="1:41" x14ac:dyDescent="0.3">
      <c r="A1603" s="13" t="s">
        <v>1223</v>
      </c>
      <c r="AK1603" s="50" t="e">
        <v>#N/A</v>
      </c>
      <c r="AO1603" s="13" t="e">
        <v>#N/A</v>
      </c>
    </row>
    <row r="1604" spans="1:41" x14ac:dyDescent="0.3">
      <c r="A1604" s="13" t="s">
        <v>1223</v>
      </c>
      <c r="AK1604" s="50" t="e">
        <v>#N/A</v>
      </c>
      <c r="AO1604" s="13" t="e">
        <v>#N/A</v>
      </c>
    </row>
    <row r="1605" spans="1:41" x14ac:dyDescent="0.3">
      <c r="A1605" s="13" t="s">
        <v>1223</v>
      </c>
      <c r="AK1605" s="50" t="e">
        <v>#N/A</v>
      </c>
      <c r="AO1605" s="13" t="e">
        <v>#N/A</v>
      </c>
    </row>
    <row r="1606" spans="1:41" x14ac:dyDescent="0.3">
      <c r="A1606" s="13" t="s">
        <v>1223</v>
      </c>
      <c r="AK1606" s="50" t="e">
        <v>#N/A</v>
      </c>
      <c r="AO1606" s="13" t="e">
        <v>#N/A</v>
      </c>
    </row>
    <row r="1607" spans="1:41" x14ac:dyDescent="0.3">
      <c r="A1607" s="13" t="s">
        <v>1223</v>
      </c>
      <c r="AK1607" s="50" t="e">
        <v>#N/A</v>
      </c>
      <c r="AO1607" s="13" t="e">
        <v>#N/A</v>
      </c>
    </row>
    <row r="1608" spans="1:41" x14ac:dyDescent="0.3">
      <c r="A1608" s="13" t="s">
        <v>1223</v>
      </c>
      <c r="AK1608" s="50" t="e">
        <v>#N/A</v>
      </c>
      <c r="AO1608" s="13" t="e">
        <v>#N/A</v>
      </c>
    </row>
    <row r="1609" spans="1:41" x14ac:dyDescent="0.3">
      <c r="A1609" s="13" t="s">
        <v>1223</v>
      </c>
      <c r="AK1609" s="50" t="e">
        <v>#N/A</v>
      </c>
      <c r="AO1609" s="13" t="e">
        <v>#N/A</v>
      </c>
    </row>
    <row r="1610" spans="1:41" x14ac:dyDescent="0.3">
      <c r="A1610" s="13" t="s">
        <v>1223</v>
      </c>
      <c r="AK1610" s="50" t="e">
        <v>#N/A</v>
      </c>
      <c r="AO1610" s="13" t="e">
        <v>#N/A</v>
      </c>
    </row>
    <row r="1611" spans="1:41" x14ac:dyDescent="0.3">
      <c r="A1611" s="13" t="s">
        <v>1223</v>
      </c>
      <c r="AK1611" s="50" t="e">
        <v>#N/A</v>
      </c>
      <c r="AO1611" s="13" t="e">
        <v>#N/A</v>
      </c>
    </row>
    <row r="1612" spans="1:41" x14ac:dyDescent="0.3">
      <c r="A1612" s="13" t="s">
        <v>1223</v>
      </c>
      <c r="AK1612" s="50" t="e">
        <v>#N/A</v>
      </c>
      <c r="AO1612" s="13" t="e">
        <v>#N/A</v>
      </c>
    </row>
    <row r="1613" spans="1:41" x14ac:dyDescent="0.3">
      <c r="A1613" s="13" t="s">
        <v>1223</v>
      </c>
      <c r="AK1613" s="50" t="e">
        <v>#N/A</v>
      </c>
      <c r="AO1613" s="13" t="e">
        <v>#N/A</v>
      </c>
    </row>
    <row r="1614" spans="1:41" x14ac:dyDescent="0.3">
      <c r="A1614" s="13" t="s">
        <v>1223</v>
      </c>
      <c r="AK1614" s="50" t="e">
        <v>#N/A</v>
      </c>
      <c r="AO1614" s="13" t="e">
        <v>#N/A</v>
      </c>
    </row>
    <row r="1615" spans="1:41" x14ac:dyDescent="0.3">
      <c r="A1615" s="13" t="s">
        <v>1223</v>
      </c>
      <c r="AK1615" s="50" t="e">
        <v>#N/A</v>
      </c>
      <c r="AO1615" s="13" t="e">
        <v>#N/A</v>
      </c>
    </row>
    <row r="1616" spans="1:41" x14ac:dyDescent="0.3">
      <c r="A1616" s="13" t="s">
        <v>1223</v>
      </c>
      <c r="AK1616" s="50" t="e">
        <v>#N/A</v>
      </c>
      <c r="AO1616" s="13" t="e">
        <v>#N/A</v>
      </c>
    </row>
    <row r="1617" spans="1:41" x14ac:dyDescent="0.3">
      <c r="A1617" s="13" t="s">
        <v>1223</v>
      </c>
      <c r="AK1617" s="50" t="e">
        <v>#N/A</v>
      </c>
      <c r="AO1617" s="13" t="e">
        <v>#N/A</v>
      </c>
    </row>
    <row r="1618" spans="1:41" x14ac:dyDescent="0.3">
      <c r="A1618" s="13" t="s">
        <v>1223</v>
      </c>
      <c r="AK1618" s="50" t="e">
        <v>#N/A</v>
      </c>
      <c r="AO1618" s="13" t="e">
        <v>#N/A</v>
      </c>
    </row>
    <row r="1619" spans="1:41" x14ac:dyDescent="0.3">
      <c r="A1619" s="13" t="s">
        <v>1223</v>
      </c>
      <c r="AK1619" s="50" t="e">
        <v>#N/A</v>
      </c>
      <c r="AO1619" s="13" t="e">
        <v>#N/A</v>
      </c>
    </row>
    <row r="1620" spans="1:41" x14ac:dyDescent="0.3">
      <c r="A1620" s="13" t="s">
        <v>1223</v>
      </c>
      <c r="AK1620" s="50" t="e">
        <v>#N/A</v>
      </c>
      <c r="AO1620" s="13" t="e">
        <v>#N/A</v>
      </c>
    </row>
    <row r="1621" spans="1:41" x14ac:dyDescent="0.3">
      <c r="A1621" s="13" t="s">
        <v>1223</v>
      </c>
      <c r="AK1621" s="50" t="e">
        <v>#N/A</v>
      </c>
      <c r="AO1621" s="13" t="e">
        <v>#N/A</v>
      </c>
    </row>
    <row r="1622" spans="1:41" x14ac:dyDescent="0.3">
      <c r="A1622" s="13" t="s">
        <v>1223</v>
      </c>
      <c r="AK1622" s="50" t="e">
        <v>#N/A</v>
      </c>
      <c r="AO1622" s="13" t="e">
        <v>#N/A</v>
      </c>
    </row>
    <row r="1623" spans="1:41" x14ac:dyDescent="0.3">
      <c r="A1623" s="13" t="s">
        <v>1223</v>
      </c>
      <c r="AK1623" s="50" t="e">
        <v>#N/A</v>
      </c>
      <c r="AO1623" s="13" t="e">
        <v>#N/A</v>
      </c>
    </row>
    <row r="1624" spans="1:41" x14ac:dyDescent="0.3">
      <c r="A1624" s="13" t="s">
        <v>1223</v>
      </c>
      <c r="AK1624" s="50" t="e">
        <v>#N/A</v>
      </c>
      <c r="AO1624" s="13" t="e">
        <v>#N/A</v>
      </c>
    </row>
    <row r="1625" spans="1:41" x14ac:dyDescent="0.3">
      <c r="A1625" s="13" t="s">
        <v>1223</v>
      </c>
      <c r="AK1625" s="50" t="e">
        <v>#N/A</v>
      </c>
      <c r="AO1625" s="13" t="e">
        <v>#N/A</v>
      </c>
    </row>
    <row r="1626" spans="1:41" x14ac:dyDescent="0.3">
      <c r="A1626" s="13" t="s">
        <v>1223</v>
      </c>
      <c r="AK1626" s="50" t="e">
        <v>#N/A</v>
      </c>
      <c r="AO1626" s="13" t="e">
        <v>#N/A</v>
      </c>
    </row>
    <row r="1627" spans="1:41" x14ac:dyDescent="0.3">
      <c r="A1627" s="13" t="s">
        <v>1223</v>
      </c>
      <c r="AK1627" s="50" t="e">
        <v>#N/A</v>
      </c>
      <c r="AO1627" s="13" t="e">
        <v>#N/A</v>
      </c>
    </row>
    <row r="1628" spans="1:41" x14ac:dyDescent="0.3">
      <c r="A1628" s="13" t="s">
        <v>1223</v>
      </c>
      <c r="AK1628" s="50" t="e">
        <v>#N/A</v>
      </c>
      <c r="AO1628" s="13" t="e">
        <v>#N/A</v>
      </c>
    </row>
    <row r="1629" spans="1:41" x14ac:dyDescent="0.3">
      <c r="A1629" s="13" t="s">
        <v>1223</v>
      </c>
      <c r="AK1629" s="50" t="e">
        <v>#N/A</v>
      </c>
      <c r="AO1629" s="13" t="e">
        <v>#N/A</v>
      </c>
    </row>
    <row r="1630" spans="1:41" x14ac:dyDescent="0.3">
      <c r="A1630" s="13" t="s">
        <v>1223</v>
      </c>
      <c r="AK1630" s="50" t="e">
        <v>#N/A</v>
      </c>
      <c r="AO1630" s="13" t="e">
        <v>#N/A</v>
      </c>
    </row>
    <row r="1631" spans="1:41" x14ac:dyDescent="0.3">
      <c r="A1631" s="13" t="s">
        <v>1223</v>
      </c>
      <c r="AK1631" s="50" t="e">
        <v>#N/A</v>
      </c>
      <c r="AO1631" s="13" t="e">
        <v>#N/A</v>
      </c>
    </row>
    <row r="1632" spans="1:41" x14ac:dyDescent="0.3">
      <c r="A1632" s="13" t="s">
        <v>1223</v>
      </c>
      <c r="AK1632" s="50" t="e">
        <v>#N/A</v>
      </c>
      <c r="AO1632" s="13" t="e">
        <v>#N/A</v>
      </c>
    </row>
    <row r="1633" spans="1:41" x14ac:dyDescent="0.3">
      <c r="A1633" s="13" t="s">
        <v>1223</v>
      </c>
      <c r="AK1633" s="50" t="e">
        <v>#N/A</v>
      </c>
      <c r="AO1633" s="13" t="e">
        <v>#N/A</v>
      </c>
    </row>
    <row r="1634" spans="1:41" x14ac:dyDescent="0.3">
      <c r="A1634" s="13" t="s">
        <v>1223</v>
      </c>
      <c r="AK1634" s="50" t="e">
        <v>#N/A</v>
      </c>
      <c r="AO1634" s="13" t="e">
        <v>#N/A</v>
      </c>
    </row>
    <row r="1635" spans="1:41" x14ac:dyDescent="0.3">
      <c r="A1635" s="13" t="s">
        <v>1223</v>
      </c>
      <c r="AK1635" s="50" t="e">
        <v>#N/A</v>
      </c>
      <c r="AO1635" s="13" t="e">
        <v>#N/A</v>
      </c>
    </row>
    <row r="1636" spans="1:41" x14ac:dyDescent="0.3">
      <c r="A1636" s="13" t="s">
        <v>1223</v>
      </c>
      <c r="AK1636" s="50" t="e">
        <v>#N/A</v>
      </c>
      <c r="AO1636" s="13" t="e">
        <v>#N/A</v>
      </c>
    </row>
    <row r="1637" spans="1:41" x14ac:dyDescent="0.3">
      <c r="A1637" s="13" t="s">
        <v>1223</v>
      </c>
      <c r="AK1637" s="50" t="e">
        <v>#N/A</v>
      </c>
      <c r="AO1637" s="13" t="e">
        <v>#N/A</v>
      </c>
    </row>
    <row r="1638" spans="1:41" x14ac:dyDescent="0.3">
      <c r="A1638" s="13" t="s">
        <v>1223</v>
      </c>
      <c r="AK1638" s="50" t="e">
        <v>#N/A</v>
      </c>
      <c r="AO1638" s="13" t="e">
        <v>#N/A</v>
      </c>
    </row>
    <row r="1639" spans="1:41" x14ac:dyDescent="0.3">
      <c r="A1639" s="13" t="s">
        <v>1223</v>
      </c>
      <c r="AK1639" s="50" t="e">
        <v>#N/A</v>
      </c>
      <c r="AO1639" s="13" t="e">
        <v>#N/A</v>
      </c>
    </row>
    <row r="1640" spans="1:41" x14ac:dyDescent="0.3">
      <c r="A1640" s="13" t="s">
        <v>1223</v>
      </c>
      <c r="AK1640" s="50" t="e">
        <v>#N/A</v>
      </c>
      <c r="AO1640" s="13" t="e">
        <v>#N/A</v>
      </c>
    </row>
    <row r="1641" spans="1:41" x14ac:dyDescent="0.3">
      <c r="A1641" s="13" t="s">
        <v>1223</v>
      </c>
      <c r="AK1641" s="50" t="e">
        <v>#N/A</v>
      </c>
      <c r="AO1641" s="13" t="e">
        <v>#N/A</v>
      </c>
    </row>
    <row r="1642" spans="1:41" x14ac:dyDescent="0.3">
      <c r="A1642" s="13" t="s">
        <v>1223</v>
      </c>
      <c r="AK1642" s="50" t="e">
        <v>#N/A</v>
      </c>
      <c r="AO1642" s="13" t="e">
        <v>#N/A</v>
      </c>
    </row>
    <row r="1643" spans="1:41" x14ac:dyDescent="0.3">
      <c r="A1643" s="13" t="s">
        <v>1223</v>
      </c>
      <c r="AK1643" s="50" t="e">
        <v>#N/A</v>
      </c>
      <c r="AO1643" s="13" t="e">
        <v>#N/A</v>
      </c>
    </row>
    <row r="1644" spans="1:41" x14ac:dyDescent="0.3">
      <c r="A1644" s="13" t="s">
        <v>1223</v>
      </c>
      <c r="AK1644" s="50" t="e">
        <v>#N/A</v>
      </c>
      <c r="AO1644" s="13" t="e">
        <v>#N/A</v>
      </c>
    </row>
    <row r="1645" spans="1:41" x14ac:dyDescent="0.3">
      <c r="A1645" s="13" t="s">
        <v>1223</v>
      </c>
      <c r="AK1645" s="50" t="e">
        <v>#N/A</v>
      </c>
      <c r="AO1645" s="13" t="e">
        <v>#N/A</v>
      </c>
    </row>
    <row r="1646" spans="1:41" x14ac:dyDescent="0.3">
      <c r="A1646" s="13" t="s">
        <v>1223</v>
      </c>
      <c r="AK1646" s="50" t="e">
        <v>#N/A</v>
      </c>
      <c r="AO1646" s="13" t="e">
        <v>#N/A</v>
      </c>
    </row>
    <row r="1647" spans="1:41" x14ac:dyDescent="0.3">
      <c r="A1647" s="13" t="s">
        <v>1223</v>
      </c>
      <c r="AK1647" s="50" t="e">
        <v>#N/A</v>
      </c>
      <c r="AO1647" s="13" t="e">
        <v>#N/A</v>
      </c>
    </row>
    <row r="1648" spans="1:41" x14ac:dyDescent="0.3">
      <c r="A1648" s="13" t="s">
        <v>1223</v>
      </c>
      <c r="AK1648" s="50" t="e">
        <v>#N/A</v>
      </c>
      <c r="AO1648" s="13" t="e">
        <v>#N/A</v>
      </c>
    </row>
    <row r="1649" spans="1:41" x14ac:dyDescent="0.3">
      <c r="A1649" s="13" t="s">
        <v>1223</v>
      </c>
      <c r="AK1649" s="50" t="e">
        <v>#N/A</v>
      </c>
      <c r="AO1649" s="13" t="e">
        <v>#N/A</v>
      </c>
    </row>
    <row r="1650" spans="1:41" x14ac:dyDescent="0.3">
      <c r="A1650" s="13" t="s">
        <v>1223</v>
      </c>
      <c r="AK1650" s="50" t="e">
        <v>#N/A</v>
      </c>
      <c r="AO1650" s="13" t="e">
        <v>#N/A</v>
      </c>
    </row>
    <row r="1651" spans="1:41" x14ac:dyDescent="0.3">
      <c r="A1651" s="13" t="s">
        <v>1223</v>
      </c>
      <c r="AK1651" s="50" t="e">
        <v>#N/A</v>
      </c>
      <c r="AO1651" s="13" t="e">
        <v>#N/A</v>
      </c>
    </row>
    <row r="1652" spans="1:41" x14ac:dyDescent="0.3">
      <c r="A1652" s="13" t="s">
        <v>1223</v>
      </c>
      <c r="AK1652" s="50" t="e">
        <v>#N/A</v>
      </c>
      <c r="AO1652" s="13" t="e">
        <v>#N/A</v>
      </c>
    </row>
    <row r="1653" spans="1:41" x14ac:dyDescent="0.3">
      <c r="A1653" s="13" t="s">
        <v>1223</v>
      </c>
      <c r="AK1653" s="50" t="e">
        <v>#N/A</v>
      </c>
      <c r="AO1653" s="13" t="e">
        <v>#N/A</v>
      </c>
    </row>
    <row r="1654" spans="1:41" x14ac:dyDescent="0.3">
      <c r="A1654" s="13" t="s">
        <v>1223</v>
      </c>
      <c r="AK1654" s="50" t="e">
        <v>#N/A</v>
      </c>
      <c r="AO1654" s="13" t="e">
        <v>#N/A</v>
      </c>
    </row>
    <row r="1655" spans="1:41" x14ac:dyDescent="0.3">
      <c r="A1655" s="13" t="s">
        <v>1223</v>
      </c>
      <c r="AK1655" s="50" t="e">
        <v>#N/A</v>
      </c>
      <c r="AO1655" s="13" t="e">
        <v>#N/A</v>
      </c>
    </row>
    <row r="1656" spans="1:41" x14ac:dyDescent="0.3">
      <c r="A1656" s="13" t="s">
        <v>1223</v>
      </c>
      <c r="AK1656" s="50" t="e">
        <v>#N/A</v>
      </c>
      <c r="AO1656" s="13" t="e">
        <v>#N/A</v>
      </c>
    </row>
    <row r="1657" spans="1:41" x14ac:dyDescent="0.3">
      <c r="A1657" s="13" t="s">
        <v>1223</v>
      </c>
      <c r="AK1657" s="50" t="e">
        <v>#N/A</v>
      </c>
      <c r="AO1657" s="13" t="e">
        <v>#N/A</v>
      </c>
    </row>
    <row r="1658" spans="1:41" x14ac:dyDescent="0.3">
      <c r="A1658" s="13" t="s">
        <v>1223</v>
      </c>
      <c r="AK1658" s="50" t="e">
        <v>#N/A</v>
      </c>
      <c r="AO1658" s="13" t="e">
        <v>#N/A</v>
      </c>
    </row>
    <row r="1659" spans="1:41" x14ac:dyDescent="0.3">
      <c r="A1659" s="13" t="s">
        <v>1223</v>
      </c>
      <c r="AK1659" s="50" t="e">
        <v>#N/A</v>
      </c>
      <c r="AO1659" s="13" t="e">
        <v>#N/A</v>
      </c>
    </row>
    <row r="1660" spans="1:41" x14ac:dyDescent="0.3">
      <c r="A1660" s="13" t="s">
        <v>1223</v>
      </c>
      <c r="AK1660" s="50" t="e">
        <v>#N/A</v>
      </c>
      <c r="AO1660" s="13" t="e">
        <v>#N/A</v>
      </c>
    </row>
    <row r="1661" spans="1:41" x14ac:dyDescent="0.3">
      <c r="A1661" s="13" t="s">
        <v>1223</v>
      </c>
      <c r="AK1661" s="50" t="e">
        <v>#N/A</v>
      </c>
      <c r="AO1661" s="13" t="e">
        <v>#N/A</v>
      </c>
    </row>
    <row r="1662" spans="1:41" x14ac:dyDescent="0.3">
      <c r="A1662" s="13" t="s">
        <v>1223</v>
      </c>
      <c r="AK1662" s="50" t="e">
        <v>#N/A</v>
      </c>
      <c r="AO1662" s="13" t="e">
        <v>#N/A</v>
      </c>
    </row>
    <row r="1663" spans="1:41" x14ac:dyDescent="0.3">
      <c r="A1663" s="13" t="s">
        <v>1223</v>
      </c>
      <c r="AK1663" s="50" t="e">
        <v>#N/A</v>
      </c>
      <c r="AO1663" s="13" t="e">
        <v>#N/A</v>
      </c>
    </row>
    <row r="1664" spans="1:41" x14ac:dyDescent="0.3">
      <c r="A1664" s="13" t="s">
        <v>1223</v>
      </c>
      <c r="AK1664" s="50" t="e">
        <v>#N/A</v>
      </c>
      <c r="AO1664" s="13" t="e">
        <v>#N/A</v>
      </c>
    </row>
    <row r="1665" spans="1:41" x14ac:dyDescent="0.3">
      <c r="A1665" s="13" t="s">
        <v>1223</v>
      </c>
      <c r="AK1665" s="50" t="e">
        <v>#N/A</v>
      </c>
      <c r="AO1665" s="13" t="e">
        <v>#N/A</v>
      </c>
    </row>
    <row r="1666" spans="1:41" x14ac:dyDescent="0.3">
      <c r="A1666" s="13" t="s">
        <v>1223</v>
      </c>
      <c r="AK1666" s="50" t="e">
        <v>#N/A</v>
      </c>
      <c r="AO1666" s="13" t="e">
        <v>#N/A</v>
      </c>
    </row>
    <row r="1667" spans="1:41" x14ac:dyDescent="0.3">
      <c r="A1667" s="13" t="s">
        <v>1223</v>
      </c>
      <c r="AK1667" s="50" t="e">
        <v>#N/A</v>
      </c>
      <c r="AO1667" s="13" t="e">
        <v>#N/A</v>
      </c>
    </row>
    <row r="1668" spans="1:41" x14ac:dyDescent="0.3">
      <c r="A1668" s="13" t="s">
        <v>1223</v>
      </c>
      <c r="AK1668" s="50" t="e">
        <v>#N/A</v>
      </c>
      <c r="AO1668" s="13" t="e">
        <v>#N/A</v>
      </c>
    </row>
    <row r="1669" spans="1:41" x14ac:dyDescent="0.3">
      <c r="A1669" s="13" t="s">
        <v>1223</v>
      </c>
      <c r="AK1669" s="50" t="e">
        <v>#N/A</v>
      </c>
      <c r="AO1669" s="13" t="e">
        <v>#N/A</v>
      </c>
    </row>
    <row r="1670" spans="1:41" x14ac:dyDescent="0.3">
      <c r="A1670" s="13" t="s">
        <v>1223</v>
      </c>
      <c r="AK1670" s="50" t="e">
        <v>#N/A</v>
      </c>
      <c r="AO1670" s="13" t="e">
        <v>#N/A</v>
      </c>
    </row>
    <row r="1671" spans="1:41" x14ac:dyDescent="0.3">
      <c r="A1671" s="13" t="s">
        <v>1223</v>
      </c>
      <c r="AK1671" s="50" t="e">
        <v>#N/A</v>
      </c>
      <c r="AO1671" s="13" t="e">
        <v>#N/A</v>
      </c>
    </row>
    <row r="1672" spans="1:41" x14ac:dyDescent="0.3">
      <c r="A1672" s="13" t="s">
        <v>1223</v>
      </c>
      <c r="AK1672" s="50" t="e">
        <v>#N/A</v>
      </c>
      <c r="AO1672" s="13" t="e">
        <v>#N/A</v>
      </c>
    </row>
    <row r="1673" spans="1:41" x14ac:dyDescent="0.3">
      <c r="A1673" s="13" t="s">
        <v>1223</v>
      </c>
      <c r="AK1673" s="50" t="e">
        <v>#N/A</v>
      </c>
      <c r="AO1673" s="13" t="e">
        <v>#N/A</v>
      </c>
    </row>
    <row r="1674" spans="1:41" x14ac:dyDescent="0.3">
      <c r="A1674" s="13" t="s">
        <v>1223</v>
      </c>
      <c r="AK1674" s="50" t="e">
        <v>#N/A</v>
      </c>
      <c r="AO1674" s="13" t="e">
        <v>#N/A</v>
      </c>
    </row>
    <row r="1675" spans="1:41" x14ac:dyDescent="0.3">
      <c r="A1675" s="13" t="s">
        <v>1223</v>
      </c>
      <c r="AK1675" s="50" t="e">
        <v>#N/A</v>
      </c>
      <c r="AO1675" s="13" t="e">
        <v>#N/A</v>
      </c>
    </row>
    <row r="1676" spans="1:41" x14ac:dyDescent="0.3">
      <c r="A1676" s="13" t="s">
        <v>1223</v>
      </c>
      <c r="AK1676" s="50" t="e">
        <v>#N/A</v>
      </c>
      <c r="AO1676" s="13" t="e">
        <v>#N/A</v>
      </c>
    </row>
    <row r="1677" spans="1:41" x14ac:dyDescent="0.3">
      <c r="A1677" s="13" t="s">
        <v>1223</v>
      </c>
      <c r="AK1677" s="50" t="e">
        <v>#N/A</v>
      </c>
      <c r="AO1677" s="13" t="e">
        <v>#N/A</v>
      </c>
    </row>
    <row r="1678" spans="1:41" x14ac:dyDescent="0.3">
      <c r="A1678" s="13" t="s">
        <v>1223</v>
      </c>
      <c r="AK1678" s="50" t="e">
        <v>#N/A</v>
      </c>
      <c r="AO1678" s="13" t="e">
        <v>#N/A</v>
      </c>
    </row>
    <row r="1679" spans="1:41" x14ac:dyDescent="0.3">
      <c r="A1679" s="13" t="s">
        <v>1223</v>
      </c>
      <c r="AK1679" s="50" t="e">
        <v>#N/A</v>
      </c>
      <c r="AO1679" s="13" t="e">
        <v>#N/A</v>
      </c>
    </row>
    <row r="1680" spans="1:41" x14ac:dyDescent="0.3">
      <c r="A1680" s="13" t="s">
        <v>1223</v>
      </c>
      <c r="AK1680" s="50" t="e">
        <v>#N/A</v>
      </c>
      <c r="AO1680" s="13" t="e">
        <v>#N/A</v>
      </c>
    </row>
    <row r="1681" spans="1:41" x14ac:dyDescent="0.3">
      <c r="A1681" s="13" t="s">
        <v>1223</v>
      </c>
      <c r="AK1681" s="50" t="e">
        <v>#N/A</v>
      </c>
      <c r="AO1681" s="13" t="e">
        <v>#N/A</v>
      </c>
    </row>
    <row r="1682" spans="1:41" x14ac:dyDescent="0.3">
      <c r="A1682" s="13" t="s">
        <v>1223</v>
      </c>
      <c r="AK1682" s="50" t="e">
        <v>#N/A</v>
      </c>
      <c r="AO1682" s="13" t="e">
        <v>#N/A</v>
      </c>
    </row>
    <row r="1683" spans="1:41" x14ac:dyDescent="0.3">
      <c r="A1683" s="13" t="s">
        <v>1223</v>
      </c>
      <c r="AK1683" s="50" t="e">
        <v>#N/A</v>
      </c>
      <c r="AO1683" s="13" t="e">
        <v>#N/A</v>
      </c>
    </row>
    <row r="1684" spans="1:41" x14ac:dyDescent="0.3">
      <c r="A1684" s="13" t="s">
        <v>1223</v>
      </c>
      <c r="AK1684" s="50" t="e">
        <v>#N/A</v>
      </c>
      <c r="AO1684" s="13" t="e">
        <v>#N/A</v>
      </c>
    </row>
    <row r="1685" spans="1:41" x14ac:dyDescent="0.3">
      <c r="A1685" s="13" t="s">
        <v>1223</v>
      </c>
      <c r="AK1685" s="50" t="e">
        <v>#N/A</v>
      </c>
      <c r="AO1685" s="13" t="e">
        <v>#N/A</v>
      </c>
    </row>
    <row r="1686" spans="1:41" x14ac:dyDescent="0.3">
      <c r="A1686" s="13" t="s">
        <v>1223</v>
      </c>
      <c r="AK1686" s="50" t="e">
        <v>#N/A</v>
      </c>
      <c r="AO1686" s="13" t="e">
        <v>#N/A</v>
      </c>
    </row>
    <row r="1687" spans="1:41" x14ac:dyDescent="0.3">
      <c r="A1687" s="13" t="s">
        <v>1223</v>
      </c>
      <c r="AK1687" s="50" t="e">
        <v>#N/A</v>
      </c>
      <c r="AO1687" s="13" t="e">
        <v>#N/A</v>
      </c>
    </row>
    <row r="1688" spans="1:41" x14ac:dyDescent="0.3">
      <c r="A1688" s="13" t="s">
        <v>1223</v>
      </c>
      <c r="AK1688" s="50" t="e">
        <v>#N/A</v>
      </c>
      <c r="AO1688" s="13" t="e">
        <v>#N/A</v>
      </c>
    </row>
    <row r="1689" spans="1:41" x14ac:dyDescent="0.3">
      <c r="A1689" s="13" t="s">
        <v>1223</v>
      </c>
      <c r="AK1689" s="50" t="e">
        <v>#N/A</v>
      </c>
      <c r="AO1689" s="13" t="e">
        <v>#N/A</v>
      </c>
    </row>
    <row r="1690" spans="1:41" x14ac:dyDescent="0.3">
      <c r="A1690" s="13" t="s">
        <v>1223</v>
      </c>
      <c r="AK1690" s="50" t="e">
        <v>#N/A</v>
      </c>
      <c r="AO1690" s="13" t="e">
        <v>#N/A</v>
      </c>
    </row>
    <row r="1691" spans="1:41" x14ac:dyDescent="0.3">
      <c r="A1691" s="13" t="s">
        <v>1223</v>
      </c>
      <c r="AK1691" s="50" t="e">
        <v>#N/A</v>
      </c>
      <c r="AO1691" s="13" t="e">
        <v>#N/A</v>
      </c>
    </row>
    <row r="1692" spans="1:41" x14ac:dyDescent="0.3">
      <c r="A1692" s="13" t="s">
        <v>1223</v>
      </c>
      <c r="AK1692" s="50" t="e">
        <v>#N/A</v>
      </c>
      <c r="AO1692" s="13" t="e">
        <v>#N/A</v>
      </c>
    </row>
    <row r="1693" spans="1:41" x14ac:dyDescent="0.3">
      <c r="A1693" s="13" t="s">
        <v>1223</v>
      </c>
      <c r="AK1693" s="50" t="e">
        <v>#N/A</v>
      </c>
      <c r="AO1693" s="13" t="e">
        <v>#N/A</v>
      </c>
    </row>
    <row r="1694" spans="1:41" x14ac:dyDescent="0.3">
      <c r="A1694" s="13" t="s">
        <v>1223</v>
      </c>
      <c r="AK1694" s="50" t="e">
        <v>#N/A</v>
      </c>
      <c r="AO1694" s="13" t="e">
        <v>#N/A</v>
      </c>
    </row>
    <row r="1695" spans="1:41" x14ac:dyDescent="0.3">
      <c r="A1695" s="13" t="s">
        <v>1223</v>
      </c>
      <c r="AK1695" s="50" t="e">
        <v>#N/A</v>
      </c>
      <c r="AO1695" s="13" t="e">
        <v>#N/A</v>
      </c>
    </row>
    <row r="1696" spans="1:41" x14ac:dyDescent="0.3">
      <c r="A1696" s="13" t="s">
        <v>1223</v>
      </c>
      <c r="AK1696" s="50" t="e">
        <v>#N/A</v>
      </c>
      <c r="AO1696" s="13" t="e">
        <v>#N/A</v>
      </c>
    </row>
    <row r="1697" spans="1:41" x14ac:dyDescent="0.3">
      <c r="A1697" s="13" t="s">
        <v>1223</v>
      </c>
      <c r="AK1697" s="50" t="e">
        <v>#N/A</v>
      </c>
      <c r="AO1697" s="13" t="e">
        <v>#N/A</v>
      </c>
    </row>
    <row r="1698" spans="1:41" x14ac:dyDescent="0.3">
      <c r="A1698" s="13" t="s">
        <v>1223</v>
      </c>
      <c r="AK1698" s="50" t="e">
        <v>#N/A</v>
      </c>
      <c r="AO1698" s="13" t="e">
        <v>#N/A</v>
      </c>
    </row>
    <row r="1699" spans="1:41" x14ac:dyDescent="0.3">
      <c r="A1699" s="13" t="s">
        <v>1223</v>
      </c>
      <c r="AK1699" s="50" t="e">
        <v>#N/A</v>
      </c>
      <c r="AO1699" s="13" t="e">
        <v>#N/A</v>
      </c>
    </row>
    <row r="1700" spans="1:41" x14ac:dyDescent="0.3">
      <c r="A1700" s="13" t="s">
        <v>1223</v>
      </c>
      <c r="AK1700" s="50" t="e">
        <v>#N/A</v>
      </c>
      <c r="AO1700" s="13" t="e">
        <v>#N/A</v>
      </c>
    </row>
    <row r="1701" spans="1:41" x14ac:dyDescent="0.3">
      <c r="A1701" s="13" t="s">
        <v>1223</v>
      </c>
      <c r="AK1701" s="50" t="e">
        <v>#N/A</v>
      </c>
      <c r="AO1701" s="13" t="e">
        <v>#N/A</v>
      </c>
    </row>
    <row r="1702" spans="1:41" x14ac:dyDescent="0.3">
      <c r="A1702" s="13" t="s">
        <v>1223</v>
      </c>
      <c r="AK1702" s="50" t="e">
        <v>#N/A</v>
      </c>
      <c r="AO1702" s="13" t="e">
        <v>#N/A</v>
      </c>
    </row>
    <row r="1703" spans="1:41" x14ac:dyDescent="0.3">
      <c r="A1703" s="13" t="s">
        <v>1223</v>
      </c>
      <c r="AK1703" s="50" t="e">
        <v>#N/A</v>
      </c>
      <c r="AO1703" s="13" t="e">
        <v>#N/A</v>
      </c>
    </row>
    <row r="1704" spans="1:41" x14ac:dyDescent="0.3">
      <c r="A1704" s="13" t="s">
        <v>1223</v>
      </c>
      <c r="AK1704" s="50" t="e">
        <v>#N/A</v>
      </c>
      <c r="AO1704" s="13" t="e">
        <v>#N/A</v>
      </c>
    </row>
    <row r="1705" spans="1:41" x14ac:dyDescent="0.3">
      <c r="A1705" s="13" t="s">
        <v>1223</v>
      </c>
      <c r="AK1705" s="50" t="e">
        <v>#N/A</v>
      </c>
      <c r="AO1705" s="13" t="e">
        <v>#N/A</v>
      </c>
    </row>
    <row r="1706" spans="1:41" x14ac:dyDescent="0.3">
      <c r="A1706" s="13" t="s">
        <v>1223</v>
      </c>
      <c r="AK1706" s="50" t="e">
        <v>#N/A</v>
      </c>
      <c r="AO1706" s="13" t="e">
        <v>#N/A</v>
      </c>
    </row>
    <row r="1707" spans="1:41" x14ac:dyDescent="0.3">
      <c r="A1707" s="13" t="s">
        <v>1223</v>
      </c>
      <c r="AK1707" s="50" t="e">
        <v>#N/A</v>
      </c>
      <c r="AO1707" s="13" t="e">
        <v>#N/A</v>
      </c>
    </row>
    <row r="1708" spans="1:41" x14ac:dyDescent="0.3">
      <c r="A1708" s="13" t="s">
        <v>1223</v>
      </c>
      <c r="AK1708" s="50" t="e">
        <v>#N/A</v>
      </c>
      <c r="AO1708" s="13" t="e">
        <v>#N/A</v>
      </c>
    </row>
    <row r="1709" spans="1:41" x14ac:dyDescent="0.3">
      <c r="A1709" s="13" t="s">
        <v>1223</v>
      </c>
      <c r="AK1709" s="50" t="e">
        <v>#N/A</v>
      </c>
      <c r="AO1709" s="13" t="e">
        <v>#N/A</v>
      </c>
    </row>
    <row r="1710" spans="1:41" x14ac:dyDescent="0.3">
      <c r="A1710" s="13" t="s">
        <v>1223</v>
      </c>
      <c r="AK1710" s="50" t="e">
        <v>#N/A</v>
      </c>
      <c r="AO1710" s="13" t="e">
        <v>#N/A</v>
      </c>
    </row>
    <row r="1711" spans="1:41" x14ac:dyDescent="0.3">
      <c r="A1711" s="13" t="s">
        <v>1223</v>
      </c>
      <c r="AK1711" s="50" t="e">
        <v>#N/A</v>
      </c>
      <c r="AO1711" s="13" t="e">
        <v>#N/A</v>
      </c>
    </row>
    <row r="1712" spans="1:41" x14ac:dyDescent="0.3">
      <c r="A1712" s="13" t="s">
        <v>1223</v>
      </c>
      <c r="AK1712" s="50" t="e">
        <v>#N/A</v>
      </c>
      <c r="AO1712" s="13" t="e">
        <v>#N/A</v>
      </c>
    </row>
    <row r="1713" spans="1:41" x14ac:dyDescent="0.3">
      <c r="A1713" s="13" t="s">
        <v>1223</v>
      </c>
      <c r="AK1713" s="50" t="e">
        <v>#N/A</v>
      </c>
      <c r="AO1713" s="13" t="e">
        <v>#N/A</v>
      </c>
    </row>
    <row r="1714" spans="1:41" x14ac:dyDescent="0.3">
      <c r="A1714" s="13" t="s">
        <v>1223</v>
      </c>
      <c r="AK1714" s="50" t="e">
        <v>#N/A</v>
      </c>
      <c r="AO1714" s="13" t="e">
        <v>#N/A</v>
      </c>
    </row>
    <row r="1715" spans="1:41" x14ac:dyDescent="0.3">
      <c r="A1715" s="13" t="s">
        <v>1223</v>
      </c>
      <c r="AK1715" s="50" t="e">
        <v>#N/A</v>
      </c>
      <c r="AO1715" s="13" t="e">
        <v>#N/A</v>
      </c>
    </row>
    <row r="1716" spans="1:41" x14ac:dyDescent="0.3">
      <c r="A1716" s="13" t="s">
        <v>1223</v>
      </c>
      <c r="AK1716" s="50" t="e">
        <v>#N/A</v>
      </c>
      <c r="AO1716" s="13" t="e">
        <v>#N/A</v>
      </c>
    </row>
    <row r="1717" spans="1:41" x14ac:dyDescent="0.3">
      <c r="A1717" s="13" t="s">
        <v>1223</v>
      </c>
      <c r="AK1717" s="50" t="e">
        <v>#N/A</v>
      </c>
      <c r="AO1717" s="13" t="e">
        <v>#N/A</v>
      </c>
    </row>
    <row r="1718" spans="1:41" x14ac:dyDescent="0.3">
      <c r="A1718" s="13" t="s">
        <v>1223</v>
      </c>
      <c r="AK1718" s="50" t="e">
        <v>#N/A</v>
      </c>
      <c r="AO1718" s="13" t="e">
        <v>#N/A</v>
      </c>
    </row>
    <row r="1719" spans="1:41" x14ac:dyDescent="0.3">
      <c r="A1719" s="13" t="s">
        <v>1223</v>
      </c>
      <c r="AK1719" s="50" t="e">
        <v>#N/A</v>
      </c>
      <c r="AO1719" s="13" t="e">
        <v>#N/A</v>
      </c>
    </row>
    <row r="1720" spans="1:41" x14ac:dyDescent="0.3">
      <c r="A1720" s="13" t="s">
        <v>1223</v>
      </c>
      <c r="AK1720" s="50" t="e">
        <v>#N/A</v>
      </c>
      <c r="AO1720" s="13" t="e">
        <v>#N/A</v>
      </c>
    </row>
    <row r="1721" spans="1:41" x14ac:dyDescent="0.3">
      <c r="A1721" s="13" t="s">
        <v>1223</v>
      </c>
      <c r="AK1721" s="50" t="e">
        <v>#N/A</v>
      </c>
      <c r="AO1721" s="13" t="e">
        <v>#N/A</v>
      </c>
    </row>
    <row r="1722" spans="1:41" x14ac:dyDescent="0.3">
      <c r="A1722" s="13" t="s">
        <v>1223</v>
      </c>
      <c r="AK1722" s="50" t="e">
        <v>#N/A</v>
      </c>
      <c r="AO1722" s="13" t="e">
        <v>#N/A</v>
      </c>
    </row>
    <row r="1723" spans="1:41" x14ac:dyDescent="0.3">
      <c r="A1723" s="13" t="s">
        <v>1223</v>
      </c>
      <c r="AK1723" s="50" t="e">
        <v>#N/A</v>
      </c>
      <c r="AO1723" s="13" t="e">
        <v>#N/A</v>
      </c>
    </row>
    <row r="1724" spans="1:41" x14ac:dyDescent="0.3">
      <c r="A1724" s="13" t="s">
        <v>1223</v>
      </c>
      <c r="AK1724" s="50" t="e">
        <v>#N/A</v>
      </c>
      <c r="AO1724" s="13" t="e">
        <v>#N/A</v>
      </c>
    </row>
    <row r="1725" spans="1:41" x14ac:dyDescent="0.3">
      <c r="A1725" s="13" t="s">
        <v>1223</v>
      </c>
      <c r="AK1725" s="50" t="e">
        <v>#N/A</v>
      </c>
      <c r="AO1725" s="13" t="e">
        <v>#N/A</v>
      </c>
    </row>
    <row r="1726" spans="1:41" x14ac:dyDescent="0.3">
      <c r="A1726" s="13" t="s">
        <v>1223</v>
      </c>
      <c r="AK1726" s="50" t="e">
        <v>#N/A</v>
      </c>
      <c r="AO1726" s="13" t="e">
        <v>#N/A</v>
      </c>
    </row>
    <row r="1727" spans="1:41" x14ac:dyDescent="0.3">
      <c r="A1727" s="13" t="s">
        <v>1223</v>
      </c>
      <c r="AK1727" s="50" t="e">
        <v>#N/A</v>
      </c>
      <c r="AO1727" s="13" t="e">
        <v>#N/A</v>
      </c>
    </row>
    <row r="1728" spans="1:41" x14ac:dyDescent="0.3">
      <c r="A1728" s="13" t="s">
        <v>1223</v>
      </c>
      <c r="AK1728" s="50" t="e">
        <v>#N/A</v>
      </c>
      <c r="AO1728" s="13" t="e">
        <v>#N/A</v>
      </c>
    </row>
    <row r="1729" spans="1:41" x14ac:dyDescent="0.3">
      <c r="A1729" s="13" t="s">
        <v>1223</v>
      </c>
      <c r="AK1729" s="50" t="e">
        <v>#N/A</v>
      </c>
      <c r="AO1729" s="13" t="e">
        <v>#N/A</v>
      </c>
    </row>
    <row r="1730" spans="1:41" x14ac:dyDescent="0.3">
      <c r="A1730" s="13" t="s">
        <v>1223</v>
      </c>
      <c r="AK1730" s="50" t="e">
        <v>#N/A</v>
      </c>
      <c r="AO1730" s="13" t="e">
        <v>#N/A</v>
      </c>
    </row>
    <row r="1731" spans="1:41" x14ac:dyDescent="0.3">
      <c r="A1731" s="13" t="s">
        <v>1223</v>
      </c>
      <c r="AK1731" s="50" t="e">
        <v>#N/A</v>
      </c>
      <c r="AO1731" s="13" t="e">
        <v>#N/A</v>
      </c>
    </row>
    <row r="1732" spans="1:41" x14ac:dyDescent="0.3">
      <c r="A1732" s="13" t="s">
        <v>1223</v>
      </c>
      <c r="AK1732" s="50" t="e">
        <v>#N/A</v>
      </c>
      <c r="AO1732" s="13" t="e">
        <v>#N/A</v>
      </c>
    </row>
    <row r="1733" spans="1:41" x14ac:dyDescent="0.3">
      <c r="A1733" s="13" t="s">
        <v>1223</v>
      </c>
      <c r="AK1733" s="50" t="e">
        <v>#N/A</v>
      </c>
      <c r="AO1733" s="13" t="e">
        <v>#N/A</v>
      </c>
    </row>
    <row r="1734" spans="1:41" x14ac:dyDescent="0.3">
      <c r="A1734" s="13" t="s">
        <v>1223</v>
      </c>
      <c r="AK1734" s="50" t="e">
        <v>#N/A</v>
      </c>
      <c r="AO1734" s="13" t="e">
        <v>#N/A</v>
      </c>
    </row>
    <row r="1735" spans="1:41" x14ac:dyDescent="0.3">
      <c r="A1735" s="13" t="s">
        <v>1223</v>
      </c>
      <c r="AK1735" s="50" t="e">
        <v>#N/A</v>
      </c>
      <c r="AO1735" s="13" t="e">
        <v>#N/A</v>
      </c>
    </row>
    <row r="1736" spans="1:41" x14ac:dyDescent="0.3">
      <c r="A1736" s="13" t="s">
        <v>1223</v>
      </c>
      <c r="AK1736" s="50" t="e">
        <v>#N/A</v>
      </c>
      <c r="AO1736" s="13" t="e">
        <v>#N/A</v>
      </c>
    </row>
    <row r="1737" spans="1:41" x14ac:dyDescent="0.3">
      <c r="A1737" s="13" t="s">
        <v>1223</v>
      </c>
      <c r="AK1737" s="50" t="e">
        <v>#N/A</v>
      </c>
      <c r="AO1737" s="13" t="e">
        <v>#N/A</v>
      </c>
    </row>
    <row r="1738" spans="1:41" x14ac:dyDescent="0.3">
      <c r="A1738" s="13" t="s">
        <v>1223</v>
      </c>
      <c r="AK1738" s="50" t="e">
        <v>#N/A</v>
      </c>
      <c r="AO1738" s="13" t="e">
        <v>#N/A</v>
      </c>
    </row>
    <row r="1739" spans="1:41" x14ac:dyDescent="0.3">
      <c r="A1739" s="13" t="s">
        <v>1223</v>
      </c>
      <c r="AK1739" s="50" t="e">
        <v>#N/A</v>
      </c>
      <c r="AO1739" s="13" t="e">
        <v>#N/A</v>
      </c>
    </row>
    <row r="1740" spans="1:41" x14ac:dyDescent="0.3">
      <c r="A1740" s="13" t="s">
        <v>1223</v>
      </c>
      <c r="AK1740" s="50" t="e">
        <v>#N/A</v>
      </c>
      <c r="AO1740" s="13" t="e">
        <v>#N/A</v>
      </c>
    </row>
    <row r="1741" spans="1:41" x14ac:dyDescent="0.3">
      <c r="A1741" s="13" t="s">
        <v>1223</v>
      </c>
      <c r="AK1741" s="50" t="e">
        <v>#N/A</v>
      </c>
      <c r="AO1741" s="13" t="e">
        <v>#N/A</v>
      </c>
    </row>
    <row r="1742" spans="1:41" x14ac:dyDescent="0.3">
      <c r="A1742" s="13" t="s">
        <v>1223</v>
      </c>
      <c r="AK1742" s="50" t="e">
        <v>#N/A</v>
      </c>
      <c r="AO1742" s="13" t="e">
        <v>#N/A</v>
      </c>
    </row>
    <row r="1743" spans="1:41" x14ac:dyDescent="0.3">
      <c r="A1743" s="13" t="s">
        <v>1223</v>
      </c>
      <c r="AK1743" s="50" t="e">
        <v>#N/A</v>
      </c>
      <c r="AO1743" s="13" t="e">
        <v>#N/A</v>
      </c>
    </row>
    <row r="1744" spans="1:41" x14ac:dyDescent="0.3">
      <c r="A1744" s="13" t="s">
        <v>1223</v>
      </c>
      <c r="AK1744" s="50" t="e">
        <v>#N/A</v>
      </c>
      <c r="AO1744" s="13" t="e">
        <v>#N/A</v>
      </c>
    </row>
    <row r="1745" spans="1:41" x14ac:dyDescent="0.3">
      <c r="A1745" s="13" t="s">
        <v>1223</v>
      </c>
      <c r="AK1745" s="50" t="e">
        <v>#N/A</v>
      </c>
      <c r="AO1745" s="13" t="e">
        <v>#N/A</v>
      </c>
    </row>
    <row r="1746" spans="1:41" x14ac:dyDescent="0.3">
      <c r="A1746" s="13" t="s">
        <v>1223</v>
      </c>
      <c r="AK1746" s="50" t="e">
        <v>#N/A</v>
      </c>
      <c r="AO1746" s="13" t="e">
        <v>#N/A</v>
      </c>
    </row>
    <row r="1747" spans="1:41" x14ac:dyDescent="0.3">
      <c r="A1747" s="13" t="s">
        <v>1223</v>
      </c>
      <c r="AK1747" s="50" t="e">
        <v>#N/A</v>
      </c>
      <c r="AO1747" s="13" t="e">
        <v>#N/A</v>
      </c>
    </row>
    <row r="1748" spans="1:41" x14ac:dyDescent="0.3">
      <c r="A1748" s="13" t="s">
        <v>1223</v>
      </c>
      <c r="AK1748" s="50" t="e">
        <v>#N/A</v>
      </c>
      <c r="AO1748" s="13" t="e">
        <v>#N/A</v>
      </c>
    </row>
    <row r="1749" spans="1:41" x14ac:dyDescent="0.3">
      <c r="A1749" s="13" t="s">
        <v>1223</v>
      </c>
      <c r="AK1749" s="50" t="e">
        <v>#N/A</v>
      </c>
      <c r="AO1749" s="13" t="e">
        <v>#N/A</v>
      </c>
    </row>
    <row r="1750" spans="1:41" x14ac:dyDescent="0.3">
      <c r="A1750" s="13" t="s">
        <v>1223</v>
      </c>
      <c r="AK1750" s="50" t="e">
        <v>#N/A</v>
      </c>
      <c r="AO1750" s="13" t="e">
        <v>#N/A</v>
      </c>
    </row>
    <row r="1751" spans="1:41" x14ac:dyDescent="0.3">
      <c r="A1751" s="13" t="s">
        <v>1223</v>
      </c>
      <c r="AK1751" s="50" t="e">
        <v>#N/A</v>
      </c>
      <c r="AO1751" s="13" t="e">
        <v>#N/A</v>
      </c>
    </row>
    <row r="1752" spans="1:41" x14ac:dyDescent="0.3">
      <c r="A1752" s="13" t="s">
        <v>1223</v>
      </c>
      <c r="AK1752" s="50" t="e">
        <v>#N/A</v>
      </c>
      <c r="AO1752" s="13" t="e">
        <v>#N/A</v>
      </c>
    </row>
    <row r="1753" spans="1:41" x14ac:dyDescent="0.3">
      <c r="A1753" s="13" t="s">
        <v>1223</v>
      </c>
      <c r="AK1753" s="50" t="e">
        <v>#N/A</v>
      </c>
      <c r="AO1753" s="13" t="e">
        <v>#N/A</v>
      </c>
    </row>
    <row r="1754" spans="1:41" x14ac:dyDescent="0.3">
      <c r="A1754" s="13" t="s">
        <v>1223</v>
      </c>
      <c r="AK1754" s="50" t="e">
        <v>#N/A</v>
      </c>
      <c r="AO1754" s="13" t="e">
        <v>#N/A</v>
      </c>
    </row>
    <row r="1755" spans="1:41" x14ac:dyDescent="0.3">
      <c r="A1755" s="13" t="s">
        <v>1223</v>
      </c>
      <c r="AK1755" s="50" t="e">
        <v>#N/A</v>
      </c>
      <c r="AO1755" s="13" t="e">
        <v>#N/A</v>
      </c>
    </row>
    <row r="1756" spans="1:41" x14ac:dyDescent="0.3">
      <c r="A1756" s="13" t="s">
        <v>1223</v>
      </c>
      <c r="AK1756" s="50" t="e">
        <v>#N/A</v>
      </c>
      <c r="AO1756" s="13" t="e">
        <v>#N/A</v>
      </c>
    </row>
    <row r="1757" spans="1:41" x14ac:dyDescent="0.3">
      <c r="A1757" s="13" t="s">
        <v>1223</v>
      </c>
      <c r="AK1757" s="50" t="e">
        <v>#N/A</v>
      </c>
      <c r="AO1757" s="13" t="e">
        <v>#N/A</v>
      </c>
    </row>
    <row r="1758" spans="1:41" x14ac:dyDescent="0.3">
      <c r="A1758" s="13" t="s">
        <v>1223</v>
      </c>
      <c r="AK1758" s="50" t="e">
        <v>#N/A</v>
      </c>
      <c r="AO1758" s="13" t="e">
        <v>#N/A</v>
      </c>
    </row>
    <row r="1759" spans="1:41" x14ac:dyDescent="0.3">
      <c r="A1759" s="13" t="s">
        <v>1223</v>
      </c>
      <c r="AK1759" s="50" t="e">
        <v>#N/A</v>
      </c>
      <c r="AO1759" s="13" t="e">
        <v>#N/A</v>
      </c>
    </row>
    <row r="1760" spans="1:41" x14ac:dyDescent="0.3">
      <c r="A1760" s="13" t="s">
        <v>1223</v>
      </c>
      <c r="AK1760" s="50" t="e">
        <v>#N/A</v>
      </c>
      <c r="AO1760" s="13" t="e">
        <v>#N/A</v>
      </c>
    </row>
    <row r="1761" spans="1:41" x14ac:dyDescent="0.3">
      <c r="A1761" s="13" t="s">
        <v>1223</v>
      </c>
      <c r="AK1761" s="50" t="e">
        <v>#N/A</v>
      </c>
      <c r="AO1761" s="13" t="e">
        <v>#N/A</v>
      </c>
    </row>
    <row r="1762" spans="1:41" x14ac:dyDescent="0.3">
      <c r="A1762" s="13" t="s">
        <v>1223</v>
      </c>
      <c r="AK1762" s="50" t="e">
        <v>#N/A</v>
      </c>
      <c r="AO1762" s="13" t="e">
        <v>#N/A</v>
      </c>
    </row>
    <row r="1763" spans="1:41" x14ac:dyDescent="0.3">
      <c r="A1763" s="13" t="s">
        <v>1223</v>
      </c>
      <c r="AK1763" s="50" t="e">
        <v>#N/A</v>
      </c>
      <c r="AO1763" s="13" t="e">
        <v>#N/A</v>
      </c>
    </row>
    <row r="1764" spans="1:41" x14ac:dyDescent="0.3">
      <c r="A1764" s="13" t="s">
        <v>1223</v>
      </c>
      <c r="AK1764" s="50" t="e">
        <v>#N/A</v>
      </c>
      <c r="AO1764" s="13" t="e">
        <v>#N/A</v>
      </c>
    </row>
    <row r="1765" spans="1:41" x14ac:dyDescent="0.3">
      <c r="A1765" s="13" t="s">
        <v>1223</v>
      </c>
      <c r="AK1765" s="50" t="e">
        <v>#N/A</v>
      </c>
      <c r="AO1765" s="13" t="e">
        <v>#N/A</v>
      </c>
    </row>
    <row r="1766" spans="1:41" x14ac:dyDescent="0.3">
      <c r="A1766" s="13" t="s">
        <v>1223</v>
      </c>
      <c r="AK1766" s="50" t="e">
        <v>#N/A</v>
      </c>
      <c r="AO1766" s="13" t="e">
        <v>#N/A</v>
      </c>
    </row>
    <row r="1767" spans="1:41" x14ac:dyDescent="0.3">
      <c r="A1767" s="13" t="s">
        <v>1223</v>
      </c>
      <c r="AK1767" s="50" t="e">
        <v>#N/A</v>
      </c>
      <c r="AO1767" s="13" t="e">
        <v>#N/A</v>
      </c>
    </row>
    <row r="1768" spans="1:41" x14ac:dyDescent="0.3">
      <c r="A1768" s="13" t="s">
        <v>1223</v>
      </c>
      <c r="AK1768" s="50" t="e">
        <v>#N/A</v>
      </c>
      <c r="AO1768" s="13" t="e">
        <v>#N/A</v>
      </c>
    </row>
    <row r="1769" spans="1:41" x14ac:dyDescent="0.3">
      <c r="A1769" s="13" t="s">
        <v>1223</v>
      </c>
      <c r="AK1769" s="50" t="e">
        <v>#N/A</v>
      </c>
      <c r="AO1769" s="13" t="e">
        <v>#N/A</v>
      </c>
    </row>
    <row r="1770" spans="1:41" x14ac:dyDescent="0.3">
      <c r="A1770" s="13" t="s">
        <v>1223</v>
      </c>
      <c r="AK1770" s="50" t="e">
        <v>#N/A</v>
      </c>
      <c r="AO1770" s="13" t="e">
        <v>#N/A</v>
      </c>
    </row>
    <row r="1771" spans="1:41" x14ac:dyDescent="0.3">
      <c r="A1771" s="13" t="s">
        <v>1223</v>
      </c>
      <c r="AK1771" s="50" t="e">
        <v>#N/A</v>
      </c>
      <c r="AO1771" s="13" t="e">
        <v>#N/A</v>
      </c>
    </row>
    <row r="1772" spans="1:41" x14ac:dyDescent="0.3">
      <c r="A1772" s="13" t="s">
        <v>1223</v>
      </c>
      <c r="AK1772" s="50" t="e">
        <v>#N/A</v>
      </c>
      <c r="AO1772" s="13" t="e">
        <v>#N/A</v>
      </c>
    </row>
    <row r="1773" spans="1:41" x14ac:dyDescent="0.3">
      <c r="A1773" s="13" t="s">
        <v>1223</v>
      </c>
      <c r="AK1773" s="50" t="e">
        <v>#N/A</v>
      </c>
      <c r="AO1773" s="13" t="e">
        <v>#N/A</v>
      </c>
    </row>
    <row r="1774" spans="1:41" x14ac:dyDescent="0.3">
      <c r="A1774" s="13" t="s">
        <v>1223</v>
      </c>
      <c r="AK1774" s="50" t="e">
        <v>#N/A</v>
      </c>
      <c r="AO1774" s="13" t="e">
        <v>#N/A</v>
      </c>
    </row>
    <row r="1775" spans="1:41" x14ac:dyDescent="0.3">
      <c r="A1775" s="13" t="s">
        <v>1223</v>
      </c>
      <c r="AK1775" s="50" t="e">
        <v>#N/A</v>
      </c>
      <c r="AO1775" s="13" t="e">
        <v>#N/A</v>
      </c>
    </row>
    <row r="1776" spans="1:41" x14ac:dyDescent="0.3">
      <c r="A1776" s="13" t="s">
        <v>1223</v>
      </c>
      <c r="AK1776" s="50" t="e">
        <v>#N/A</v>
      </c>
      <c r="AO1776" s="13" t="e">
        <v>#N/A</v>
      </c>
    </row>
    <row r="1777" spans="1:41" x14ac:dyDescent="0.3">
      <c r="A1777" s="13" t="s">
        <v>1223</v>
      </c>
      <c r="AK1777" s="50" t="e">
        <v>#N/A</v>
      </c>
      <c r="AO1777" s="13" t="e">
        <v>#N/A</v>
      </c>
    </row>
    <row r="1778" spans="1:41" x14ac:dyDescent="0.3">
      <c r="A1778" s="13" t="s">
        <v>1223</v>
      </c>
      <c r="AK1778" s="50" t="e">
        <v>#N/A</v>
      </c>
      <c r="AO1778" s="13" t="e">
        <v>#N/A</v>
      </c>
    </row>
    <row r="1779" spans="1:41" x14ac:dyDescent="0.3">
      <c r="A1779" s="13" t="s">
        <v>1223</v>
      </c>
      <c r="AK1779" s="50" t="e">
        <v>#N/A</v>
      </c>
      <c r="AO1779" s="13" t="e">
        <v>#N/A</v>
      </c>
    </row>
    <row r="1780" spans="1:41" x14ac:dyDescent="0.3">
      <c r="A1780" s="13" t="s">
        <v>1223</v>
      </c>
      <c r="AK1780" s="50" t="e">
        <v>#N/A</v>
      </c>
      <c r="AO1780" s="13" t="e">
        <v>#N/A</v>
      </c>
    </row>
    <row r="1781" spans="1:41" x14ac:dyDescent="0.3">
      <c r="A1781" s="13" t="s">
        <v>1223</v>
      </c>
      <c r="AK1781" s="50" t="e">
        <v>#N/A</v>
      </c>
      <c r="AO1781" s="13" t="e">
        <v>#N/A</v>
      </c>
    </row>
    <row r="1782" spans="1:41" x14ac:dyDescent="0.3">
      <c r="A1782" s="13" t="s">
        <v>1223</v>
      </c>
      <c r="AK1782" s="50" t="e">
        <v>#N/A</v>
      </c>
      <c r="AO1782" s="13" t="e">
        <v>#N/A</v>
      </c>
    </row>
    <row r="1783" spans="1:41" x14ac:dyDescent="0.3">
      <c r="A1783" s="13" t="s">
        <v>1223</v>
      </c>
      <c r="AK1783" s="50" t="e">
        <v>#N/A</v>
      </c>
      <c r="AO1783" s="13" t="e">
        <v>#N/A</v>
      </c>
    </row>
    <row r="1784" spans="1:41" x14ac:dyDescent="0.3">
      <c r="A1784" s="13" t="s">
        <v>1223</v>
      </c>
      <c r="AK1784" s="50" t="e">
        <v>#N/A</v>
      </c>
      <c r="AO1784" s="13" t="e">
        <v>#N/A</v>
      </c>
    </row>
    <row r="1785" spans="1:41" x14ac:dyDescent="0.3">
      <c r="A1785" s="13" t="s">
        <v>1223</v>
      </c>
      <c r="AK1785" s="50" t="e">
        <v>#N/A</v>
      </c>
      <c r="AO1785" s="13" t="e">
        <v>#N/A</v>
      </c>
    </row>
    <row r="1786" spans="1:41" x14ac:dyDescent="0.3">
      <c r="A1786" s="13" t="s">
        <v>1223</v>
      </c>
      <c r="AK1786" s="50" t="e">
        <v>#N/A</v>
      </c>
      <c r="AO1786" s="13" t="e">
        <v>#N/A</v>
      </c>
    </row>
    <row r="1787" spans="1:41" x14ac:dyDescent="0.3">
      <c r="A1787" s="13" t="s">
        <v>1223</v>
      </c>
      <c r="AK1787" s="50" t="e">
        <v>#N/A</v>
      </c>
      <c r="AO1787" s="13" t="e">
        <v>#N/A</v>
      </c>
    </row>
    <row r="1788" spans="1:41" x14ac:dyDescent="0.3">
      <c r="A1788" s="13" t="s">
        <v>1223</v>
      </c>
      <c r="AK1788" s="50" t="e">
        <v>#N/A</v>
      </c>
      <c r="AO1788" s="13" t="e">
        <v>#N/A</v>
      </c>
    </row>
    <row r="1789" spans="1:41" x14ac:dyDescent="0.3">
      <c r="A1789" s="13" t="s">
        <v>1223</v>
      </c>
      <c r="AK1789" s="50" t="e">
        <v>#N/A</v>
      </c>
      <c r="AO1789" s="13" t="e">
        <v>#N/A</v>
      </c>
    </row>
    <row r="1790" spans="1:41" x14ac:dyDescent="0.3">
      <c r="A1790" s="13" t="s">
        <v>1223</v>
      </c>
      <c r="AK1790" s="50" t="e">
        <v>#N/A</v>
      </c>
      <c r="AO1790" s="13" t="e">
        <v>#N/A</v>
      </c>
    </row>
    <row r="1791" spans="1:41" x14ac:dyDescent="0.3">
      <c r="A1791" s="13" t="s">
        <v>1223</v>
      </c>
      <c r="AK1791" s="50" t="e">
        <v>#N/A</v>
      </c>
      <c r="AO1791" s="13" t="e">
        <v>#N/A</v>
      </c>
    </row>
    <row r="1792" spans="1:41" x14ac:dyDescent="0.3">
      <c r="A1792" s="13" t="s">
        <v>1223</v>
      </c>
      <c r="AK1792" s="50" t="e">
        <v>#N/A</v>
      </c>
      <c r="AO1792" s="13" t="e">
        <v>#N/A</v>
      </c>
    </row>
    <row r="1793" spans="1:41" x14ac:dyDescent="0.3">
      <c r="A1793" s="13" t="s">
        <v>1223</v>
      </c>
      <c r="AK1793" s="50" t="e">
        <v>#N/A</v>
      </c>
      <c r="AO1793" s="13" t="e">
        <v>#N/A</v>
      </c>
    </row>
    <row r="1794" spans="1:41" x14ac:dyDescent="0.3">
      <c r="A1794" s="13" t="s">
        <v>1223</v>
      </c>
      <c r="AK1794" s="50" t="e">
        <v>#N/A</v>
      </c>
      <c r="AO1794" s="13" t="e">
        <v>#N/A</v>
      </c>
    </row>
    <row r="1795" spans="1:41" x14ac:dyDescent="0.3">
      <c r="A1795" s="13" t="s">
        <v>1223</v>
      </c>
      <c r="AK1795" s="50" t="e">
        <v>#N/A</v>
      </c>
      <c r="AO1795" s="13" t="e">
        <v>#N/A</v>
      </c>
    </row>
    <row r="1796" spans="1:41" x14ac:dyDescent="0.3">
      <c r="A1796" s="13" t="s">
        <v>1223</v>
      </c>
      <c r="AK1796" s="50" t="e">
        <v>#N/A</v>
      </c>
      <c r="AO1796" s="13" t="e">
        <v>#N/A</v>
      </c>
    </row>
    <row r="1797" spans="1:41" x14ac:dyDescent="0.3">
      <c r="A1797" s="13" t="s">
        <v>1223</v>
      </c>
      <c r="AK1797" s="50" t="e">
        <v>#N/A</v>
      </c>
      <c r="AO1797" s="13" t="e">
        <v>#N/A</v>
      </c>
    </row>
    <row r="1798" spans="1:41" x14ac:dyDescent="0.3">
      <c r="A1798" s="13" t="s">
        <v>1223</v>
      </c>
      <c r="AK1798" s="50" t="e">
        <v>#N/A</v>
      </c>
      <c r="AO1798" s="13" t="e">
        <v>#N/A</v>
      </c>
    </row>
    <row r="1799" spans="1:41" x14ac:dyDescent="0.3">
      <c r="A1799" s="13" t="s">
        <v>1223</v>
      </c>
      <c r="AK1799" s="50" t="e">
        <v>#N/A</v>
      </c>
      <c r="AO1799" s="13" t="e">
        <v>#N/A</v>
      </c>
    </row>
    <row r="1800" spans="1:41" x14ac:dyDescent="0.3">
      <c r="A1800" s="13" t="s">
        <v>1223</v>
      </c>
      <c r="AK1800" s="50" t="e">
        <v>#N/A</v>
      </c>
      <c r="AO1800" s="13" t="e">
        <v>#N/A</v>
      </c>
    </row>
    <row r="1801" spans="1:41" x14ac:dyDescent="0.3">
      <c r="A1801" s="13" t="s">
        <v>1223</v>
      </c>
      <c r="AK1801" s="50" t="e">
        <v>#N/A</v>
      </c>
      <c r="AO1801" s="13" t="e">
        <v>#N/A</v>
      </c>
    </row>
    <row r="1802" spans="1:41" x14ac:dyDescent="0.3">
      <c r="A1802" s="13" t="s">
        <v>1223</v>
      </c>
      <c r="AK1802" s="50" t="e">
        <v>#N/A</v>
      </c>
      <c r="AO1802" s="13" t="e">
        <v>#N/A</v>
      </c>
    </row>
    <row r="1803" spans="1:41" x14ac:dyDescent="0.3">
      <c r="A1803" s="13" t="s">
        <v>1223</v>
      </c>
      <c r="AK1803" s="50" t="e">
        <v>#N/A</v>
      </c>
      <c r="AO1803" s="13" t="e">
        <v>#N/A</v>
      </c>
    </row>
    <row r="1804" spans="1:41" x14ac:dyDescent="0.3">
      <c r="A1804" s="13" t="s">
        <v>1223</v>
      </c>
      <c r="AK1804" s="50" t="e">
        <v>#N/A</v>
      </c>
      <c r="AO1804" s="13" t="e">
        <v>#N/A</v>
      </c>
    </row>
    <row r="1805" spans="1:41" x14ac:dyDescent="0.3">
      <c r="A1805" s="13" t="s">
        <v>1223</v>
      </c>
      <c r="AK1805" s="50" t="e">
        <v>#N/A</v>
      </c>
      <c r="AO1805" s="13" t="e">
        <v>#N/A</v>
      </c>
    </row>
    <row r="1806" spans="1:41" x14ac:dyDescent="0.3">
      <c r="A1806" s="13" t="s">
        <v>1223</v>
      </c>
      <c r="AK1806" s="50" t="e">
        <v>#N/A</v>
      </c>
      <c r="AO1806" s="13" t="e">
        <v>#N/A</v>
      </c>
    </row>
    <row r="1807" spans="1:41" x14ac:dyDescent="0.3">
      <c r="A1807" s="13" t="s">
        <v>1223</v>
      </c>
      <c r="AK1807" s="50" t="e">
        <v>#N/A</v>
      </c>
      <c r="AO1807" s="13" t="e">
        <v>#N/A</v>
      </c>
    </row>
    <row r="1808" spans="1:41" x14ac:dyDescent="0.3">
      <c r="A1808" s="13" t="s">
        <v>1223</v>
      </c>
      <c r="AK1808" s="50" t="e">
        <v>#N/A</v>
      </c>
      <c r="AO1808" s="13" t="e">
        <v>#N/A</v>
      </c>
    </row>
    <row r="1809" spans="1:41" x14ac:dyDescent="0.3">
      <c r="A1809" s="13" t="s">
        <v>1223</v>
      </c>
      <c r="AK1809" s="50" t="e">
        <v>#N/A</v>
      </c>
      <c r="AO1809" s="13" t="e">
        <v>#N/A</v>
      </c>
    </row>
    <row r="1810" spans="1:41" x14ac:dyDescent="0.3">
      <c r="A1810" s="13" t="s">
        <v>1223</v>
      </c>
      <c r="AK1810" s="50" t="e">
        <v>#N/A</v>
      </c>
      <c r="AO1810" s="13" t="e">
        <v>#N/A</v>
      </c>
    </row>
    <row r="1811" spans="1:41" x14ac:dyDescent="0.3">
      <c r="A1811" s="13" t="s">
        <v>1223</v>
      </c>
      <c r="AK1811" s="50" t="e">
        <v>#N/A</v>
      </c>
      <c r="AO1811" s="13" t="e">
        <v>#N/A</v>
      </c>
    </row>
    <row r="1812" spans="1:41" x14ac:dyDescent="0.3">
      <c r="A1812" s="13" t="s">
        <v>1223</v>
      </c>
      <c r="AK1812" s="50" t="e">
        <v>#N/A</v>
      </c>
      <c r="AO1812" s="13" t="e">
        <v>#N/A</v>
      </c>
    </row>
    <row r="1813" spans="1:41" x14ac:dyDescent="0.3">
      <c r="A1813" s="13" t="s">
        <v>1223</v>
      </c>
      <c r="AK1813" s="50" t="e">
        <v>#N/A</v>
      </c>
      <c r="AO1813" s="13" t="e">
        <v>#N/A</v>
      </c>
    </row>
    <row r="1814" spans="1:41" x14ac:dyDescent="0.3">
      <c r="A1814" s="13" t="s">
        <v>1223</v>
      </c>
      <c r="AK1814" s="50" t="e">
        <v>#N/A</v>
      </c>
      <c r="AO1814" s="13" t="e">
        <v>#N/A</v>
      </c>
    </row>
    <row r="1815" spans="1:41" x14ac:dyDescent="0.3">
      <c r="A1815" s="13" t="s">
        <v>1223</v>
      </c>
      <c r="AK1815" s="50" t="e">
        <v>#N/A</v>
      </c>
      <c r="AO1815" s="13" t="e">
        <v>#N/A</v>
      </c>
    </row>
    <row r="1816" spans="1:41" x14ac:dyDescent="0.3">
      <c r="A1816" s="13" t="s">
        <v>1223</v>
      </c>
      <c r="AK1816" s="50" t="e">
        <v>#N/A</v>
      </c>
      <c r="AO1816" s="13" t="e">
        <v>#N/A</v>
      </c>
    </row>
    <row r="1817" spans="1:41" x14ac:dyDescent="0.3">
      <c r="A1817" s="13" t="s">
        <v>1223</v>
      </c>
      <c r="AK1817" s="50" t="e">
        <v>#N/A</v>
      </c>
      <c r="AO1817" s="13" t="e">
        <v>#N/A</v>
      </c>
    </row>
    <row r="1818" spans="1:41" x14ac:dyDescent="0.3">
      <c r="A1818" s="13" t="s">
        <v>1223</v>
      </c>
      <c r="AK1818" s="50" t="e">
        <v>#N/A</v>
      </c>
      <c r="AO1818" s="13" t="e">
        <v>#N/A</v>
      </c>
    </row>
    <row r="1819" spans="1:41" x14ac:dyDescent="0.3">
      <c r="A1819" s="13" t="s">
        <v>1223</v>
      </c>
      <c r="AK1819" s="50" t="e">
        <v>#N/A</v>
      </c>
      <c r="AO1819" s="13" t="e">
        <v>#N/A</v>
      </c>
    </row>
    <row r="1820" spans="1:41" x14ac:dyDescent="0.3">
      <c r="A1820" s="13" t="s">
        <v>1223</v>
      </c>
      <c r="AK1820" s="50" t="e">
        <v>#N/A</v>
      </c>
      <c r="AO1820" s="13" t="e">
        <v>#N/A</v>
      </c>
    </row>
    <row r="1821" spans="1:41" x14ac:dyDescent="0.3">
      <c r="A1821" s="13" t="s">
        <v>1223</v>
      </c>
      <c r="AK1821" s="50" t="e">
        <v>#N/A</v>
      </c>
      <c r="AO1821" s="13" t="e">
        <v>#N/A</v>
      </c>
    </row>
    <row r="1822" spans="1:41" x14ac:dyDescent="0.3">
      <c r="A1822" s="13" t="s">
        <v>1223</v>
      </c>
      <c r="AK1822" s="50" t="e">
        <v>#N/A</v>
      </c>
      <c r="AO1822" s="13" t="e">
        <v>#N/A</v>
      </c>
    </row>
    <row r="1823" spans="1:41" x14ac:dyDescent="0.3">
      <c r="A1823" s="13" t="s">
        <v>1223</v>
      </c>
      <c r="AK1823" s="50" t="e">
        <v>#N/A</v>
      </c>
      <c r="AO1823" s="13" t="e">
        <v>#N/A</v>
      </c>
    </row>
    <row r="1824" spans="1:41" x14ac:dyDescent="0.3">
      <c r="A1824" s="13" t="s">
        <v>1223</v>
      </c>
      <c r="AK1824" s="50" t="e">
        <v>#N/A</v>
      </c>
      <c r="AO1824" s="13" t="e">
        <v>#N/A</v>
      </c>
    </row>
    <row r="1825" spans="1:41" x14ac:dyDescent="0.3">
      <c r="A1825" s="13" t="s">
        <v>1223</v>
      </c>
      <c r="AK1825" s="50" t="e">
        <v>#N/A</v>
      </c>
      <c r="AO1825" s="13" t="e">
        <v>#N/A</v>
      </c>
    </row>
    <row r="1826" spans="1:41" x14ac:dyDescent="0.3">
      <c r="A1826" s="13" t="s">
        <v>1223</v>
      </c>
      <c r="AK1826" s="50" t="e">
        <v>#N/A</v>
      </c>
      <c r="AO1826" s="13" t="e">
        <v>#N/A</v>
      </c>
    </row>
    <row r="1827" spans="1:41" x14ac:dyDescent="0.3">
      <c r="A1827" s="13" t="s">
        <v>1223</v>
      </c>
      <c r="AK1827" s="50" t="e">
        <v>#N/A</v>
      </c>
      <c r="AO1827" s="13" t="e">
        <v>#N/A</v>
      </c>
    </row>
    <row r="1828" spans="1:41" x14ac:dyDescent="0.3">
      <c r="A1828" s="13" t="s">
        <v>1223</v>
      </c>
      <c r="AK1828" s="50" t="e">
        <v>#N/A</v>
      </c>
      <c r="AO1828" s="13" t="e">
        <v>#N/A</v>
      </c>
    </row>
    <row r="1829" spans="1:41" x14ac:dyDescent="0.3">
      <c r="A1829" s="13" t="s">
        <v>1223</v>
      </c>
      <c r="AK1829" s="50" t="e">
        <v>#N/A</v>
      </c>
      <c r="AO1829" s="13" t="e">
        <v>#N/A</v>
      </c>
    </row>
    <row r="1830" spans="1:41" x14ac:dyDescent="0.3">
      <c r="A1830" s="13" t="s">
        <v>1223</v>
      </c>
      <c r="AK1830" s="50" t="e">
        <v>#N/A</v>
      </c>
      <c r="AO1830" s="13" t="e">
        <v>#N/A</v>
      </c>
    </row>
    <row r="1831" spans="1:41" x14ac:dyDescent="0.3">
      <c r="A1831" s="13" t="s">
        <v>1223</v>
      </c>
      <c r="AK1831" s="50" t="e">
        <v>#N/A</v>
      </c>
      <c r="AO1831" s="13" t="e">
        <v>#N/A</v>
      </c>
    </row>
    <row r="1832" spans="1:41" x14ac:dyDescent="0.3">
      <c r="A1832" s="13" t="s">
        <v>1223</v>
      </c>
      <c r="AK1832" s="50" t="e">
        <v>#N/A</v>
      </c>
      <c r="AO1832" s="13" t="e">
        <v>#N/A</v>
      </c>
    </row>
    <row r="1833" spans="1:41" x14ac:dyDescent="0.3">
      <c r="A1833" s="13" t="s">
        <v>1223</v>
      </c>
      <c r="AK1833" s="50" t="e">
        <v>#N/A</v>
      </c>
      <c r="AO1833" s="13" t="e">
        <v>#N/A</v>
      </c>
    </row>
    <row r="1834" spans="1:41" x14ac:dyDescent="0.3">
      <c r="A1834" s="13" t="s">
        <v>1223</v>
      </c>
      <c r="AK1834" s="50" t="e">
        <v>#N/A</v>
      </c>
      <c r="AO1834" s="13" t="e">
        <v>#N/A</v>
      </c>
    </row>
    <row r="1835" spans="1:41" x14ac:dyDescent="0.3">
      <c r="A1835" s="13" t="s">
        <v>1223</v>
      </c>
      <c r="AK1835" s="50" t="e">
        <v>#N/A</v>
      </c>
      <c r="AO1835" s="13" t="e">
        <v>#N/A</v>
      </c>
    </row>
    <row r="1836" spans="1:41" x14ac:dyDescent="0.3">
      <c r="A1836" s="13" t="s">
        <v>1223</v>
      </c>
      <c r="AK1836" s="50" t="e">
        <v>#N/A</v>
      </c>
      <c r="AO1836" s="13" t="e">
        <v>#N/A</v>
      </c>
    </row>
    <row r="1837" spans="1:41" x14ac:dyDescent="0.3">
      <c r="A1837" s="13" t="s">
        <v>1223</v>
      </c>
      <c r="AK1837" s="50" t="e">
        <v>#N/A</v>
      </c>
      <c r="AO1837" s="13" t="e">
        <v>#N/A</v>
      </c>
    </row>
    <row r="1838" spans="1:41" x14ac:dyDescent="0.3">
      <c r="A1838" s="13" t="s">
        <v>1223</v>
      </c>
      <c r="AK1838" s="50" t="e">
        <v>#N/A</v>
      </c>
      <c r="AO1838" s="13" t="e">
        <v>#N/A</v>
      </c>
    </row>
    <row r="1839" spans="1:41" x14ac:dyDescent="0.3">
      <c r="A1839" s="13" t="s">
        <v>1223</v>
      </c>
      <c r="AK1839" s="50" t="e">
        <v>#N/A</v>
      </c>
      <c r="AO1839" s="13" t="e">
        <v>#N/A</v>
      </c>
    </row>
    <row r="1840" spans="1:41" x14ac:dyDescent="0.3">
      <c r="A1840" s="13" t="s">
        <v>1223</v>
      </c>
      <c r="AK1840" s="50" t="e">
        <v>#N/A</v>
      </c>
      <c r="AO1840" s="13" t="e">
        <v>#N/A</v>
      </c>
    </row>
    <row r="1841" spans="1:41" x14ac:dyDescent="0.3">
      <c r="A1841" s="13" t="s">
        <v>1223</v>
      </c>
      <c r="AK1841" s="50" t="e">
        <v>#N/A</v>
      </c>
      <c r="AO1841" s="13" t="e">
        <v>#N/A</v>
      </c>
    </row>
    <row r="1842" spans="1:41" x14ac:dyDescent="0.3">
      <c r="A1842" s="13" t="s">
        <v>1223</v>
      </c>
      <c r="AK1842" s="50" t="e">
        <v>#N/A</v>
      </c>
      <c r="AO1842" s="13" t="e">
        <v>#N/A</v>
      </c>
    </row>
    <row r="1843" spans="1:41" x14ac:dyDescent="0.3">
      <c r="A1843" s="13" t="s">
        <v>1223</v>
      </c>
      <c r="AK1843" s="50" t="e">
        <v>#N/A</v>
      </c>
      <c r="AO1843" s="13" t="e">
        <v>#N/A</v>
      </c>
    </row>
    <row r="1844" spans="1:41" x14ac:dyDescent="0.3">
      <c r="A1844" s="13" t="s">
        <v>1223</v>
      </c>
      <c r="AK1844" s="50" t="e">
        <v>#N/A</v>
      </c>
      <c r="AO1844" s="13" t="e">
        <v>#N/A</v>
      </c>
    </row>
    <row r="1845" spans="1:41" x14ac:dyDescent="0.3">
      <c r="A1845" s="13" t="s">
        <v>1223</v>
      </c>
      <c r="AK1845" s="50" t="e">
        <v>#N/A</v>
      </c>
      <c r="AO1845" s="13" t="e">
        <v>#N/A</v>
      </c>
    </row>
    <row r="1846" spans="1:41" x14ac:dyDescent="0.3">
      <c r="A1846" s="13" t="s">
        <v>1223</v>
      </c>
      <c r="AK1846" s="50" t="e">
        <v>#N/A</v>
      </c>
      <c r="AO1846" s="13" t="e">
        <v>#N/A</v>
      </c>
    </row>
    <row r="1847" spans="1:41" x14ac:dyDescent="0.3">
      <c r="A1847" s="13" t="s">
        <v>1223</v>
      </c>
      <c r="AK1847" s="50" t="e">
        <v>#N/A</v>
      </c>
      <c r="AO1847" s="13" t="e">
        <v>#N/A</v>
      </c>
    </row>
    <row r="1848" spans="1:41" x14ac:dyDescent="0.3">
      <c r="A1848" s="13" t="s">
        <v>1223</v>
      </c>
      <c r="AK1848" s="50" t="e">
        <v>#N/A</v>
      </c>
      <c r="AO1848" s="13" t="e">
        <v>#N/A</v>
      </c>
    </row>
    <row r="1849" spans="1:41" x14ac:dyDescent="0.3">
      <c r="A1849" s="13" t="s">
        <v>1223</v>
      </c>
      <c r="AK1849" s="50" t="e">
        <v>#N/A</v>
      </c>
      <c r="AO1849" s="13" t="e">
        <v>#N/A</v>
      </c>
    </row>
    <row r="1850" spans="1:41" x14ac:dyDescent="0.3">
      <c r="A1850" s="13" t="s">
        <v>1223</v>
      </c>
      <c r="AK1850" s="50" t="e">
        <v>#N/A</v>
      </c>
      <c r="AO1850" s="13" t="e">
        <v>#N/A</v>
      </c>
    </row>
    <row r="1851" spans="1:41" x14ac:dyDescent="0.3">
      <c r="A1851" s="13" t="s">
        <v>1223</v>
      </c>
      <c r="AK1851" s="50" t="e">
        <v>#N/A</v>
      </c>
      <c r="AO1851" s="13" t="e">
        <v>#N/A</v>
      </c>
    </row>
    <row r="1852" spans="1:41" x14ac:dyDescent="0.3">
      <c r="A1852" s="13" t="s">
        <v>1223</v>
      </c>
      <c r="AK1852" s="50" t="e">
        <v>#N/A</v>
      </c>
      <c r="AO1852" s="13" t="e">
        <v>#N/A</v>
      </c>
    </row>
    <row r="1853" spans="1:41" x14ac:dyDescent="0.3">
      <c r="A1853" s="13" t="s">
        <v>1223</v>
      </c>
      <c r="AK1853" s="50" t="e">
        <v>#N/A</v>
      </c>
      <c r="AO1853" s="13" t="e">
        <v>#N/A</v>
      </c>
    </row>
    <row r="1854" spans="1:41" x14ac:dyDescent="0.3">
      <c r="A1854" s="13" t="s">
        <v>1223</v>
      </c>
      <c r="AK1854" s="50" t="e">
        <v>#N/A</v>
      </c>
      <c r="AO1854" s="13" t="e">
        <v>#N/A</v>
      </c>
    </row>
    <row r="1855" spans="1:41" x14ac:dyDescent="0.3">
      <c r="A1855" s="13" t="s">
        <v>1223</v>
      </c>
      <c r="AK1855" s="50" t="e">
        <v>#N/A</v>
      </c>
      <c r="AO1855" s="13" t="e">
        <v>#N/A</v>
      </c>
    </row>
    <row r="1856" spans="1:41" x14ac:dyDescent="0.3">
      <c r="A1856" s="13" t="s">
        <v>1223</v>
      </c>
      <c r="AK1856" s="50" t="e">
        <v>#N/A</v>
      </c>
      <c r="AO1856" s="13" t="e">
        <v>#N/A</v>
      </c>
    </row>
    <row r="1857" spans="1:41" x14ac:dyDescent="0.3">
      <c r="A1857" s="13" t="s">
        <v>1223</v>
      </c>
      <c r="AK1857" s="50" t="e">
        <v>#N/A</v>
      </c>
      <c r="AO1857" s="13" t="e">
        <v>#N/A</v>
      </c>
    </row>
    <row r="1858" spans="1:41" x14ac:dyDescent="0.3">
      <c r="A1858" s="13" t="s">
        <v>1223</v>
      </c>
      <c r="AK1858" s="50" t="e">
        <v>#N/A</v>
      </c>
      <c r="AO1858" s="13" t="e">
        <v>#N/A</v>
      </c>
    </row>
    <row r="1859" spans="1:41" x14ac:dyDescent="0.3">
      <c r="A1859" s="13" t="s">
        <v>1223</v>
      </c>
      <c r="AK1859" s="50" t="e">
        <v>#N/A</v>
      </c>
      <c r="AO1859" s="13" t="e">
        <v>#N/A</v>
      </c>
    </row>
    <row r="1860" spans="1:41" x14ac:dyDescent="0.3">
      <c r="A1860" s="13" t="s">
        <v>1223</v>
      </c>
      <c r="AK1860" s="50" t="e">
        <v>#N/A</v>
      </c>
      <c r="AO1860" s="13" t="e">
        <v>#N/A</v>
      </c>
    </row>
    <row r="1861" spans="1:41" x14ac:dyDescent="0.3">
      <c r="A1861" s="13" t="s">
        <v>1223</v>
      </c>
      <c r="AK1861" s="50" t="e">
        <v>#N/A</v>
      </c>
      <c r="AO1861" s="13" t="e">
        <v>#N/A</v>
      </c>
    </row>
    <row r="1862" spans="1:41" x14ac:dyDescent="0.3">
      <c r="A1862" s="13" t="s">
        <v>1223</v>
      </c>
      <c r="AK1862" s="50" t="e">
        <v>#N/A</v>
      </c>
      <c r="AO1862" s="13" t="e">
        <v>#N/A</v>
      </c>
    </row>
    <row r="1863" spans="1:41" x14ac:dyDescent="0.3">
      <c r="A1863" s="13" t="s">
        <v>1223</v>
      </c>
      <c r="AK1863" s="50" t="e">
        <v>#N/A</v>
      </c>
      <c r="AO1863" s="13" t="e">
        <v>#N/A</v>
      </c>
    </row>
    <row r="1864" spans="1:41" x14ac:dyDescent="0.3">
      <c r="A1864" s="13" t="s">
        <v>1223</v>
      </c>
      <c r="AK1864" s="50" t="e">
        <v>#N/A</v>
      </c>
      <c r="AO1864" s="13" t="e">
        <v>#N/A</v>
      </c>
    </row>
    <row r="1865" spans="1:41" x14ac:dyDescent="0.3">
      <c r="A1865" s="13" t="s">
        <v>1223</v>
      </c>
      <c r="AK1865" s="50" t="e">
        <v>#N/A</v>
      </c>
      <c r="AO1865" s="13" t="e">
        <v>#N/A</v>
      </c>
    </row>
    <row r="1866" spans="1:41" x14ac:dyDescent="0.3">
      <c r="A1866" s="13" t="s">
        <v>1223</v>
      </c>
      <c r="AK1866" s="50" t="e">
        <v>#N/A</v>
      </c>
      <c r="AO1866" s="13" t="e">
        <v>#N/A</v>
      </c>
    </row>
    <row r="1867" spans="1:41" x14ac:dyDescent="0.3">
      <c r="A1867" s="13" t="s">
        <v>1223</v>
      </c>
      <c r="AK1867" s="50" t="e">
        <v>#N/A</v>
      </c>
      <c r="AO1867" s="13" t="e">
        <v>#N/A</v>
      </c>
    </row>
    <row r="1868" spans="1:41" x14ac:dyDescent="0.3">
      <c r="A1868" s="13" t="s">
        <v>1223</v>
      </c>
      <c r="AK1868" s="50" t="e">
        <v>#N/A</v>
      </c>
      <c r="AO1868" s="13" t="e">
        <v>#N/A</v>
      </c>
    </row>
    <row r="1869" spans="1:41" x14ac:dyDescent="0.3">
      <c r="A1869" s="13" t="s">
        <v>1223</v>
      </c>
      <c r="AK1869" s="50" t="e">
        <v>#N/A</v>
      </c>
      <c r="AO1869" s="13" t="e">
        <v>#N/A</v>
      </c>
    </row>
    <row r="1870" spans="1:41" x14ac:dyDescent="0.3">
      <c r="A1870" s="13" t="s">
        <v>1223</v>
      </c>
      <c r="AK1870" s="50" t="e">
        <v>#N/A</v>
      </c>
      <c r="AO1870" s="13" t="e">
        <v>#N/A</v>
      </c>
    </row>
    <row r="1871" spans="1:41" x14ac:dyDescent="0.3">
      <c r="A1871" s="13" t="s">
        <v>1223</v>
      </c>
      <c r="AK1871" s="50" t="e">
        <v>#N/A</v>
      </c>
      <c r="AO1871" s="13" t="e">
        <v>#N/A</v>
      </c>
    </row>
    <row r="1872" spans="1:41" x14ac:dyDescent="0.3">
      <c r="A1872" s="13" t="s">
        <v>1223</v>
      </c>
      <c r="AK1872" s="50" t="e">
        <v>#N/A</v>
      </c>
      <c r="AO1872" s="13" t="e">
        <v>#N/A</v>
      </c>
    </row>
    <row r="1873" spans="1:41" x14ac:dyDescent="0.3">
      <c r="A1873" s="13" t="s">
        <v>1223</v>
      </c>
      <c r="AK1873" s="50" t="e">
        <v>#N/A</v>
      </c>
      <c r="AO1873" s="13" t="e">
        <v>#N/A</v>
      </c>
    </row>
    <row r="1874" spans="1:41" x14ac:dyDescent="0.3">
      <c r="A1874" s="13" t="s">
        <v>1223</v>
      </c>
      <c r="AK1874" s="50" t="e">
        <v>#N/A</v>
      </c>
      <c r="AO1874" s="13" t="e">
        <v>#N/A</v>
      </c>
    </row>
    <row r="1875" spans="1:41" x14ac:dyDescent="0.3">
      <c r="A1875" s="13" t="s">
        <v>1223</v>
      </c>
      <c r="AK1875" s="50" t="e">
        <v>#N/A</v>
      </c>
      <c r="AO1875" s="13" t="e">
        <v>#N/A</v>
      </c>
    </row>
    <row r="1876" spans="1:41" x14ac:dyDescent="0.3">
      <c r="A1876" s="13" t="s">
        <v>1223</v>
      </c>
      <c r="AK1876" s="50" t="e">
        <v>#N/A</v>
      </c>
      <c r="AO1876" s="13" t="e">
        <v>#N/A</v>
      </c>
    </row>
    <row r="1877" spans="1:41" x14ac:dyDescent="0.3">
      <c r="A1877" s="13" t="s">
        <v>1223</v>
      </c>
      <c r="AK1877" s="50" t="e">
        <v>#N/A</v>
      </c>
      <c r="AO1877" s="13" t="e">
        <v>#N/A</v>
      </c>
    </row>
    <row r="1878" spans="1:41" x14ac:dyDescent="0.3">
      <c r="A1878" s="13" t="s">
        <v>1223</v>
      </c>
      <c r="AK1878" s="50" t="e">
        <v>#N/A</v>
      </c>
      <c r="AO1878" s="13" t="e">
        <v>#N/A</v>
      </c>
    </row>
    <row r="1879" spans="1:41" x14ac:dyDescent="0.3">
      <c r="A1879" s="13" t="s">
        <v>1223</v>
      </c>
      <c r="AK1879" s="50" t="e">
        <v>#N/A</v>
      </c>
      <c r="AO1879" s="13" t="e">
        <v>#N/A</v>
      </c>
    </row>
    <row r="1880" spans="1:41" x14ac:dyDescent="0.3">
      <c r="A1880" s="13" t="s">
        <v>1223</v>
      </c>
      <c r="AK1880" s="50" t="e">
        <v>#N/A</v>
      </c>
      <c r="AO1880" s="13" t="e">
        <v>#N/A</v>
      </c>
    </row>
    <row r="1881" spans="1:41" x14ac:dyDescent="0.3">
      <c r="A1881" s="13" t="s">
        <v>1223</v>
      </c>
      <c r="AK1881" s="50" t="e">
        <v>#N/A</v>
      </c>
      <c r="AO1881" s="13" t="e">
        <v>#N/A</v>
      </c>
    </row>
    <row r="1882" spans="1:41" x14ac:dyDescent="0.3">
      <c r="A1882" s="13" t="s">
        <v>1223</v>
      </c>
      <c r="AK1882" s="50" t="e">
        <v>#N/A</v>
      </c>
      <c r="AO1882" s="13" t="e">
        <v>#N/A</v>
      </c>
    </row>
    <row r="1883" spans="1:41" x14ac:dyDescent="0.3">
      <c r="A1883" s="13" t="s">
        <v>1223</v>
      </c>
      <c r="AK1883" s="50" t="e">
        <v>#N/A</v>
      </c>
      <c r="AO1883" s="13" t="e">
        <v>#N/A</v>
      </c>
    </row>
    <row r="1884" spans="1:41" x14ac:dyDescent="0.3">
      <c r="A1884" s="13" t="s">
        <v>1223</v>
      </c>
      <c r="AK1884" s="50" t="e">
        <v>#N/A</v>
      </c>
      <c r="AO1884" s="13" t="e">
        <v>#N/A</v>
      </c>
    </row>
    <row r="1885" spans="1:41" x14ac:dyDescent="0.3">
      <c r="A1885" s="13" t="s">
        <v>1223</v>
      </c>
      <c r="AK1885" s="50" t="e">
        <v>#N/A</v>
      </c>
      <c r="AO1885" s="13" t="e">
        <v>#N/A</v>
      </c>
    </row>
    <row r="1886" spans="1:41" x14ac:dyDescent="0.3">
      <c r="A1886" s="13" t="s">
        <v>1223</v>
      </c>
      <c r="AK1886" s="50" t="e">
        <v>#N/A</v>
      </c>
      <c r="AO1886" s="13" t="e">
        <v>#N/A</v>
      </c>
    </row>
    <row r="1887" spans="1:41" x14ac:dyDescent="0.3">
      <c r="A1887" s="13" t="s">
        <v>1223</v>
      </c>
      <c r="AK1887" s="50" t="e">
        <v>#N/A</v>
      </c>
      <c r="AO1887" s="13" t="e">
        <v>#N/A</v>
      </c>
    </row>
    <row r="1888" spans="1:41" x14ac:dyDescent="0.3">
      <c r="A1888" s="13" t="s">
        <v>1223</v>
      </c>
      <c r="AK1888" s="50" t="e">
        <v>#N/A</v>
      </c>
      <c r="AO1888" s="13" t="e">
        <v>#N/A</v>
      </c>
    </row>
    <row r="1889" spans="1:41" x14ac:dyDescent="0.3">
      <c r="A1889" s="13" t="s">
        <v>1223</v>
      </c>
      <c r="AK1889" s="50" t="e">
        <v>#N/A</v>
      </c>
      <c r="AO1889" s="13" t="e">
        <v>#N/A</v>
      </c>
    </row>
    <row r="1890" spans="1:41" x14ac:dyDescent="0.3">
      <c r="A1890" s="13" t="s">
        <v>1223</v>
      </c>
      <c r="AK1890" s="50" t="e">
        <v>#N/A</v>
      </c>
      <c r="AO1890" s="13" t="e">
        <v>#N/A</v>
      </c>
    </row>
    <row r="1891" spans="1:41" x14ac:dyDescent="0.3">
      <c r="A1891" s="13" t="s">
        <v>1223</v>
      </c>
      <c r="AK1891" s="50" t="e">
        <v>#N/A</v>
      </c>
      <c r="AO1891" s="13" t="e">
        <v>#N/A</v>
      </c>
    </row>
    <row r="1892" spans="1:41" x14ac:dyDescent="0.3">
      <c r="A1892" s="13" t="s">
        <v>1223</v>
      </c>
      <c r="AK1892" s="50" t="e">
        <v>#N/A</v>
      </c>
      <c r="AO1892" s="13" t="e">
        <v>#N/A</v>
      </c>
    </row>
    <row r="1893" spans="1:41" x14ac:dyDescent="0.3">
      <c r="A1893" s="13" t="s">
        <v>1223</v>
      </c>
      <c r="AK1893" s="50" t="e">
        <v>#N/A</v>
      </c>
      <c r="AO1893" s="13" t="e">
        <v>#N/A</v>
      </c>
    </row>
    <row r="1894" spans="1:41" x14ac:dyDescent="0.3">
      <c r="A1894" s="13" t="s">
        <v>1223</v>
      </c>
      <c r="AK1894" s="50" t="e">
        <v>#N/A</v>
      </c>
      <c r="AO1894" s="13" t="e">
        <v>#N/A</v>
      </c>
    </row>
    <row r="1895" spans="1:41" x14ac:dyDescent="0.3">
      <c r="A1895" s="13" t="s">
        <v>1223</v>
      </c>
      <c r="AK1895" s="50" t="e">
        <v>#N/A</v>
      </c>
      <c r="AO1895" s="13" t="e">
        <v>#N/A</v>
      </c>
    </row>
    <row r="1896" spans="1:41" x14ac:dyDescent="0.3">
      <c r="A1896" s="13" t="s">
        <v>1223</v>
      </c>
      <c r="AK1896" s="50" t="e">
        <v>#N/A</v>
      </c>
      <c r="AO1896" s="13" t="e">
        <v>#N/A</v>
      </c>
    </row>
    <row r="1897" spans="1:41" x14ac:dyDescent="0.3">
      <c r="A1897" s="13" t="s">
        <v>1223</v>
      </c>
      <c r="AK1897" s="50" t="e">
        <v>#N/A</v>
      </c>
      <c r="AO1897" s="13" t="e">
        <v>#N/A</v>
      </c>
    </row>
    <row r="1898" spans="1:41" x14ac:dyDescent="0.3">
      <c r="A1898" s="13" t="s">
        <v>1223</v>
      </c>
      <c r="AK1898" s="50" t="e">
        <v>#N/A</v>
      </c>
      <c r="AO1898" s="13" t="e">
        <v>#N/A</v>
      </c>
    </row>
    <row r="1899" spans="1:41" x14ac:dyDescent="0.3">
      <c r="A1899" s="13" t="s">
        <v>1223</v>
      </c>
      <c r="AK1899" s="50" t="e">
        <v>#N/A</v>
      </c>
      <c r="AO1899" s="13" t="e">
        <v>#N/A</v>
      </c>
    </row>
    <row r="1900" spans="1:41" x14ac:dyDescent="0.3">
      <c r="A1900" s="13" t="s">
        <v>1223</v>
      </c>
      <c r="AK1900" s="50" t="e">
        <v>#N/A</v>
      </c>
      <c r="AO1900" s="13" t="e">
        <v>#N/A</v>
      </c>
    </row>
    <row r="1901" spans="1:41" x14ac:dyDescent="0.3">
      <c r="A1901" s="13" t="s">
        <v>1223</v>
      </c>
      <c r="AK1901" s="50" t="e">
        <v>#N/A</v>
      </c>
      <c r="AO1901" s="13" t="e">
        <v>#N/A</v>
      </c>
    </row>
    <row r="1902" spans="1:41" x14ac:dyDescent="0.3">
      <c r="A1902" s="13" t="s">
        <v>1223</v>
      </c>
      <c r="AK1902" s="50" t="e">
        <v>#N/A</v>
      </c>
      <c r="AO1902" s="13" t="e">
        <v>#N/A</v>
      </c>
    </row>
    <row r="1903" spans="1:41" x14ac:dyDescent="0.3">
      <c r="A1903" s="13" t="s">
        <v>1223</v>
      </c>
      <c r="AK1903" s="50" t="e">
        <v>#N/A</v>
      </c>
      <c r="AO1903" s="13" t="e">
        <v>#N/A</v>
      </c>
    </row>
    <row r="1904" spans="1:41" x14ac:dyDescent="0.3">
      <c r="A1904" s="13" t="s">
        <v>1223</v>
      </c>
      <c r="AK1904" s="50" t="e">
        <v>#N/A</v>
      </c>
      <c r="AO1904" s="13" t="e">
        <v>#N/A</v>
      </c>
    </row>
    <row r="1905" spans="1:41" x14ac:dyDescent="0.3">
      <c r="A1905" s="13" t="s">
        <v>1223</v>
      </c>
      <c r="AK1905" s="50" t="e">
        <v>#N/A</v>
      </c>
      <c r="AO1905" s="13" t="e">
        <v>#N/A</v>
      </c>
    </row>
    <row r="1906" spans="1:41" x14ac:dyDescent="0.3">
      <c r="A1906" s="13" t="s">
        <v>1223</v>
      </c>
      <c r="AK1906" s="50" t="e">
        <v>#N/A</v>
      </c>
      <c r="AO1906" s="13" t="e">
        <v>#N/A</v>
      </c>
    </row>
    <row r="1907" spans="1:41" x14ac:dyDescent="0.3">
      <c r="A1907" s="13" t="s">
        <v>1223</v>
      </c>
      <c r="AK1907" s="50" t="e">
        <v>#N/A</v>
      </c>
      <c r="AO1907" s="13" t="e">
        <v>#N/A</v>
      </c>
    </row>
    <row r="1908" spans="1:41" x14ac:dyDescent="0.3">
      <c r="A1908" s="13" t="s">
        <v>1223</v>
      </c>
      <c r="AK1908" s="50" t="e">
        <v>#N/A</v>
      </c>
      <c r="AO1908" s="13" t="e">
        <v>#N/A</v>
      </c>
    </row>
    <row r="1909" spans="1:41" x14ac:dyDescent="0.3">
      <c r="A1909" s="13" t="s">
        <v>1223</v>
      </c>
      <c r="AK1909" s="50" t="e">
        <v>#N/A</v>
      </c>
      <c r="AO1909" s="13" t="e">
        <v>#N/A</v>
      </c>
    </row>
    <row r="1910" spans="1:41" x14ac:dyDescent="0.3">
      <c r="A1910" s="13" t="s">
        <v>1223</v>
      </c>
      <c r="AK1910" s="50" t="e">
        <v>#N/A</v>
      </c>
      <c r="AO1910" s="13" t="e">
        <v>#N/A</v>
      </c>
    </row>
    <row r="1911" spans="1:41" x14ac:dyDescent="0.3">
      <c r="A1911" s="13" t="s">
        <v>1223</v>
      </c>
      <c r="AK1911" s="50" t="e">
        <v>#N/A</v>
      </c>
      <c r="AO1911" s="13" t="e">
        <v>#N/A</v>
      </c>
    </row>
    <row r="1912" spans="1:41" x14ac:dyDescent="0.3">
      <c r="A1912" s="13" t="s">
        <v>1223</v>
      </c>
      <c r="AK1912" s="50" t="e">
        <v>#N/A</v>
      </c>
      <c r="AO1912" s="13" t="e">
        <v>#N/A</v>
      </c>
    </row>
    <row r="1913" spans="1:41" x14ac:dyDescent="0.3">
      <c r="A1913" s="13" t="s">
        <v>1223</v>
      </c>
      <c r="AK1913" s="50" t="e">
        <v>#N/A</v>
      </c>
      <c r="AO1913" s="13" t="e">
        <v>#N/A</v>
      </c>
    </row>
    <row r="1914" spans="1:41" x14ac:dyDescent="0.3">
      <c r="A1914" s="13" t="s">
        <v>1223</v>
      </c>
      <c r="AK1914" s="50" t="e">
        <v>#N/A</v>
      </c>
      <c r="AO1914" s="13" t="e">
        <v>#N/A</v>
      </c>
    </row>
    <row r="1915" spans="1:41" x14ac:dyDescent="0.3">
      <c r="A1915" s="13" t="s">
        <v>1223</v>
      </c>
      <c r="AK1915" s="50" t="e">
        <v>#N/A</v>
      </c>
      <c r="AO1915" s="13" t="e">
        <v>#N/A</v>
      </c>
    </row>
    <row r="1916" spans="1:41" x14ac:dyDescent="0.3">
      <c r="A1916" s="13" t="s">
        <v>1223</v>
      </c>
      <c r="AK1916" s="50" t="e">
        <v>#N/A</v>
      </c>
      <c r="AO1916" s="13" t="e">
        <v>#N/A</v>
      </c>
    </row>
    <row r="1917" spans="1:41" x14ac:dyDescent="0.3">
      <c r="A1917" s="13" t="s">
        <v>1223</v>
      </c>
      <c r="AK1917" s="50" t="e">
        <v>#N/A</v>
      </c>
      <c r="AO1917" s="13" t="e">
        <v>#N/A</v>
      </c>
    </row>
    <row r="1918" spans="1:41" x14ac:dyDescent="0.3">
      <c r="A1918" s="13" t="s">
        <v>1223</v>
      </c>
      <c r="AK1918" s="50" t="e">
        <v>#N/A</v>
      </c>
      <c r="AO1918" s="13" t="e">
        <v>#N/A</v>
      </c>
    </row>
    <row r="1919" spans="1:41" x14ac:dyDescent="0.3">
      <c r="A1919" s="13" t="s">
        <v>1223</v>
      </c>
      <c r="AK1919" s="50" t="e">
        <v>#N/A</v>
      </c>
      <c r="AO1919" s="13" t="e">
        <v>#N/A</v>
      </c>
    </row>
    <row r="1920" spans="1:41" x14ac:dyDescent="0.3">
      <c r="A1920" s="13" t="s">
        <v>1223</v>
      </c>
      <c r="AK1920" s="50" t="e">
        <v>#N/A</v>
      </c>
      <c r="AO1920" s="13" t="e">
        <v>#N/A</v>
      </c>
    </row>
    <row r="1921" spans="1:41" x14ac:dyDescent="0.3">
      <c r="A1921" s="13" t="s">
        <v>1223</v>
      </c>
      <c r="AK1921" s="50" t="e">
        <v>#N/A</v>
      </c>
      <c r="AO1921" s="13" t="e">
        <v>#N/A</v>
      </c>
    </row>
    <row r="1922" spans="1:41" x14ac:dyDescent="0.3">
      <c r="A1922" s="13" t="s">
        <v>1223</v>
      </c>
      <c r="AK1922" s="50" t="e">
        <v>#N/A</v>
      </c>
      <c r="AO1922" s="13" t="e">
        <v>#N/A</v>
      </c>
    </row>
    <row r="1923" spans="1:41" x14ac:dyDescent="0.3">
      <c r="A1923" s="13" t="s">
        <v>1223</v>
      </c>
      <c r="AK1923" s="50" t="e">
        <v>#N/A</v>
      </c>
      <c r="AO1923" s="13" t="e">
        <v>#N/A</v>
      </c>
    </row>
    <row r="1924" spans="1:41" x14ac:dyDescent="0.3">
      <c r="A1924" s="13" t="s">
        <v>1223</v>
      </c>
      <c r="AK1924" s="50" t="e">
        <v>#N/A</v>
      </c>
      <c r="AO1924" s="13" t="e">
        <v>#N/A</v>
      </c>
    </row>
    <row r="1925" spans="1:41" x14ac:dyDescent="0.3">
      <c r="A1925" s="13" t="s">
        <v>1223</v>
      </c>
      <c r="AK1925" s="50" t="e">
        <v>#N/A</v>
      </c>
      <c r="AO1925" s="13" t="e">
        <v>#N/A</v>
      </c>
    </row>
    <row r="1926" spans="1:41" x14ac:dyDescent="0.3">
      <c r="A1926" s="13" t="s">
        <v>1223</v>
      </c>
      <c r="AK1926" s="50" t="e">
        <v>#N/A</v>
      </c>
      <c r="AO1926" s="13" t="e">
        <v>#N/A</v>
      </c>
    </row>
    <row r="1927" spans="1:41" x14ac:dyDescent="0.3">
      <c r="A1927" s="13" t="s">
        <v>1223</v>
      </c>
      <c r="AK1927" s="50" t="e">
        <v>#N/A</v>
      </c>
      <c r="AO1927" s="13" t="e">
        <v>#N/A</v>
      </c>
    </row>
    <row r="1928" spans="1:41" x14ac:dyDescent="0.3">
      <c r="A1928" s="13" t="s">
        <v>1223</v>
      </c>
      <c r="AK1928" s="50" t="e">
        <v>#N/A</v>
      </c>
      <c r="AO1928" s="13" t="e">
        <v>#N/A</v>
      </c>
    </row>
    <row r="1929" spans="1:41" x14ac:dyDescent="0.3">
      <c r="A1929" s="13" t="s">
        <v>1223</v>
      </c>
      <c r="AK1929" s="50" t="e">
        <v>#N/A</v>
      </c>
      <c r="AO1929" s="13" t="e">
        <v>#N/A</v>
      </c>
    </row>
    <row r="1930" spans="1:41" x14ac:dyDescent="0.3">
      <c r="A1930" s="13" t="s">
        <v>1223</v>
      </c>
      <c r="AK1930" s="50" t="e">
        <v>#N/A</v>
      </c>
      <c r="AO1930" s="13" t="e">
        <v>#N/A</v>
      </c>
    </row>
    <row r="1931" spans="1:41" x14ac:dyDescent="0.3">
      <c r="A1931" s="13" t="s">
        <v>1223</v>
      </c>
      <c r="AK1931" s="50" t="e">
        <v>#N/A</v>
      </c>
      <c r="AN1931" t="s">
        <v>338</v>
      </c>
      <c r="AO1931" s="13" t="e">
        <v>#N/A</v>
      </c>
    </row>
    <row r="1932" spans="1:41" x14ac:dyDescent="0.3">
      <c r="A1932" s="13" t="s">
        <v>1223</v>
      </c>
      <c r="AK1932" s="50" t="e">
        <v>#N/A</v>
      </c>
      <c r="AO1932" s="13" t="e">
        <v>#N/A</v>
      </c>
    </row>
    <row r="1933" spans="1:41" x14ac:dyDescent="0.3">
      <c r="A1933" s="13" t="s">
        <v>1223</v>
      </c>
      <c r="AK1933" s="50" t="e">
        <v>#N/A</v>
      </c>
      <c r="AO1933" s="13" t="e">
        <v>#N/A</v>
      </c>
    </row>
    <row r="1934" spans="1:41" x14ac:dyDescent="0.3">
      <c r="A1934" s="13" t="s">
        <v>1223</v>
      </c>
      <c r="AK1934" s="50" t="e">
        <v>#N/A</v>
      </c>
      <c r="AO1934" s="13" t="e">
        <v>#N/A</v>
      </c>
    </row>
    <row r="1935" spans="1:41" x14ac:dyDescent="0.3">
      <c r="A1935" s="13" t="s">
        <v>1223</v>
      </c>
      <c r="AK1935" s="50" t="e">
        <v>#N/A</v>
      </c>
      <c r="AO1935" s="13" t="e">
        <v>#N/A</v>
      </c>
    </row>
    <row r="1936" spans="1:41" x14ac:dyDescent="0.3">
      <c r="A1936" s="13" t="s">
        <v>1223</v>
      </c>
      <c r="AK1936" s="50" t="e">
        <v>#N/A</v>
      </c>
      <c r="AO1936" s="13" t="e">
        <v>#N/A</v>
      </c>
    </row>
    <row r="1937" spans="1:41" x14ac:dyDescent="0.3">
      <c r="A1937" s="13" t="s">
        <v>1223</v>
      </c>
      <c r="AK1937" s="50" t="e">
        <v>#N/A</v>
      </c>
      <c r="AO1937" s="13" t="e">
        <v>#N/A</v>
      </c>
    </row>
    <row r="1938" spans="1:41" x14ac:dyDescent="0.3">
      <c r="A1938" s="13" t="s">
        <v>1223</v>
      </c>
      <c r="AK1938" s="50" t="e">
        <v>#N/A</v>
      </c>
      <c r="AO1938" s="13" t="e">
        <v>#N/A</v>
      </c>
    </row>
    <row r="1939" spans="1:41" x14ac:dyDescent="0.3">
      <c r="A1939" s="13" t="s">
        <v>1223</v>
      </c>
      <c r="AK1939" s="50" t="e">
        <v>#N/A</v>
      </c>
      <c r="AO1939" s="13" t="e">
        <v>#N/A</v>
      </c>
    </row>
    <row r="1940" spans="1:41" x14ac:dyDescent="0.3">
      <c r="A1940" s="13" t="s">
        <v>1223</v>
      </c>
      <c r="AK1940" s="50" t="e">
        <v>#N/A</v>
      </c>
      <c r="AO1940" s="13" t="e">
        <v>#N/A</v>
      </c>
    </row>
    <row r="1941" spans="1:41" x14ac:dyDescent="0.3">
      <c r="A1941" s="13" t="s">
        <v>1223</v>
      </c>
      <c r="AK1941" s="50" t="e">
        <v>#N/A</v>
      </c>
      <c r="AO1941" s="13" t="e">
        <v>#N/A</v>
      </c>
    </row>
    <row r="1942" spans="1:41" x14ac:dyDescent="0.3">
      <c r="A1942" s="13" t="s">
        <v>1223</v>
      </c>
      <c r="AK1942" s="50" t="e">
        <v>#N/A</v>
      </c>
      <c r="AO1942" s="13" t="e">
        <v>#N/A</v>
      </c>
    </row>
    <row r="1943" spans="1:41" x14ac:dyDescent="0.3">
      <c r="A1943" s="13" t="s">
        <v>1223</v>
      </c>
      <c r="AK1943" s="50" t="e">
        <v>#N/A</v>
      </c>
      <c r="AO1943" s="13" t="e">
        <v>#N/A</v>
      </c>
    </row>
    <row r="1944" spans="1:41" x14ac:dyDescent="0.3">
      <c r="A1944" s="13" t="s">
        <v>1223</v>
      </c>
      <c r="AK1944" s="50" t="e">
        <v>#N/A</v>
      </c>
      <c r="AO1944" s="13" t="e">
        <v>#N/A</v>
      </c>
    </row>
    <row r="1945" spans="1:41" x14ac:dyDescent="0.3">
      <c r="A1945" s="13" t="s">
        <v>1223</v>
      </c>
      <c r="AK1945" s="50" t="e">
        <v>#N/A</v>
      </c>
      <c r="AO1945" s="13" t="e">
        <v>#N/A</v>
      </c>
    </row>
    <row r="1946" spans="1:41" x14ac:dyDescent="0.3">
      <c r="A1946" s="13" t="s">
        <v>1223</v>
      </c>
      <c r="AK1946" s="50" t="e">
        <v>#N/A</v>
      </c>
      <c r="AO1946" s="13" t="e">
        <v>#N/A</v>
      </c>
    </row>
    <row r="1947" spans="1:41" x14ac:dyDescent="0.3">
      <c r="A1947" s="13" t="s">
        <v>1223</v>
      </c>
      <c r="AK1947" s="50" t="e">
        <v>#N/A</v>
      </c>
      <c r="AO1947" s="13" t="e">
        <v>#N/A</v>
      </c>
    </row>
    <row r="1948" spans="1:41" x14ac:dyDescent="0.3">
      <c r="A1948" s="13" t="s">
        <v>1223</v>
      </c>
      <c r="AK1948" s="50" t="e">
        <v>#N/A</v>
      </c>
      <c r="AO1948" s="13" t="e">
        <v>#N/A</v>
      </c>
    </row>
    <row r="1949" spans="1:41" x14ac:dyDescent="0.3">
      <c r="A1949" s="13" t="s">
        <v>1223</v>
      </c>
      <c r="AK1949" s="50" t="e">
        <v>#N/A</v>
      </c>
      <c r="AO1949" s="13" t="e">
        <v>#N/A</v>
      </c>
    </row>
    <row r="1950" spans="1:41" x14ac:dyDescent="0.3">
      <c r="A1950" s="13" t="s">
        <v>1223</v>
      </c>
      <c r="AK1950" s="50" t="e">
        <v>#N/A</v>
      </c>
      <c r="AO1950" s="13" t="e">
        <v>#N/A</v>
      </c>
    </row>
    <row r="1951" spans="1:41" x14ac:dyDescent="0.3">
      <c r="A1951" s="13" t="s">
        <v>1223</v>
      </c>
      <c r="AK1951" s="50" t="e">
        <v>#N/A</v>
      </c>
      <c r="AO1951" s="13" t="e">
        <v>#N/A</v>
      </c>
    </row>
    <row r="1952" spans="1:41" x14ac:dyDescent="0.3">
      <c r="A1952" s="13" t="s">
        <v>1223</v>
      </c>
      <c r="AK1952" s="50" t="e">
        <v>#N/A</v>
      </c>
      <c r="AO1952" s="13" t="e">
        <v>#N/A</v>
      </c>
    </row>
    <row r="1953" spans="1:41" x14ac:dyDescent="0.3">
      <c r="A1953" s="13" t="s">
        <v>1223</v>
      </c>
      <c r="AK1953" s="50" t="e">
        <v>#N/A</v>
      </c>
      <c r="AO1953" s="13" t="e">
        <v>#N/A</v>
      </c>
    </row>
    <row r="1954" spans="1:41" x14ac:dyDescent="0.3">
      <c r="A1954" s="13" t="s">
        <v>1223</v>
      </c>
      <c r="AK1954" s="50" t="e">
        <v>#N/A</v>
      </c>
      <c r="AO1954" s="13" t="e">
        <v>#N/A</v>
      </c>
    </row>
    <row r="1955" spans="1:41" x14ac:dyDescent="0.3">
      <c r="A1955" s="13" t="s">
        <v>1223</v>
      </c>
      <c r="AK1955" s="50" t="e">
        <v>#N/A</v>
      </c>
      <c r="AO1955" s="13" t="e">
        <v>#N/A</v>
      </c>
    </row>
    <row r="1956" spans="1:41" x14ac:dyDescent="0.3">
      <c r="A1956" s="13" t="s">
        <v>1223</v>
      </c>
      <c r="AK1956" s="50" t="e">
        <v>#N/A</v>
      </c>
      <c r="AO1956" s="13" t="e">
        <v>#N/A</v>
      </c>
    </row>
    <row r="1957" spans="1:41" x14ac:dyDescent="0.3">
      <c r="A1957" s="13" t="s">
        <v>1223</v>
      </c>
      <c r="AK1957" s="50" t="e">
        <v>#N/A</v>
      </c>
      <c r="AO1957" s="13" t="e">
        <v>#N/A</v>
      </c>
    </row>
    <row r="1958" spans="1:41" x14ac:dyDescent="0.3">
      <c r="A1958" s="13" t="s">
        <v>1223</v>
      </c>
      <c r="AK1958" s="50" t="e">
        <v>#N/A</v>
      </c>
      <c r="AO1958" s="13" t="e">
        <v>#N/A</v>
      </c>
    </row>
    <row r="1959" spans="1:41" x14ac:dyDescent="0.3">
      <c r="A1959" s="13" t="s">
        <v>1223</v>
      </c>
      <c r="AK1959" s="50" t="e">
        <v>#N/A</v>
      </c>
      <c r="AO1959" s="13" t="e">
        <v>#N/A</v>
      </c>
    </row>
    <row r="1960" spans="1:41" x14ac:dyDescent="0.3">
      <c r="A1960" s="13" t="s">
        <v>1223</v>
      </c>
      <c r="AK1960" s="50" t="e">
        <v>#N/A</v>
      </c>
      <c r="AO1960" s="13" t="e">
        <v>#N/A</v>
      </c>
    </row>
    <row r="1961" spans="1:41" x14ac:dyDescent="0.3">
      <c r="A1961" s="13" t="s">
        <v>1223</v>
      </c>
      <c r="AK1961" s="50" t="e">
        <v>#N/A</v>
      </c>
      <c r="AO1961" s="13" t="e">
        <v>#N/A</v>
      </c>
    </row>
    <row r="1962" spans="1:41" x14ac:dyDescent="0.3">
      <c r="A1962" s="13" t="s">
        <v>1223</v>
      </c>
      <c r="AK1962" s="50" t="e">
        <v>#N/A</v>
      </c>
      <c r="AO1962" s="13" t="e">
        <v>#N/A</v>
      </c>
    </row>
    <row r="1963" spans="1:41" x14ac:dyDescent="0.3">
      <c r="A1963" s="13" t="s">
        <v>1223</v>
      </c>
      <c r="AK1963" s="50" t="e">
        <v>#N/A</v>
      </c>
      <c r="AO1963" s="13" t="e">
        <v>#N/A</v>
      </c>
    </row>
    <row r="1964" spans="1:41" x14ac:dyDescent="0.3">
      <c r="A1964" s="13" t="s">
        <v>1223</v>
      </c>
      <c r="AK1964" s="50" t="e">
        <v>#N/A</v>
      </c>
      <c r="AO1964" s="13" t="e">
        <v>#N/A</v>
      </c>
    </row>
    <row r="1965" spans="1:41" x14ac:dyDescent="0.3">
      <c r="A1965" s="13" t="s">
        <v>1223</v>
      </c>
      <c r="AK1965" s="50" t="e">
        <v>#N/A</v>
      </c>
      <c r="AO1965" s="13" t="e">
        <v>#N/A</v>
      </c>
    </row>
    <row r="1966" spans="1:41" x14ac:dyDescent="0.3">
      <c r="A1966" s="13" t="s">
        <v>1223</v>
      </c>
      <c r="AK1966" s="50" t="e">
        <v>#N/A</v>
      </c>
      <c r="AO1966" s="13" t="e">
        <v>#N/A</v>
      </c>
    </row>
    <row r="1967" spans="1:41" x14ac:dyDescent="0.3">
      <c r="A1967" s="13" t="s">
        <v>1223</v>
      </c>
      <c r="AK1967" s="50" t="e">
        <v>#N/A</v>
      </c>
      <c r="AO1967" s="13" t="e">
        <v>#N/A</v>
      </c>
    </row>
    <row r="1968" spans="1:41" x14ac:dyDescent="0.3">
      <c r="A1968" s="13" t="s">
        <v>1223</v>
      </c>
      <c r="AK1968" s="50" t="e">
        <v>#N/A</v>
      </c>
      <c r="AO1968" s="13" t="e">
        <v>#N/A</v>
      </c>
    </row>
    <row r="1969" spans="1:41" x14ac:dyDescent="0.3">
      <c r="A1969" s="13" t="s">
        <v>1223</v>
      </c>
      <c r="AK1969" s="50" t="e">
        <v>#N/A</v>
      </c>
      <c r="AO1969" s="13" t="e">
        <v>#N/A</v>
      </c>
    </row>
    <row r="1970" spans="1:41" x14ac:dyDescent="0.3">
      <c r="A1970" s="13" t="s">
        <v>1223</v>
      </c>
      <c r="AK1970" s="50" t="e">
        <v>#N/A</v>
      </c>
      <c r="AO1970" s="13" t="e">
        <v>#N/A</v>
      </c>
    </row>
    <row r="1971" spans="1:41" x14ac:dyDescent="0.3">
      <c r="A1971" s="13" t="s">
        <v>1223</v>
      </c>
      <c r="AK1971" s="50" t="e">
        <v>#N/A</v>
      </c>
      <c r="AO1971" s="13" t="e">
        <v>#N/A</v>
      </c>
    </row>
    <row r="1972" spans="1:41" x14ac:dyDescent="0.3">
      <c r="A1972" s="13" t="s">
        <v>1223</v>
      </c>
      <c r="AK1972" s="50" t="e">
        <v>#N/A</v>
      </c>
      <c r="AO1972" s="13" t="e">
        <v>#N/A</v>
      </c>
    </row>
    <row r="1973" spans="1:41" x14ac:dyDescent="0.3">
      <c r="A1973" s="13" t="s">
        <v>1223</v>
      </c>
      <c r="AK1973" s="50" t="e">
        <v>#N/A</v>
      </c>
      <c r="AO1973" s="13" t="e">
        <v>#N/A</v>
      </c>
    </row>
    <row r="1974" spans="1:41" x14ac:dyDescent="0.3">
      <c r="A1974" s="13" t="s">
        <v>1223</v>
      </c>
      <c r="AK1974" s="50" t="e">
        <v>#N/A</v>
      </c>
      <c r="AO1974" s="13" t="e">
        <v>#N/A</v>
      </c>
    </row>
    <row r="1975" spans="1:41" x14ac:dyDescent="0.3">
      <c r="A1975" s="13" t="s">
        <v>1223</v>
      </c>
      <c r="AK1975" s="50" t="e">
        <v>#N/A</v>
      </c>
      <c r="AO1975" s="13" t="e">
        <v>#N/A</v>
      </c>
    </row>
    <row r="1976" spans="1:41" x14ac:dyDescent="0.3">
      <c r="A1976" s="13" t="s">
        <v>1223</v>
      </c>
      <c r="AK1976" s="50" t="e">
        <v>#N/A</v>
      </c>
      <c r="AO1976" s="13" t="e">
        <v>#N/A</v>
      </c>
    </row>
    <row r="1977" spans="1:41" x14ac:dyDescent="0.3">
      <c r="A1977" s="13" t="s">
        <v>1223</v>
      </c>
      <c r="AK1977" s="50" t="e">
        <v>#N/A</v>
      </c>
      <c r="AO1977" s="13" t="e">
        <v>#N/A</v>
      </c>
    </row>
    <row r="1978" spans="1:41" x14ac:dyDescent="0.3">
      <c r="A1978" s="13" t="s">
        <v>1223</v>
      </c>
      <c r="AK1978" s="50" t="e">
        <v>#N/A</v>
      </c>
      <c r="AO1978" s="13" t="e">
        <v>#N/A</v>
      </c>
    </row>
    <row r="1979" spans="1:41" x14ac:dyDescent="0.3">
      <c r="A1979" s="13" t="s">
        <v>1223</v>
      </c>
      <c r="AK1979" s="50" t="e">
        <v>#N/A</v>
      </c>
      <c r="AO1979" s="13" t="e">
        <v>#N/A</v>
      </c>
    </row>
    <row r="1980" spans="1:41" x14ac:dyDescent="0.3">
      <c r="A1980" s="13" t="s">
        <v>1223</v>
      </c>
      <c r="AK1980" s="50" t="e">
        <v>#N/A</v>
      </c>
      <c r="AO1980" s="13" t="e">
        <v>#N/A</v>
      </c>
    </row>
    <row r="1981" spans="1:41" x14ac:dyDescent="0.3">
      <c r="A1981" s="13" t="s">
        <v>1223</v>
      </c>
      <c r="AK1981" s="50" t="e">
        <v>#N/A</v>
      </c>
      <c r="AO1981" s="13" t="e">
        <v>#N/A</v>
      </c>
    </row>
    <row r="1982" spans="1:41" x14ac:dyDescent="0.3">
      <c r="A1982" s="13" t="s">
        <v>1223</v>
      </c>
      <c r="AK1982" s="50" t="e">
        <v>#N/A</v>
      </c>
      <c r="AO1982" s="13" t="e">
        <v>#N/A</v>
      </c>
    </row>
    <row r="1983" spans="1:41" x14ac:dyDescent="0.3">
      <c r="A1983" s="13" t="s">
        <v>1223</v>
      </c>
      <c r="AK1983" s="50" t="e">
        <v>#N/A</v>
      </c>
      <c r="AO1983" s="13" t="e">
        <v>#N/A</v>
      </c>
    </row>
    <row r="1984" spans="1:41" x14ac:dyDescent="0.3">
      <c r="A1984" s="13" t="s">
        <v>1223</v>
      </c>
      <c r="AK1984" s="50" t="e">
        <v>#N/A</v>
      </c>
      <c r="AO1984" s="13" t="e">
        <v>#N/A</v>
      </c>
    </row>
    <row r="1985" spans="1:41" x14ac:dyDescent="0.3">
      <c r="A1985" s="13" t="s">
        <v>1223</v>
      </c>
      <c r="AK1985" s="50" t="e">
        <v>#N/A</v>
      </c>
      <c r="AO1985" s="13" t="e">
        <v>#N/A</v>
      </c>
    </row>
    <row r="1986" spans="1:41" x14ac:dyDescent="0.3">
      <c r="A1986" s="13" t="s">
        <v>1223</v>
      </c>
      <c r="AK1986" s="50" t="e">
        <v>#N/A</v>
      </c>
      <c r="AO1986" s="13" t="e">
        <v>#N/A</v>
      </c>
    </row>
    <row r="1987" spans="1:41" x14ac:dyDescent="0.3">
      <c r="A1987" s="13" t="s">
        <v>1223</v>
      </c>
      <c r="AK1987" s="50" t="e">
        <v>#N/A</v>
      </c>
      <c r="AO1987" s="13" t="e">
        <v>#N/A</v>
      </c>
    </row>
    <row r="1988" spans="1:41" x14ac:dyDescent="0.3">
      <c r="A1988" s="13" t="s">
        <v>1223</v>
      </c>
      <c r="AK1988" s="50" t="e">
        <v>#N/A</v>
      </c>
      <c r="AO1988" s="13" t="e">
        <v>#N/A</v>
      </c>
    </row>
    <row r="1989" spans="1:41" x14ac:dyDescent="0.3">
      <c r="A1989" s="13" t="s">
        <v>1223</v>
      </c>
      <c r="AK1989" s="50" t="e">
        <v>#N/A</v>
      </c>
      <c r="AO1989" s="13" t="e">
        <v>#N/A</v>
      </c>
    </row>
    <row r="1990" spans="1:41" x14ac:dyDescent="0.3">
      <c r="A1990" s="13" t="s">
        <v>1223</v>
      </c>
      <c r="AK1990" s="50" t="e">
        <v>#N/A</v>
      </c>
      <c r="AO1990" s="13" t="e">
        <v>#N/A</v>
      </c>
    </row>
    <row r="1991" spans="1:41" x14ac:dyDescent="0.3">
      <c r="A1991" s="13" t="s">
        <v>1223</v>
      </c>
      <c r="AK1991" s="50" t="e">
        <v>#N/A</v>
      </c>
      <c r="AO1991" s="13" t="e">
        <v>#N/A</v>
      </c>
    </row>
    <row r="1992" spans="1:41" x14ac:dyDescent="0.3">
      <c r="A1992" s="13" t="s">
        <v>1223</v>
      </c>
      <c r="AK1992" s="50" t="e">
        <v>#N/A</v>
      </c>
      <c r="AO1992" s="13" t="e">
        <v>#N/A</v>
      </c>
    </row>
    <row r="1993" spans="1:41" x14ac:dyDescent="0.3">
      <c r="A1993" s="13" t="s">
        <v>1223</v>
      </c>
      <c r="AK1993" s="50" t="e">
        <v>#N/A</v>
      </c>
      <c r="AO1993" s="13" t="e">
        <v>#N/A</v>
      </c>
    </row>
    <row r="1994" spans="1:41" x14ac:dyDescent="0.3">
      <c r="A1994" s="13" t="s">
        <v>1223</v>
      </c>
      <c r="AK1994" s="50" t="e">
        <v>#N/A</v>
      </c>
      <c r="AO1994" s="13" t="e">
        <v>#N/A</v>
      </c>
    </row>
    <row r="1995" spans="1:41" x14ac:dyDescent="0.3">
      <c r="A1995" s="13" t="s">
        <v>1223</v>
      </c>
      <c r="AK1995" s="50" t="e">
        <v>#N/A</v>
      </c>
      <c r="AO1995" s="13" t="e">
        <v>#N/A</v>
      </c>
    </row>
    <row r="1996" spans="1:41" x14ac:dyDescent="0.3">
      <c r="A1996" s="13" t="s">
        <v>1223</v>
      </c>
      <c r="AK1996" s="50" t="e">
        <v>#N/A</v>
      </c>
      <c r="AO1996" s="13" t="e">
        <v>#N/A</v>
      </c>
    </row>
    <row r="1997" spans="1:41" x14ac:dyDescent="0.3">
      <c r="A1997" s="13" t="s">
        <v>1223</v>
      </c>
      <c r="AK1997" s="50" t="e">
        <v>#N/A</v>
      </c>
      <c r="AO1997" s="13" t="e">
        <v>#N/A</v>
      </c>
    </row>
    <row r="1998" spans="1:41" x14ac:dyDescent="0.3">
      <c r="A1998" s="13" t="s">
        <v>1223</v>
      </c>
      <c r="AK1998" s="50" t="e">
        <v>#N/A</v>
      </c>
      <c r="AO1998" s="13" t="e">
        <v>#N/A</v>
      </c>
    </row>
    <row r="1999" spans="1:41" x14ac:dyDescent="0.3">
      <c r="A1999" s="13" t="s">
        <v>1223</v>
      </c>
      <c r="AK1999" s="50" t="e">
        <v>#N/A</v>
      </c>
      <c r="AO1999" s="13" t="e">
        <v>#N/A</v>
      </c>
    </row>
    <row r="2000" spans="1:41" x14ac:dyDescent="0.3">
      <c r="A2000" s="13" t="s">
        <v>1223</v>
      </c>
      <c r="AK2000" s="50" t="e">
        <v>#N/A</v>
      </c>
      <c r="AO2000" s="13" t="e">
        <v>#N/A</v>
      </c>
    </row>
    <row r="2001" spans="1:41" x14ac:dyDescent="0.3">
      <c r="A2001" s="13" t="s">
        <v>1223</v>
      </c>
      <c r="AK2001" s="50" t="e">
        <v>#N/A</v>
      </c>
      <c r="AO2001" s="13" t="e">
        <v>#N/A</v>
      </c>
    </row>
    <row r="2002" spans="1:41" x14ac:dyDescent="0.3">
      <c r="A2002" s="13" t="s">
        <v>1223</v>
      </c>
      <c r="AK2002" s="50" t="e">
        <v>#N/A</v>
      </c>
      <c r="AO2002" s="13" t="e">
        <v>#N/A</v>
      </c>
    </row>
    <row r="2003" spans="1:41" x14ac:dyDescent="0.3">
      <c r="A2003" s="13" t="s">
        <v>1223</v>
      </c>
      <c r="AK2003" s="50" t="e">
        <v>#N/A</v>
      </c>
      <c r="AO2003" s="13" t="e">
        <v>#N/A</v>
      </c>
    </row>
    <row r="2004" spans="1:41" x14ac:dyDescent="0.3">
      <c r="A2004" s="13" t="s">
        <v>1223</v>
      </c>
      <c r="AK2004" s="50" t="e">
        <v>#N/A</v>
      </c>
      <c r="AO2004" s="13" t="e">
        <v>#N/A</v>
      </c>
    </row>
    <row r="2005" spans="1:41" x14ac:dyDescent="0.3">
      <c r="A2005" s="13" t="s">
        <v>1223</v>
      </c>
      <c r="AK2005" s="50" t="e">
        <v>#N/A</v>
      </c>
      <c r="AO2005" s="13" t="e">
        <v>#N/A</v>
      </c>
    </row>
    <row r="2006" spans="1:41" x14ac:dyDescent="0.3">
      <c r="A2006" s="13" t="s">
        <v>1223</v>
      </c>
      <c r="AK2006" s="50" t="e">
        <v>#N/A</v>
      </c>
      <c r="AO2006" s="13" t="e">
        <v>#N/A</v>
      </c>
    </row>
    <row r="2007" spans="1:41" x14ac:dyDescent="0.3">
      <c r="A2007" s="13" t="s">
        <v>1223</v>
      </c>
      <c r="AK2007" s="50" t="e">
        <v>#N/A</v>
      </c>
      <c r="AO2007" s="13" t="e">
        <v>#N/A</v>
      </c>
    </row>
    <row r="2008" spans="1:41" x14ac:dyDescent="0.3">
      <c r="A2008" s="13" t="s">
        <v>1223</v>
      </c>
      <c r="AK2008" s="50" t="e">
        <v>#N/A</v>
      </c>
      <c r="AO2008" s="13" t="e">
        <v>#N/A</v>
      </c>
    </row>
    <row r="2009" spans="1:41" x14ac:dyDescent="0.3">
      <c r="A2009" s="13" t="s">
        <v>1223</v>
      </c>
      <c r="AK2009" s="50" t="e">
        <v>#N/A</v>
      </c>
      <c r="AO2009" s="13" t="e">
        <v>#N/A</v>
      </c>
    </row>
    <row r="2010" spans="1:41" x14ac:dyDescent="0.3">
      <c r="A2010" s="13" t="s">
        <v>1223</v>
      </c>
      <c r="AK2010" s="50" t="e">
        <v>#N/A</v>
      </c>
      <c r="AO2010" s="13" t="e">
        <v>#N/A</v>
      </c>
    </row>
    <row r="2011" spans="1:41" x14ac:dyDescent="0.3">
      <c r="A2011" s="13" t="s">
        <v>1223</v>
      </c>
      <c r="AK2011" s="50" t="e">
        <v>#N/A</v>
      </c>
      <c r="AO2011" s="13" t="e">
        <v>#N/A</v>
      </c>
    </row>
    <row r="2012" spans="1:41" x14ac:dyDescent="0.3">
      <c r="A2012" s="13" t="s">
        <v>1223</v>
      </c>
      <c r="AK2012" s="50" t="e">
        <v>#N/A</v>
      </c>
      <c r="AO2012" s="13" t="e">
        <v>#N/A</v>
      </c>
    </row>
    <row r="2013" spans="1:41" x14ac:dyDescent="0.3">
      <c r="A2013" s="13" t="s">
        <v>1223</v>
      </c>
      <c r="AK2013" s="50" t="e">
        <v>#N/A</v>
      </c>
      <c r="AO2013" s="13" t="e">
        <v>#N/A</v>
      </c>
    </row>
    <row r="2014" spans="1:41" x14ac:dyDescent="0.3">
      <c r="A2014" s="13" t="s">
        <v>1223</v>
      </c>
      <c r="AK2014" s="50" t="e">
        <v>#N/A</v>
      </c>
      <c r="AO2014" s="13" t="e">
        <v>#N/A</v>
      </c>
    </row>
    <row r="2015" spans="1:41" x14ac:dyDescent="0.3">
      <c r="A2015" s="13" t="s">
        <v>1223</v>
      </c>
      <c r="AK2015" s="50" t="e">
        <v>#N/A</v>
      </c>
      <c r="AO2015" s="13" t="e">
        <v>#N/A</v>
      </c>
    </row>
    <row r="2016" spans="1:41" x14ac:dyDescent="0.3">
      <c r="A2016" s="13" t="s">
        <v>1223</v>
      </c>
      <c r="AK2016" s="50" t="e">
        <v>#N/A</v>
      </c>
      <c r="AO2016" s="13" t="e">
        <v>#N/A</v>
      </c>
    </row>
    <row r="2017" spans="1:41" x14ac:dyDescent="0.3">
      <c r="A2017" s="13" t="s">
        <v>1223</v>
      </c>
      <c r="AK2017" s="50" t="e">
        <v>#N/A</v>
      </c>
      <c r="AO2017" s="13" t="e">
        <v>#N/A</v>
      </c>
    </row>
    <row r="2018" spans="1:41" x14ac:dyDescent="0.3">
      <c r="A2018" s="13" t="s">
        <v>1223</v>
      </c>
      <c r="AK2018" s="50" t="e">
        <v>#N/A</v>
      </c>
      <c r="AO2018" s="13" t="e">
        <v>#N/A</v>
      </c>
    </row>
    <row r="2019" spans="1:41" x14ac:dyDescent="0.3">
      <c r="A2019" s="13" t="s">
        <v>1223</v>
      </c>
      <c r="AK2019" s="50" t="e">
        <v>#N/A</v>
      </c>
      <c r="AO2019" s="13" t="e">
        <v>#N/A</v>
      </c>
    </row>
    <row r="2020" spans="1:41" x14ac:dyDescent="0.3">
      <c r="A2020" s="13" t="s">
        <v>1223</v>
      </c>
      <c r="AK2020" s="50" t="e">
        <v>#N/A</v>
      </c>
      <c r="AO2020" s="13" t="e">
        <v>#N/A</v>
      </c>
    </row>
    <row r="2021" spans="1:41" x14ac:dyDescent="0.3">
      <c r="A2021" s="13" t="s">
        <v>1223</v>
      </c>
      <c r="AK2021" s="50" t="e">
        <v>#N/A</v>
      </c>
      <c r="AO2021" s="13" t="e">
        <v>#N/A</v>
      </c>
    </row>
    <row r="2022" spans="1:41" x14ac:dyDescent="0.3">
      <c r="A2022" s="13" t="s">
        <v>1223</v>
      </c>
      <c r="AK2022" s="50" t="e">
        <v>#N/A</v>
      </c>
      <c r="AO2022" s="13" t="e">
        <v>#N/A</v>
      </c>
    </row>
    <row r="2023" spans="1:41" x14ac:dyDescent="0.3">
      <c r="A2023" s="13" t="s">
        <v>1223</v>
      </c>
      <c r="AK2023" s="50" t="e">
        <v>#N/A</v>
      </c>
      <c r="AO2023" s="13" t="e">
        <v>#N/A</v>
      </c>
    </row>
    <row r="2024" spans="1:41" x14ac:dyDescent="0.3">
      <c r="A2024" s="13" t="s">
        <v>1223</v>
      </c>
      <c r="AK2024" s="50" t="e">
        <v>#N/A</v>
      </c>
      <c r="AO2024" s="13" t="e">
        <v>#N/A</v>
      </c>
    </row>
    <row r="2025" spans="1:41" x14ac:dyDescent="0.3">
      <c r="A2025" s="13" t="s">
        <v>1223</v>
      </c>
      <c r="AK2025" s="50" t="e">
        <v>#N/A</v>
      </c>
      <c r="AO2025" s="13" t="e">
        <v>#N/A</v>
      </c>
    </row>
    <row r="2026" spans="1:41" x14ac:dyDescent="0.3">
      <c r="A2026" s="13" t="s">
        <v>1223</v>
      </c>
      <c r="AK2026" s="50" t="e">
        <v>#N/A</v>
      </c>
      <c r="AO2026" s="13" t="e">
        <v>#N/A</v>
      </c>
    </row>
    <row r="2027" spans="1:41" x14ac:dyDescent="0.3">
      <c r="A2027" s="13" t="s">
        <v>1223</v>
      </c>
      <c r="AK2027" s="50" t="e">
        <v>#N/A</v>
      </c>
      <c r="AO2027" s="13" t="e">
        <v>#N/A</v>
      </c>
    </row>
    <row r="2028" spans="1:41" x14ac:dyDescent="0.3">
      <c r="A2028" s="13" t="s">
        <v>1223</v>
      </c>
      <c r="AK2028" s="50" t="e">
        <v>#N/A</v>
      </c>
      <c r="AO2028" s="13" t="e">
        <v>#N/A</v>
      </c>
    </row>
    <row r="2029" spans="1:41" x14ac:dyDescent="0.3">
      <c r="A2029" s="13" t="s">
        <v>1223</v>
      </c>
      <c r="AK2029" s="50" t="e">
        <v>#N/A</v>
      </c>
      <c r="AO2029" s="13" t="e">
        <v>#N/A</v>
      </c>
    </row>
    <row r="2030" spans="1:41" x14ac:dyDescent="0.3">
      <c r="A2030" s="13" t="s">
        <v>1223</v>
      </c>
      <c r="AK2030" s="50" t="e">
        <v>#N/A</v>
      </c>
      <c r="AO2030" s="13" t="e">
        <v>#N/A</v>
      </c>
    </row>
    <row r="2031" spans="1:41" x14ac:dyDescent="0.3">
      <c r="A2031" s="13" t="s">
        <v>1223</v>
      </c>
      <c r="AK2031" s="50" t="e">
        <v>#N/A</v>
      </c>
      <c r="AO2031" s="13" t="e">
        <v>#N/A</v>
      </c>
    </row>
    <row r="2032" spans="1:41" x14ac:dyDescent="0.3">
      <c r="A2032" s="13" t="s">
        <v>1223</v>
      </c>
      <c r="AK2032" s="50" t="e">
        <v>#N/A</v>
      </c>
      <c r="AO2032" s="13" t="e">
        <v>#N/A</v>
      </c>
    </row>
    <row r="2033" spans="1:41" x14ac:dyDescent="0.3">
      <c r="A2033" s="13" t="s">
        <v>1223</v>
      </c>
      <c r="AK2033" s="50" t="e">
        <v>#N/A</v>
      </c>
      <c r="AO2033" s="13" t="e">
        <v>#N/A</v>
      </c>
    </row>
    <row r="2034" spans="1:41" x14ac:dyDescent="0.3">
      <c r="A2034" s="13" t="s">
        <v>1223</v>
      </c>
      <c r="AK2034" s="50" t="e">
        <v>#N/A</v>
      </c>
      <c r="AO2034" s="13" t="e">
        <v>#N/A</v>
      </c>
    </row>
    <row r="2035" spans="1:41" x14ac:dyDescent="0.3">
      <c r="A2035" s="13" t="s">
        <v>1223</v>
      </c>
      <c r="AK2035" s="50" t="e">
        <v>#N/A</v>
      </c>
      <c r="AO2035" s="13" t="e">
        <v>#N/A</v>
      </c>
    </row>
    <row r="2036" spans="1:41" x14ac:dyDescent="0.3">
      <c r="A2036" s="13" t="s">
        <v>1223</v>
      </c>
      <c r="AK2036" s="50" t="e">
        <v>#N/A</v>
      </c>
      <c r="AO2036" s="13" t="e">
        <v>#N/A</v>
      </c>
    </row>
    <row r="2037" spans="1:41" x14ac:dyDescent="0.3">
      <c r="A2037" s="13" t="s">
        <v>1223</v>
      </c>
      <c r="AK2037" s="50" t="e">
        <v>#N/A</v>
      </c>
      <c r="AO2037" s="13" t="e">
        <v>#N/A</v>
      </c>
    </row>
    <row r="2038" spans="1:41" x14ac:dyDescent="0.3">
      <c r="A2038" s="13" t="s">
        <v>1223</v>
      </c>
      <c r="AK2038" s="50" t="e">
        <v>#N/A</v>
      </c>
      <c r="AO2038" s="13" t="e">
        <v>#N/A</v>
      </c>
    </row>
    <row r="2039" spans="1:41" x14ac:dyDescent="0.3">
      <c r="A2039" s="13" t="s">
        <v>1223</v>
      </c>
      <c r="AK2039" s="50" t="e">
        <v>#N/A</v>
      </c>
      <c r="AO2039" s="13" t="e">
        <v>#N/A</v>
      </c>
    </row>
    <row r="2040" spans="1:41" x14ac:dyDescent="0.3">
      <c r="A2040" s="13" t="s">
        <v>1223</v>
      </c>
      <c r="AK2040" s="50" t="e">
        <v>#N/A</v>
      </c>
      <c r="AO2040" s="13" t="e">
        <v>#N/A</v>
      </c>
    </row>
    <row r="2041" spans="1:41" x14ac:dyDescent="0.3">
      <c r="A2041" s="13" t="s">
        <v>1223</v>
      </c>
      <c r="AK2041" s="50" t="e">
        <v>#N/A</v>
      </c>
      <c r="AO2041" s="13" t="e">
        <v>#N/A</v>
      </c>
    </row>
    <row r="2042" spans="1:41" x14ac:dyDescent="0.3">
      <c r="A2042" s="13" t="s">
        <v>1223</v>
      </c>
      <c r="AK2042" s="50" t="e">
        <v>#N/A</v>
      </c>
      <c r="AO2042" s="13" t="e">
        <v>#N/A</v>
      </c>
    </row>
    <row r="2043" spans="1:41" x14ac:dyDescent="0.3">
      <c r="A2043" s="13" t="s">
        <v>1223</v>
      </c>
      <c r="AK2043" s="50" t="e">
        <v>#N/A</v>
      </c>
      <c r="AO2043" s="13" t="e">
        <v>#N/A</v>
      </c>
    </row>
    <row r="2044" spans="1:41" x14ac:dyDescent="0.3">
      <c r="A2044" s="13" t="s">
        <v>1223</v>
      </c>
      <c r="AK2044" s="50" t="e">
        <v>#N/A</v>
      </c>
      <c r="AO2044" s="13" t="e">
        <v>#N/A</v>
      </c>
    </row>
    <row r="2045" spans="1:41" x14ac:dyDescent="0.3">
      <c r="A2045" s="13" t="s">
        <v>1223</v>
      </c>
      <c r="AK2045" s="50" t="e">
        <v>#N/A</v>
      </c>
      <c r="AO2045" s="13" t="e">
        <v>#N/A</v>
      </c>
    </row>
    <row r="2046" spans="1:41" x14ac:dyDescent="0.3">
      <c r="A2046" s="13" t="s">
        <v>1223</v>
      </c>
      <c r="AK2046" s="50" t="e">
        <v>#N/A</v>
      </c>
      <c r="AO2046" s="13" t="e">
        <v>#N/A</v>
      </c>
    </row>
    <row r="2047" spans="1:41" x14ac:dyDescent="0.3">
      <c r="A2047" s="13" t="s">
        <v>1223</v>
      </c>
      <c r="AK2047" s="50" t="e">
        <v>#N/A</v>
      </c>
      <c r="AO2047" s="13" t="e">
        <v>#N/A</v>
      </c>
    </row>
    <row r="2048" spans="1:41" x14ac:dyDescent="0.3">
      <c r="A2048" s="13" t="s">
        <v>1223</v>
      </c>
      <c r="AK2048" s="50" t="e">
        <v>#N/A</v>
      </c>
      <c r="AO2048" s="13" t="e">
        <v>#N/A</v>
      </c>
    </row>
    <row r="2049" spans="1:41" x14ac:dyDescent="0.3">
      <c r="A2049" s="13" t="s">
        <v>1223</v>
      </c>
      <c r="AK2049" s="50" t="e">
        <v>#N/A</v>
      </c>
      <c r="AO2049" s="13" t="e">
        <v>#N/A</v>
      </c>
    </row>
    <row r="2050" spans="1:41" x14ac:dyDescent="0.3">
      <c r="A2050" s="13" t="s">
        <v>1223</v>
      </c>
      <c r="AK2050" s="50" t="e">
        <v>#N/A</v>
      </c>
      <c r="AO2050" s="13" t="e">
        <v>#N/A</v>
      </c>
    </row>
    <row r="2051" spans="1:41" x14ac:dyDescent="0.3">
      <c r="A2051" s="13" t="s">
        <v>1223</v>
      </c>
      <c r="AK2051" s="50" t="e">
        <v>#N/A</v>
      </c>
      <c r="AO2051" s="13" t="e">
        <v>#N/A</v>
      </c>
    </row>
    <row r="2052" spans="1:41" x14ac:dyDescent="0.3">
      <c r="A2052" s="13" t="s">
        <v>1223</v>
      </c>
      <c r="AK2052" s="50" t="e">
        <v>#N/A</v>
      </c>
      <c r="AO2052" s="13" t="e">
        <v>#N/A</v>
      </c>
    </row>
    <row r="2053" spans="1:41" x14ac:dyDescent="0.3">
      <c r="A2053" s="13" t="s">
        <v>1223</v>
      </c>
      <c r="AK2053" s="50" t="e">
        <v>#N/A</v>
      </c>
      <c r="AO2053" s="13" t="e">
        <v>#N/A</v>
      </c>
    </row>
    <row r="2054" spans="1:41" x14ac:dyDescent="0.3">
      <c r="A2054" s="13" t="s">
        <v>1223</v>
      </c>
      <c r="AK2054" s="50" t="e">
        <v>#N/A</v>
      </c>
      <c r="AO2054" s="13" t="e">
        <v>#N/A</v>
      </c>
    </row>
    <row r="2055" spans="1:41" x14ac:dyDescent="0.3">
      <c r="A2055" s="13" t="s">
        <v>1223</v>
      </c>
      <c r="AK2055" s="50" t="e">
        <v>#N/A</v>
      </c>
      <c r="AO2055" s="13" t="e">
        <v>#N/A</v>
      </c>
    </row>
    <row r="2056" spans="1:41" x14ac:dyDescent="0.3">
      <c r="A2056" s="13" t="s">
        <v>1223</v>
      </c>
      <c r="AK2056" s="50" t="e">
        <v>#N/A</v>
      </c>
      <c r="AO2056" s="13" t="e">
        <v>#N/A</v>
      </c>
    </row>
    <row r="2057" spans="1:41" x14ac:dyDescent="0.3">
      <c r="A2057" s="13" t="s">
        <v>1223</v>
      </c>
      <c r="AK2057" s="50" t="e">
        <v>#N/A</v>
      </c>
      <c r="AO2057" s="13" t="e">
        <v>#N/A</v>
      </c>
    </row>
    <row r="2058" spans="1:41" x14ac:dyDescent="0.3">
      <c r="A2058" s="13" t="s">
        <v>1223</v>
      </c>
      <c r="AK2058" s="50" t="e">
        <v>#N/A</v>
      </c>
      <c r="AO2058" s="13" t="e">
        <v>#N/A</v>
      </c>
    </row>
    <row r="2059" spans="1:41" x14ac:dyDescent="0.3">
      <c r="A2059" s="13" t="s">
        <v>1223</v>
      </c>
      <c r="AK2059" s="50" t="e">
        <v>#N/A</v>
      </c>
      <c r="AO2059" s="13" t="e">
        <v>#N/A</v>
      </c>
    </row>
    <row r="2060" spans="1:41" x14ac:dyDescent="0.3">
      <c r="A2060" s="13" t="s">
        <v>1223</v>
      </c>
      <c r="AK2060" s="50" t="e">
        <v>#N/A</v>
      </c>
      <c r="AO2060" s="13" t="e">
        <v>#N/A</v>
      </c>
    </row>
    <row r="2061" spans="1:41" x14ac:dyDescent="0.3">
      <c r="A2061" s="13" t="s">
        <v>1223</v>
      </c>
      <c r="AK2061" s="50" t="e">
        <v>#N/A</v>
      </c>
      <c r="AO2061" s="13" t="e">
        <v>#N/A</v>
      </c>
    </row>
    <row r="2062" spans="1:41" x14ac:dyDescent="0.3">
      <c r="A2062" s="13" t="s">
        <v>1223</v>
      </c>
      <c r="AK2062" s="50" t="e">
        <v>#N/A</v>
      </c>
      <c r="AO2062" s="13" t="e">
        <v>#N/A</v>
      </c>
    </row>
    <row r="2063" spans="1:41" x14ac:dyDescent="0.3">
      <c r="A2063" s="13" t="s">
        <v>1223</v>
      </c>
      <c r="AK2063" s="50" t="e">
        <v>#N/A</v>
      </c>
      <c r="AO2063" s="13" t="e">
        <v>#N/A</v>
      </c>
    </row>
    <row r="2064" spans="1:41" x14ac:dyDescent="0.3">
      <c r="A2064" s="13" t="s">
        <v>1223</v>
      </c>
      <c r="AK2064" s="50" t="e">
        <v>#N/A</v>
      </c>
      <c r="AO2064" s="13" t="e">
        <v>#N/A</v>
      </c>
    </row>
    <row r="2065" spans="1:41" x14ac:dyDescent="0.3">
      <c r="A2065" s="13" t="s">
        <v>1223</v>
      </c>
      <c r="AK2065" s="50" t="e">
        <v>#N/A</v>
      </c>
      <c r="AO2065" s="13" t="e">
        <v>#N/A</v>
      </c>
    </row>
    <row r="2066" spans="1:41" x14ac:dyDescent="0.3">
      <c r="A2066" s="13" t="s">
        <v>1223</v>
      </c>
      <c r="AK2066" s="50" t="e">
        <v>#N/A</v>
      </c>
      <c r="AO2066" s="13" t="e">
        <v>#N/A</v>
      </c>
    </row>
    <row r="2067" spans="1:41" x14ac:dyDescent="0.3">
      <c r="A2067" s="13" t="s">
        <v>1223</v>
      </c>
      <c r="AK2067" s="50" t="e">
        <v>#N/A</v>
      </c>
      <c r="AO2067" s="13" t="e">
        <v>#N/A</v>
      </c>
    </row>
    <row r="2068" spans="1:41" x14ac:dyDescent="0.3">
      <c r="A2068" s="13" t="s">
        <v>1223</v>
      </c>
      <c r="AK2068" s="50" t="e">
        <v>#N/A</v>
      </c>
      <c r="AO2068" s="13" t="e">
        <v>#N/A</v>
      </c>
    </row>
    <row r="2069" spans="1:41" x14ac:dyDescent="0.3">
      <c r="A2069" s="13" t="s">
        <v>1223</v>
      </c>
      <c r="AK2069" s="50" t="e">
        <v>#N/A</v>
      </c>
      <c r="AO2069" s="13" t="e">
        <v>#N/A</v>
      </c>
    </row>
    <row r="2070" spans="1:41" x14ac:dyDescent="0.3">
      <c r="A2070" s="13" t="s">
        <v>1223</v>
      </c>
      <c r="AK2070" s="50" t="e">
        <v>#N/A</v>
      </c>
      <c r="AO2070" s="13" t="e">
        <v>#N/A</v>
      </c>
    </row>
    <row r="2071" spans="1:41" x14ac:dyDescent="0.3">
      <c r="A2071" s="13" t="s">
        <v>1223</v>
      </c>
      <c r="AK2071" s="50" t="e">
        <v>#N/A</v>
      </c>
      <c r="AO2071" s="13" t="e">
        <v>#N/A</v>
      </c>
    </row>
    <row r="2072" spans="1:41" x14ac:dyDescent="0.3">
      <c r="A2072" s="13" t="s">
        <v>1223</v>
      </c>
      <c r="AK2072" s="50" t="e">
        <v>#N/A</v>
      </c>
      <c r="AO2072" s="13" t="e">
        <v>#N/A</v>
      </c>
    </row>
    <row r="2073" spans="1:41" x14ac:dyDescent="0.3">
      <c r="A2073" s="13" t="s">
        <v>1223</v>
      </c>
      <c r="AK2073" s="50" t="e">
        <v>#N/A</v>
      </c>
      <c r="AO2073" s="13" t="e">
        <v>#N/A</v>
      </c>
    </row>
    <row r="2074" spans="1:41" x14ac:dyDescent="0.3">
      <c r="A2074" s="13" t="s">
        <v>1223</v>
      </c>
      <c r="AK2074" s="50" t="e">
        <v>#N/A</v>
      </c>
      <c r="AO2074" s="13" t="e">
        <v>#N/A</v>
      </c>
    </row>
    <row r="2075" spans="1:41" x14ac:dyDescent="0.3">
      <c r="A2075" s="13" t="s">
        <v>1223</v>
      </c>
      <c r="AK2075" s="50" t="e">
        <v>#N/A</v>
      </c>
      <c r="AO2075" s="13" t="e">
        <v>#N/A</v>
      </c>
    </row>
    <row r="2076" spans="1:41" x14ac:dyDescent="0.3">
      <c r="A2076" s="13" t="s">
        <v>1223</v>
      </c>
      <c r="AK2076" s="50" t="e">
        <v>#N/A</v>
      </c>
      <c r="AO2076" s="13" t="e">
        <v>#N/A</v>
      </c>
    </row>
    <row r="2077" spans="1:41" x14ac:dyDescent="0.3">
      <c r="A2077" s="13" t="s">
        <v>1223</v>
      </c>
      <c r="AK2077" s="50" t="e">
        <v>#N/A</v>
      </c>
      <c r="AO2077" s="13" t="e">
        <v>#N/A</v>
      </c>
    </row>
    <row r="2078" spans="1:41" x14ac:dyDescent="0.3">
      <c r="A2078" s="13" t="s">
        <v>1223</v>
      </c>
      <c r="AK2078" s="50" t="e">
        <v>#N/A</v>
      </c>
      <c r="AO2078" s="13" t="e">
        <v>#N/A</v>
      </c>
    </row>
    <row r="2079" spans="1:41" x14ac:dyDescent="0.3">
      <c r="A2079" s="13" t="s">
        <v>1223</v>
      </c>
      <c r="AK2079" s="50" t="e">
        <v>#N/A</v>
      </c>
      <c r="AO2079" s="13" t="e">
        <v>#N/A</v>
      </c>
    </row>
    <row r="2080" spans="1:41" x14ac:dyDescent="0.3">
      <c r="A2080" s="13" t="s">
        <v>1223</v>
      </c>
      <c r="AK2080" s="50" t="e">
        <v>#N/A</v>
      </c>
      <c r="AO2080" s="13" t="e">
        <v>#N/A</v>
      </c>
    </row>
    <row r="2081" spans="1:41" x14ac:dyDescent="0.3">
      <c r="A2081" s="13" t="s">
        <v>1223</v>
      </c>
      <c r="AK2081" s="50" t="e">
        <v>#N/A</v>
      </c>
      <c r="AO2081" s="13" t="e">
        <v>#N/A</v>
      </c>
    </row>
    <row r="2082" spans="1:41" x14ac:dyDescent="0.3">
      <c r="A2082" s="13" t="s">
        <v>1223</v>
      </c>
      <c r="AK2082" s="50" t="e">
        <v>#N/A</v>
      </c>
      <c r="AO2082" s="13" t="e">
        <v>#N/A</v>
      </c>
    </row>
    <row r="2083" spans="1:41" x14ac:dyDescent="0.3">
      <c r="A2083" s="13" t="s">
        <v>1223</v>
      </c>
      <c r="AK2083" s="50" t="e">
        <v>#N/A</v>
      </c>
      <c r="AO2083" s="13" t="e">
        <v>#N/A</v>
      </c>
    </row>
    <row r="2084" spans="1:41" x14ac:dyDescent="0.3">
      <c r="A2084" s="13" t="s">
        <v>1223</v>
      </c>
      <c r="AK2084" s="50" t="e">
        <v>#N/A</v>
      </c>
      <c r="AO2084" s="13" t="e">
        <v>#N/A</v>
      </c>
    </row>
    <row r="2085" spans="1:41" x14ac:dyDescent="0.3">
      <c r="A2085" s="13" t="s">
        <v>1223</v>
      </c>
      <c r="AK2085" s="50" t="e">
        <v>#N/A</v>
      </c>
      <c r="AO2085" s="13" t="e">
        <v>#N/A</v>
      </c>
    </row>
    <row r="2086" spans="1:41" x14ac:dyDescent="0.3">
      <c r="A2086" s="13" t="s">
        <v>1223</v>
      </c>
      <c r="AK2086" s="50" t="e">
        <v>#N/A</v>
      </c>
      <c r="AO2086" s="13" t="e">
        <v>#N/A</v>
      </c>
    </row>
    <row r="2087" spans="1:41" x14ac:dyDescent="0.3">
      <c r="A2087" s="13" t="s">
        <v>1223</v>
      </c>
      <c r="AK2087" s="50" t="e">
        <v>#N/A</v>
      </c>
      <c r="AO2087" s="13" t="e">
        <v>#N/A</v>
      </c>
    </row>
    <row r="2088" spans="1:41" x14ac:dyDescent="0.3">
      <c r="A2088" s="13" t="s">
        <v>1223</v>
      </c>
      <c r="AK2088" s="50" t="e">
        <v>#N/A</v>
      </c>
      <c r="AO2088" s="13" t="e">
        <v>#N/A</v>
      </c>
    </row>
    <row r="2089" spans="1:41" x14ac:dyDescent="0.3">
      <c r="A2089" s="13" t="s">
        <v>1223</v>
      </c>
      <c r="AK2089" s="50" t="e">
        <v>#N/A</v>
      </c>
      <c r="AO2089" s="13" t="e">
        <v>#N/A</v>
      </c>
    </row>
    <row r="2090" spans="1:41" x14ac:dyDescent="0.3">
      <c r="A2090" s="13" t="s">
        <v>1223</v>
      </c>
      <c r="AK2090" s="50" t="e">
        <v>#N/A</v>
      </c>
      <c r="AO2090" s="13" t="e">
        <v>#N/A</v>
      </c>
    </row>
    <row r="2091" spans="1:41" x14ac:dyDescent="0.3">
      <c r="A2091" s="13" t="s">
        <v>1223</v>
      </c>
      <c r="AK2091" s="50" t="e">
        <v>#N/A</v>
      </c>
      <c r="AO2091" s="13" t="e">
        <v>#N/A</v>
      </c>
    </row>
    <row r="2092" spans="1:41" x14ac:dyDescent="0.3">
      <c r="A2092" s="13" t="s">
        <v>1223</v>
      </c>
      <c r="AK2092" s="50" t="e">
        <v>#N/A</v>
      </c>
      <c r="AO2092" s="13" t="e">
        <v>#N/A</v>
      </c>
    </row>
    <row r="2093" spans="1:41" x14ac:dyDescent="0.3">
      <c r="A2093" s="13" t="s">
        <v>1223</v>
      </c>
      <c r="AK2093" s="50" t="e">
        <v>#N/A</v>
      </c>
      <c r="AO2093" s="13" t="e">
        <v>#N/A</v>
      </c>
    </row>
    <row r="2094" spans="1:41" x14ac:dyDescent="0.3">
      <c r="A2094" s="13" t="s">
        <v>1223</v>
      </c>
      <c r="AK2094" s="50" t="e">
        <v>#N/A</v>
      </c>
      <c r="AO2094" s="13" t="e">
        <v>#N/A</v>
      </c>
    </row>
    <row r="2095" spans="1:41" x14ac:dyDescent="0.3">
      <c r="A2095" s="13" t="s">
        <v>1223</v>
      </c>
      <c r="AK2095" s="50" t="e">
        <v>#N/A</v>
      </c>
      <c r="AO2095" s="13" t="e">
        <v>#N/A</v>
      </c>
    </row>
    <row r="2096" spans="1:41" x14ac:dyDescent="0.3">
      <c r="A2096" s="13" t="s">
        <v>1223</v>
      </c>
      <c r="AK2096" s="50" t="e">
        <v>#N/A</v>
      </c>
      <c r="AO2096" s="13" t="e">
        <v>#N/A</v>
      </c>
    </row>
    <row r="2097" spans="1:41" x14ac:dyDescent="0.3">
      <c r="A2097" s="13" t="s">
        <v>1223</v>
      </c>
      <c r="AK2097" s="50" t="e">
        <v>#N/A</v>
      </c>
      <c r="AO2097" s="13" t="e">
        <v>#N/A</v>
      </c>
    </row>
    <row r="2098" spans="1:41" x14ac:dyDescent="0.3">
      <c r="A2098" s="13" t="s">
        <v>1223</v>
      </c>
      <c r="AK2098" s="50" t="e">
        <v>#N/A</v>
      </c>
      <c r="AO2098" s="13" t="e">
        <v>#N/A</v>
      </c>
    </row>
    <row r="2099" spans="1:41" x14ac:dyDescent="0.3">
      <c r="A2099" s="13" t="s">
        <v>1223</v>
      </c>
      <c r="AK2099" s="50" t="e">
        <v>#N/A</v>
      </c>
      <c r="AO2099" s="13" t="e">
        <v>#N/A</v>
      </c>
    </row>
    <row r="2100" spans="1:41" x14ac:dyDescent="0.3">
      <c r="A2100" s="13" t="s">
        <v>1223</v>
      </c>
      <c r="AK2100" s="50" t="e">
        <v>#N/A</v>
      </c>
      <c r="AO2100" s="13" t="e">
        <v>#N/A</v>
      </c>
    </row>
    <row r="2101" spans="1:41" x14ac:dyDescent="0.3">
      <c r="A2101" s="13" t="s">
        <v>1223</v>
      </c>
      <c r="AK2101" s="50" t="e">
        <v>#N/A</v>
      </c>
      <c r="AO2101" s="13" t="e">
        <v>#N/A</v>
      </c>
    </row>
    <row r="2102" spans="1:41" x14ac:dyDescent="0.3">
      <c r="A2102" s="13" t="s">
        <v>1223</v>
      </c>
      <c r="AK2102" s="50" t="e">
        <v>#N/A</v>
      </c>
      <c r="AO2102" s="13" t="e">
        <v>#N/A</v>
      </c>
    </row>
    <row r="2103" spans="1:41" x14ac:dyDescent="0.3">
      <c r="A2103" s="13" t="s">
        <v>1223</v>
      </c>
      <c r="AK2103" s="50" t="e">
        <v>#N/A</v>
      </c>
      <c r="AO2103" s="13" t="e">
        <v>#N/A</v>
      </c>
    </row>
    <row r="2104" spans="1:41" x14ac:dyDescent="0.3">
      <c r="A2104" s="13" t="s">
        <v>1223</v>
      </c>
      <c r="AK2104" s="50" t="e">
        <v>#N/A</v>
      </c>
      <c r="AO2104" s="13" t="e">
        <v>#N/A</v>
      </c>
    </row>
    <row r="2105" spans="1:41" x14ac:dyDescent="0.3">
      <c r="A2105" s="13" t="s">
        <v>1223</v>
      </c>
      <c r="AK2105" s="50" t="e">
        <v>#N/A</v>
      </c>
      <c r="AO2105" s="13" t="e">
        <v>#N/A</v>
      </c>
    </row>
    <row r="2106" spans="1:41" x14ac:dyDescent="0.3">
      <c r="A2106" s="13" t="s">
        <v>1223</v>
      </c>
      <c r="AK2106" s="50" t="e">
        <v>#N/A</v>
      </c>
      <c r="AO2106" s="13" t="e">
        <v>#N/A</v>
      </c>
    </row>
    <row r="2107" spans="1:41" x14ac:dyDescent="0.3">
      <c r="A2107" s="13" t="s">
        <v>1223</v>
      </c>
      <c r="AK2107" s="50" t="e">
        <v>#N/A</v>
      </c>
      <c r="AO2107" s="13" t="e">
        <v>#N/A</v>
      </c>
    </row>
    <row r="2108" spans="1:41" x14ac:dyDescent="0.3">
      <c r="A2108" s="13" t="s">
        <v>1223</v>
      </c>
      <c r="AK2108" s="50" t="e">
        <v>#N/A</v>
      </c>
      <c r="AO2108" s="13" t="e">
        <v>#N/A</v>
      </c>
    </row>
    <row r="2109" spans="1:41" x14ac:dyDescent="0.3">
      <c r="A2109" s="13" t="s">
        <v>1223</v>
      </c>
      <c r="AK2109" s="50" t="e">
        <v>#N/A</v>
      </c>
      <c r="AO2109" s="13" t="e">
        <v>#N/A</v>
      </c>
    </row>
    <row r="2110" spans="1:41" x14ac:dyDescent="0.3">
      <c r="A2110" s="13" t="s">
        <v>1223</v>
      </c>
      <c r="AK2110" s="50" t="e">
        <v>#N/A</v>
      </c>
      <c r="AO2110" s="13" t="e">
        <v>#N/A</v>
      </c>
    </row>
    <row r="2111" spans="1:41" x14ac:dyDescent="0.3">
      <c r="A2111" s="13" t="s">
        <v>1223</v>
      </c>
      <c r="AK2111" s="50" t="e">
        <v>#N/A</v>
      </c>
      <c r="AO2111" s="13" t="e">
        <v>#N/A</v>
      </c>
    </row>
    <row r="2112" spans="1:41" x14ac:dyDescent="0.3">
      <c r="A2112" s="13" t="s">
        <v>1223</v>
      </c>
      <c r="AK2112" s="50" t="e">
        <v>#N/A</v>
      </c>
      <c r="AO2112" s="13" t="e">
        <v>#N/A</v>
      </c>
    </row>
    <row r="2113" spans="1:41" x14ac:dyDescent="0.3">
      <c r="A2113" s="13" t="s">
        <v>1223</v>
      </c>
      <c r="AK2113" s="50" t="e">
        <v>#N/A</v>
      </c>
      <c r="AO2113" s="13" t="e">
        <v>#N/A</v>
      </c>
    </row>
    <row r="2114" spans="1:41" x14ac:dyDescent="0.3">
      <c r="A2114" s="13" t="s">
        <v>1223</v>
      </c>
      <c r="AK2114" s="50" t="e">
        <v>#N/A</v>
      </c>
      <c r="AO2114" s="13" t="e">
        <v>#N/A</v>
      </c>
    </row>
    <row r="2115" spans="1:41" x14ac:dyDescent="0.3">
      <c r="A2115" s="13" t="s">
        <v>1223</v>
      </c>
      <c r="AK2115" s="50" t="e">
        <v>#N/A</v>
      </c>
      <c r="AO2115" s="13" t="e">
        <v>#N/A</v>
      </c>
    </row>
    <row r="2116" spans="1:41" x14ac:dyDescent="0.3">
      <c r="A2116" s="13" t="s">
        <v>1223</v>
      </c>
      <c r="AK2116" s="50" t="e">
        <v>#N/A</v>
      </c>
      <c r="AO2116" s="13" t="e">
        <v>#N/A</v>
      </c>
    </row>
    <row r="2117" spans="1:41" x14ac:dyDescent="0.3">
      <c r="A2117" s="13" t="s">
        <v>1223</v>
      </c>
      <c r="AK2117" s="50" t="e">
        <v>#N/A</v>
      </c>
      <c r="AO2117" s="13" t="e">
        <v>#N/A</v>
      </c>
    </row>
    <row r="2118" spans="1:41" x14ac:dyDescent="0.3">
      <c r="A2118" s="13" t="s">
        <v>1223</v>
      </c>
      <c r="AK2118" s="50" t="e">
        <v>#N/A</v>
      </c>
      <c r="AO2118" s="13" t="e">
        <v>#N/A</v>
      </c>
    </row>
    <row r="2119" spans="1:41" x14ac:dyDescent="0.3">
      <c r="A2119" s="13" t="s">
        <v>1223</v>
      </c>
      <c r="AK2119" s="50" t="e">
        <v>#N/A</v>
      </c>
      <c r="AO2119" s="13" t="e">
        <v>#N/A</v>
      </c>
    </row>
    <row r="2120" spans="1:41" x14ac:dyDescent="0.3">
      <c r="A2120" s="13" t="s">
        <v>1223</v>
      </c>
      <c r="AK2120" s="50" t="e">
        <v>#N/A</v>
      </c>
      <c r="AO2120" s="13" t="e">
        <v>#N/A</v>
      </c>
    </row>
    <row r="2121" spans="1:41" x14ac:dyDescent="0.3">
      <c r="A2121" s="13" t="s">
        <v>1223</v>
      </c>
      <c r="AK2121" s="50" t="e">
        <v>#N/A</v>
      </c>
      <c r="AO2121" s="13" t="e">
        <v>#N/A</v>
      </c>
    </row>
    <row r="2122" spans="1:41" x14ac:dyDescent="0.3">
      <c r="A2122" s="13" t="s">
        <v>1223</v>
      </c>
      <c r="AK2122" s="50" t="e">
        <v>#N/A</v>
      </c>
      <c r="AO2122" s="13" t="e">
        <v>#N/A</v>
      </c>
    </row>
    <row r="2123" spans="1:41" x14ac:dyDescent="0.3">
      <c r="A2123" s="13" t="s">
        <v>1223</v>
      </c>
      <c r="AK2123" s="50" t="e">
        <v>#N/A</v>
      </c>
      <c r="AO2123" s="13" t="e">
        <v>#N/A</v>
      </c>
    </row>
    <row r="2124" spans="1:41" x14ac:dyDescent="0.3">
      <c r="A2124" s="13" t="s">
        <v>1223</v>
      </c>
      <c r="AK2124" s="50" t="e">
        <v>#N/A</v>
      </c>
      <c r="AO2124" s="13" t="e">
        <v>#N/A</v>
      </c>
    </row>
    <row r="2125" spans="1:41" x14ac:dyDescent="0.3">
      <c r="A2125" s="13" t="s">
        <v>1223</v>
      </c>
      <c r="AK2125" s="50" t="e">
        <v>#N/A</v>
      </c>
      <c r="AO2125" s="13" t="e">
        <v>#N/A</v>
      </c>
    </row>
    <row r="2126" spans="1:41" x14ac:dyDescent="0.3">
      <c r="A2126" s="13" t="s">
        <v>1223</v>
      </c>
      <c r="AK2126" s="50" t="e">
        <v>#N/A</v>
      </c>
      <c r="AO2126" s="13" t="e">
        <v>#N/A</v>
      </c>
    </row>
    <row r="2127" spans="1:41" x14ac:dyDescent="0.3">
      <c r="A2127" s="13" t="s">
        <v>1223</v>
      </c>
      <c r="AK2127" s="50" t="e">
        <v>#N/A</v>
      </c>
      <c r="AO2127" s="13" t="e">
        <v>#N/A</v>
      </c>
    </row>
    <row r="2128" spans="1:41" x14ac:dyDescent="0.3">
      <c r="A2128" s="13" t="s">
        <v>1223</v>
      </c>
      <c r="AK2128" s="50" t="e">
        <v>#N/A</v>
      </c>
      <c r="AO2128" s="13" t="e">
        <v>#N/A</v>
      </c>
    </row>
    <row r="2129" spans="1:41" x14ac:dyDescent="0.3">
      <c r="A2129" s="13" t="s">
        <v>1223</v>
      </c>
      <c r="AK2129" s="50" t="e">
        <v>#N/A</v>
      </c>
      <c r="AO2129" s="13" t="e">
        <v>#N/A</v>
      </c>
    </row>
    <row r="2130" spans="1:41" x14ac:dyDescent="0.3">
      <c r="A2130" s="13" t="s">
        <v>1223</v>
      </c>
      <c r="AK2130" s="50" t="e">
        <v>#N/A</v>
      </c>
      <c r="AO2130" s="13" t="e">
        <v>#N/A</v>
      </c>
    </row>
    <row r="2131" spans="1:41" x14ac:dyDescent="0.3">
      <c r="A2131" s="13" t="s">
        <v>1223</v>
      </c>
      <c r="AK2131" s="50" t="e">
        <v>#N/A</v>
      </c>
      <c r="AO2131" s="13" t="e">
        <v>#N/A</v>
      </c>
    </row>
    <row r="2132" spans="1:41" x14ac:dyDescent="0.3">
      <c r="A2132" s="13" t="s">
        <v>1223</v>
      </c>
      <c r="AK2132" s="50" t="e">
        <v>#N/A</v>
      </c>
      <c r="AO2132" s="13" t="e">
        <v>#N/A</v>
      </c>
    </row>
    <row r="2133" spans="1:41" x14ac:dyDescent="0.3">
      <c r="A2133" s="13" t="s">
        <v>1223</v>
      </c>
      <c r="AK2133" s="50" t="e">
        <v>#N/A</v>
      </c>
      <c r="AO2133" s="13" t="e">
        <v>#N/A</v>
      </c>
    </row>
    <row r="2134" spans="1:41" x14ac:dyDescent="0.3">
      <c r="A2134" s="13" t="s">
        <v>1223</v>
      </c>
      <c r="AK2134" s="50" t="e">
        <v>#N/A</v>
      </c>
      <c r="AO2134" s="13" t="e">
        <v>#N/A</v>
      </c>
    </row>
    <row r="2135" spans="1:41" x14ac:dyDescent="0.3">
      <c r="A2135" s="13" t="s">
        <v>1223</v>
      </c>
      <c r="AK2135" s="50" t="e">
        <v>#N/A</v>
      </c>
      <c r="AO2135" s="13" t="e">
        <v>#N/A</v>
      </c>
    </row>
    <row r="2136" spans="1:41" x14ac:dyDescent="0.3">
      <c r="A2136" s="13" t="s">
        <v>1223</v>
      </c>
      <c r="AK2136" s="50" t="e">
        <v>#N/A</v>
      </c>
      <c r="AO2136" s="13" t="e">
        <v>#N/A</v>
      </c>
    </row>
    <row r="2137" spans="1:41" x14ac:dyDescent="0.3">
      <c r="A2137" s="13" t="s">
        <v>1223</v>
      </c>
      <c r="AK2137" s="50" t="e">
        <v>#N/A</v>
      </c>
      <c r="AO2137" s="13" t="e">
        <v>#N/A</v>
      </c>
    </row>
    <row r="2138" spans="1:41" x14ac:dyDescent="0.3">
      <c r="A2138" s="13" t="s">
        <v>1223</v>
      </c>
      <c r="AK2138" s="50" t="e">
        <v>#N/A</v>
      </c>
      <c r="AO2138" s="13" t="e">
        <v>#N/A</v>
      </c>
    </row>
    <row r="2139" spans="1:41" x14ac:dyDescent="0.3">
      <c r="A2139" s="13" t="s">
        <v>1223</v>
      </c>
      <c r="AK2139" s="50" t="e">
        <v>#N/A</v>
      </c>
      <c r="AO2139" s="13" t="e">
        <v>#N/A</v>
      </c>
    </row>
    <row r="2140" spans="1:41" x14ac:dyDescent="0.3">
      <c r="A2140" s="13" t="s">
        <v>1223</v>
      </c>
      <c r="AK2140" s="50" t="e">
        <v>#N/A</v>
      </c>
      <c r="AO2140" s="13" t="e">
        <v>#N/A</v>
      </c>
    </row>
    <row r="2141" spans="1:41" x14ac:dyDescent="0.3">
      <c r="A2141" s="13" t="s">
        <v>1223</v>
      </c>
      <c r="AK2141" s="50" t="e">
        <v>#N/A</v>
      </c>
      <c r="AO2141" s="13" t="e">
        <v>#N/A</v>
      </c>
    </row>
    <row r="2142" spans="1:41" x14ac:dyDescent="0.3">
      <c r="A2142" s="13" t="s">
        <v>1223</v>
      </c>
      <c r="AK2142" s="50" t="e">
        <v>#N/A</v>
      </c>
      <c r="AO2142" s="13" t="e">
        <v>#N/A</v>
      </c>
    </row>
    <row r="2143" spans="1:41" x14ac:dyDescent="0.3">
      <c r="A2143" s="13" t="s">
        <v>1223</v>
      </c>
      <c r="AK2143" s="50" t="e">
        <v>#N/A</v>
      </c>
      <c r="AO2143" s="13" t="e">
        <v>#N/A</v>
      </c>
    </row>
    <row r="2144" spans="1:41" x14ac:dyDescent="0.3">
      <c r="A2144" s="13" t="s">
        <v>1223</v>
      </c>
      <c r="AK2144" s="50" t="e">
        <v>#N/A</v>
      </c>
      <c r="AO2144" s="13" t="e">
        <v>#N/A</v>
      </c>
    </row>
    <row r="2145" spans="1:41" x14ac:dyDescent="0.3">
      <c r="A2145" s="13" t="s">
        <v>1223</v>
      </c>
      <c r="AK2145" s="50" t="e">
        <v>#N/A</v>
      </c>
      <c r="AO2145" s="13" t="e">
        <v>#N/A</v>
      </c>
    </row>
    <row r="2146" spans="1:41" x14ac:dyDescent="0.3">
      <c r="A2146" s="13" t="s">
        <v>1223</v>
      </c>
      <c r="AK2146" s="50" t="e">
        <v>#N/A</v>
      </c>
      <c r="AO2146" s="13" t="e">
        <v>#N/A</v>
      </c>
    </row>
    <row r="2147" spans="1:41" x14ac:dyDescent="0.3">
      <c r="A2147" s="13" t="s">
        <v>1223</v>
      </c>
      <c r="AK2147" s="50" t="e">
        <v>#N/A</v>
      </c>
      <c r="AO2147" s="13" t="e">
        <v>#N/A</v>
      </c>
    </row>
    <row r="2148" spans="1:41" x14ac:dyDescent="0.3">
      <c r="A2148" s="13" t="s">
        <v>1223</v>
      </c>
      <c r="AK2148" s="50" t="e">
        <v>#N/A</v>
      </c>
      <c r="AO2148" s="13" t="e">
        <v>#N/A</v>
      </c>
    </row>
    <row r="2149" spans="1:41" x14ac:dyDescent="0.3">
      <c r="A2149" s="13" t="s">
        <v>1223</v>
      </c>
      <c r="AK2149" s="50" t="e">
        <v>#N/A</v>
      </c>
      <c r="AO2149" s="13" t="e">
        <v>#N/A</v>
      </c>
    </row>
    <row r="2150" spans="1:41" x14ac:dyDescent="0.3">
      <c r="A2150" s="13" t="s">
        <v>1223</v>
      </c>
      <c r="AK2150" s="50" t="e">
        <v>#N/A</v>
      </c>
      <c r="AO2150" s="13" t="e">
        <v>#N/A</v>
      </c>
    </row>
    <row r="2151" spans="1:41" x14ac:dyDescent="0.3">
      <c r="A2151" s="13" t="s">
        <v>1223</v>
      </c>
      <c r="AK2151" s="50" t="e">
        <v>#N/A</v>
      </c>
      <c r="AO2151" s="13" t="e">
        <v>#N/A</v>
      </c>
    </row>
    <row r="2152" spans="1:41" x14ac:dyDescent="0.3">
      <c r="A2152" s="13" t="s">
        <v>1223</v>
      </c>
      <c r="AK2152" s="50" t="e">
        <v>#N/A</v>
      </c>
      <c r="AO2152" s="13" t="e">
        <v>#N/A</v>
      </c>
    </row>
    <row r="2153" spans="1:41" x14ac:dyDescent="0.3">
      <c r="A2153" s="13" t="s">
        <v>1223</v>
      </c>
      <c r="AK2153" s="50" t="e">
        <v>#N/A</v>
      </c>
      <c r="AO2153" s="13" t="e">
        <v>#N/A</v>
      </c>
    </row>
    <row r="2154" spans="1:41" x14ac:dyDescent="0.3">
      <c r="A2154" s="13" t="s">
        <v>1223</v>
      </c>
      <c r="AK2154" s="50" t="e">
        <v>#N/A</v>
      </c>
      <c r="AO2154" s="13" t="e">
        <v>#N/A</v>
      </c>
    </row>
    <row r="2155" spans="1:41" x14ac:dyDescent="0.3">
      <c r="A2155" s="13" t="s">
        <v>1223</v>
      </c>
      <c r="AK2155" s="50" t="e">
        <v>#N/A</v>
      </c>
      <c r="AO2155" s="13" t="e">
        <v>#N/A</v>
      </c>
    </row>
    <row r="2156" spans="1:41" x14ac:dyDescent="0.3">
      <c r="A2156" s="13" t="s">
        <v>1223</v>
      </c>
      <c r="AK2156" s="50" t="e">
        <v>#N/A</v>
      </c>
      <c r="AO2156" s="13" t="e">
        <v>#N/A</v>
      </c>
    </row>
    <row r="2157" spans="1:41" x14ac:dyDescent="0.3">
      <c r="A2157" s="13" t="s">
        <v>1223</v>
      </c>
      <c r="AK2157" s="50" t="e">
        <v>#N/A</v>
      </c>
      <c r="AO2157" s="13" t="e">
        <v>#N/A</v>
      </c>
    </row>
    <row r="2158" spans="1:41" x14ac:dyDescent="0.3">
      <c r="A2158" s="13" t="s">
        <v>1223</v>
      </c>
      <c r="AK2158" s="50" t="e">
        <v>#N/A</v>
      </c>
      <c r="AO2158" s="13" t="e">
        <v>#N/A</v>
      </c>
    </row>
    <row r="2159" spans="1:41" x14ac:dyDescent="0.3">
      <c r="A2159" s="13" t="s">
        <v>1223</v>
      </c>
      <c r="AK2159" s="50" t="e">
        <v>#N/A</v>
      </c>
      <c r="AO2159" s="13" t="e">
        <v>#N/A</v>
      </c>
    </row>
    <row r="2160" spans="1:41" x14ac:dyDescent="0.3">
      <c r="A2160" s="13" t="s">
        <v>1223</v>
      </c>
      <c r="AK2160" s="50" t="e">
        <v>#N/A</v>
      </c>
      <c r="AO2160" s="13" t="e">
        <v>#N/A</v>
      </c>
    </row>
    <row r="2161" spans="1:41" x14ac:dyDescent="0.3">
      <c r="A2161" s="13" t="s">
        <v>1223</v>
      </c>
      <c r="AK2161" s="50" t="e">
        <v>#N/A</v>
      </c>
      <c r="AO2161" s="13" t="e">
        <v>#N/A</v>
      </c>
    </row>
    <row r="2162" spans="1:41" x14ac:dyDescent="0.3">
      <c r="A2162" s="13" t="s">
        <v>1223</v>
      </c>
      <c r="AK2162" s="50" t="e">
        <v>#N/A</v>
      </c>
      <c r="AO2162" s="13" t="e">
        <v>#N/A</v>
      </c>
    </row>
    <row r="2163" spans="1:41" x14ac:dyDescent="0.3">
      <c r="A2163" s="13" t="s">
        <v>1223</v>
      </c>
      <c r="AK2163" s="50" t="e">
        <v>#N/A</v>
      </c>
      <c r="AO2163" s="13" t="e">
        <v>#N/A</v>
      </c>
    </row>
    <row r="2164" spans="1:41" x14ac:dyDescent="0.3">
      <c r="A2164" s="13" t="s">
        <v>1223</v>
      </c>
      <c r="AK2164" s="50" t="e">
        <v>#N/A</v>
      </c>
      <c r="AO2164" s="13" t="e">
        <v>#N/A</v>
      </c>
    </row>
    <row r="2165" spans="1:41" x14ac:dyDescent="0.3">
      <c r="A2165" s="13" t="s">
        <v>1223</v>
      </c>
      <c r="AK2165" s="50" t="e">
        <v>#N/A</v>
      </c>
      <c r="AO2165" s="13" t="e">
        <v>#N/A</v>
      </c>
    </row>
    <row r="2166" spans="1:41" x14ac:dyDescent="0.3">
      <c r="A2166" s="13" t="s">
        <v>1223</v>
      </c>
      <c r="AK2166" s="50" t="e">
        <v>#N/A</v>
      </c>
      <c r="AO2166" s="13" t="e">
        <v>#N/A</v>
      </c>
    </row>
    <row r="2167" spans="1:41" x14ac:dyDescent="0.3">
      <c r="A2167" s="13" t="s">
        <v>1223</v>
      </c>
      <c r="AK2167" s="50" t="e">
        <v>#N/A</v>
      </c>
      <c r="AO2167" s="13" t="e">
        <v>#N/A</v>
      </c>
    </row>
    <row r="2168" spans="1:41" x14ac:dyDescent="0.3">
      <c r="A2168" s="13" t="s">
        <v>1223</v>
      </c>
      <c r="AK2168" s="50" t="e">
        <v>#N/A</v>
      </c>
      <c r="AO2168" s="13" t="e">
        <v>#N/A</v>
      </c>
    </row>
    <row r="2169" spans="1:41" x14ac:dyDescent="0.3">
      <c r="A2169" s="13" t="s">
        <v>1223</v>
      </c>
      <c r="AK2169" s="50" t="e">
        <v>#N/A</v>
      </c>
      <c r="AO2169" s="13" t="e">
        <v>#N/A</v>
      </c>
    </row>
    <row r="2170" spans="1:41" x14ac:dyDescent="0.3">
      <c r="A2170" s="13" t="s">
        <v>1223</v>
      </c>
      <c r="AK2170" s="50" t="e">
        <v>#N/A</v>
      </c>
      <c r="AO2170" s="13" t="e">
        <v>#N/A</v>
      </c>
    </row>
    <row r="2171" spans="1:41" x14ac:dyDescent="0.3">
      <c r="A2171" s="13" t="s">
        <v>1223</v>
      </c>
      <c r="AK2171" s="50" t="e">
        <v>#N/A</v>
      </c>
      <c r="AO2171" s="13" t="e">
        <v>#N/A</v>
      </c>
    </row>
    <row r="2172" spans="1:41" x14ac:dyDescent="0.3">
      <c r="A2172" s="13" t="s">
        <v>1223</v>
      </c>
      <c r="AK2172" s="50" t="e">
        <v>#N/A</v>
      </c>
      <c r="AO2172" s="13" t="e">
        <v>#N/A</v>
      </c>
    </row>
    <row r="2173" spans="1:41" x14ac:dyDescent="0.3">
      <c r="A2173" s="13" t="s">
        <v>1223</v>
      </c>
      <c r="AK2173" s="50" t="e">
        <v>#N/A</v>
      </c>
      <c r="AO2173" s="13" t="e">
        <v>#N/A</v>
      </c>
    </row>
    <row r="2174" spans="1:41" x14ac:dyDescent="0.3">
      <c r="A2174" s="13" t="s">
        <v>1223</v>
      </c>
      <c r="AK2174" s="50" t="e">
        <v>#N/A</v>
      </c>
      <c r="AO2174" s="13" t="e">
        <v>#N/A</v>
      </c>
    </row>
    <row r="2175" spans="1:41" x14ac:dyDescent="0.3">
      <c r="A2175" s="13" t="s">
        <v>1223</v>
      </c>
      <c r="AK2175" s="50" t="e">
        <v>#N/A</v>
      </c>
      <c r="AO2175" s="13" t="e">
        <v>#N/A</v>
      </c>
    </row>
    <row r="2176" spans="1:41" x14ac:dyDescent="0.3">
      <c r="A2176" s="13" t="s">
        <v>1223</v>
      </c>
      <c r="AK2176" s="50" t="e">
        <v>#N/A</v>
      </c>
      <c r="AO2176" s="13" t="e">
        <v>#N/A</v>
      </c>
    </row>
    <row r="2177" spans="1:41" x14ac:dyDescent="0.3">
      <c r="A2177" s="13" t="s">
        <v>1223</v>
      </c>
      <c r="AK2177" s="50" t="e">
        <v>#N/A</v>
      </c>
      <c r="AO2177" s="13" t="e">
        <v>#N/A</v>
      </c>
    </row>
    <row r="2178" spans="1:41" x14ac:dyDescent="0.3">
      <c r="A2178" s="13" t="s">
        <v>1223</v>
      </c>
      <c r="AK2178" s="50" t="e">
        <v>#N/A</v>
      </c>
      <c r="AO2178" s="13" t="e">
        <v>#N/A</v>
      </c>
    </row>
    <row r="2179" spans="1:41" x14ac:dyDescent="0.3">
      <c r="A2179" s="13" t="s">
        <v>1223</v>
      </c>
      <c r="AK2179" s="50" t="e">
        <v>#N/A</v>
      </c>
      <c r="AO2179" s="13" t="e">
        <v>#N/A</v>
      </c>
    </row>
    <row r="2180" spans="1:41" x14ac:dyDescent="0.3">
      <c r="A2180" s="13" t="s">
        <v>1223</v>
      </c>
      <c r="AK2180" s="50" t="e">
        <v>#N/A</v>
      </c>
      <c r="AO2180" s="13" t="e">
        <v>#N/A</v>
      </c>
    </row>
    <row r="2181" spans="1:41" x14ac:dyDescent="0.3">
      <c r="A2181" s="13" t="s">
        <v>1223</v>
      </c>
      <c r="AK2181" s="50" t="e">
        <v>#N/A</v>
      </c>
      <c r="AO2181" s="13" t="e">
        <v>#N/A</v>
      </c>
    </row>
    <row r="2182" spans="1:41" x14ac:dyDescent="0.3">
      <c r="A2182" s="13" t="s">
        <v>1223</v>
      </c>
      <c r="AK2182" s="50" t="e">
        <v>#N/A</v>
      </c>
      <c r="AO2182" s="13" t="e">
        <v>#N/A</v>
      </c>
    </row>
    <row r="2183" spans="1:41" x14ac:dyDescent="0.3">
      <c r="A2183" s="13" t="s">
        <v>1223</v>
      </c>
      <c r="AK2183" s="50" t="e">
        <v>#N/A</v>
      </c>
      <c r="AO2183" s="13" t="e">
        <v>#N/A</v>
      </c>
    </row>
    <row r="2184" spans="1:41" x14ac:dyDescent="0.3">
      <c r="A2184" s="13" t="s">
        <v>1223</v>
      </c>
      <c r="AK2184" s="50" t="e">
        <v>#N/A</v>
      </c>
      <c r="AO2184" s="13" t="e">
        <v>#N/A</v>
      </c>
    </row>
    <row r="2185" spans="1:41" x14ac:dyDescent="0.3">
      <c r="A2185" s="13" t="s">
        <v>1223</v>
      </c>
      <c r="AK2185" s="50" t="e">
        <v>#N/A</v>
      </c>
      <c r="AO2185" s="13" t="e">
        <v>#N/A</v>
      </c>
    </row>
    <row r="2186" spans="1:41" x14ac:dyDescent="0.3">
      <c r="A2186" s="13" t="s">
        <v>1223</v>
      </c>
      <c r="AK2186" s="50" t="e">
        <v>#N/A</v>
      </c>
      <c r="AO2186" s="13" t="e">
        <v>#N/A</v>
      </c>
    </row>
    <row r="2187" spans="1:41" x14ac:dyDescent="0.3">
      <c r="A2187" s="13" t="s">
        <v>1223</v>
      </c>
      <c r="AK2187" s="50" t="e">
        <v>#N/A</v>
      </c>
      <c r="AO2187" s="13" t="e">
        <v>#N/A</v>
      </c>
    </row>
    <row r="2188" spans="1:41" x14ac:dyDescent="0.3">
      <c r="A2188" s="13" t="s">
        <v>1223</v>
      </c>
      <c r="AK2188" s="50" t="e">
        <v>#N/A</v>
      </c>
      <c r="AO2188" s="13" t="e">
        <v>#N/A</v>
      </c>
    </row>
    <row r="2189" spans="1:41" x14ac:dyDescent="0.3">
      <c r="A2189" s="13" t="s">
        <v>1223</v>
      </c>
      <c r="AK2189" s="50" t="e">
        <v>#N/A</v>
      </c>
      <c r="AO2189" s="13" t="e">
        <v>#N/A</v>
      </c>
    </row>
    <row r="2190" spans="1:41" x14ac:dyDescent="0.3">
      <c r="A2190" s="13" t="s">
        <v>1223</v>
      </c>
      <c r="AK2190" s="50" t="e">
        <v>#N/A</v>
      </c>
      <c r="AO2190" s="13" t="e">
        <v>#N/A</v>
      </c>
    </row>
    <row r="2191" spans="1:41" x14ac:dyDescent="0.3">
      <c r="A2191" s="13" t="s">
        <v>1223</v>
      </c>
      <c r="AK2191" s="50" t="e">
        <v>#N/A</v>
      </c>
      <c r="AO2191" s="13" t="e">
        <v>#N/A</v>
      </c>
    </row>
    <row r="2192" spans="1:41" x14ac:dyDescent="0.3">
      <c r="A2192" s="13" t="s">
        <v>1223</v>
      </c>
      <c r="AK2192" s="50" t="e">
        <v>#N/A</v>
      </c>
      <c r="AO2192" s="13" t="e">
        <v>#N/A</v>
      </c>
    </row>
    <row r="2193" spans="1:41" x14ac:dyDescent="0.3">
      <c r="A2193" s="13" t="s">
        <v>1223</v>
      </c>
      <c r="AK2193" s="50" t="e">
        <v>#N/A</v>
      </c>
      <c r="AO2193" s="13" t="e">
        <v>#N/A</v>
      </c>
    </row>
    <row r="2194" spans="1:41" x14ac:dyDescent="0.3">
      <c r="A2194" s="13" t="s">
        <v>1223</v>
      </c>
      <c r="AK2194" s="50" t="e">
        <v>#N/A</v>
      </c>
      <c r="AO2194" s="13" t="e">
        <v>#N/A</v>
      </c>
    </row>
    <row r="2195" spans="1:41" x14ac:dyDescent="0.3">
      <c r="A2195" s="13" t="s">
        <v>1223</v>
      </c>
      <c r="AK2195" s="50" t="e">
        <v>#N/A</v>
      </c>
      <c r="AO2195" s="13" t="e">
        <v>#N/A</v>
      </c>
    </row>
    <row r="2196" spans="1:41" x14ac:dyDescent="0.3">
      <c r="A2196" s="13" t="s">
        <v>1223</v>
      </c>
      <c r="AK2196" s="50" t="e">
        <v>#N/A</v>
      </c>
      <c r="AO2196" s="13" t="e">
        <v>#N/A</v>
      </c>
    </row>
    <row r="2197" spans="1:41" x14ac:dyDescent="0.3">
      <c r="A2197" s="13" t="s">
        <v>1223</v>
      </c>
      <c r="AK2197" s="50" t="e">
        <v>#N/A</v>
      </c>
      <c r="AO2197" s="13" t="e">
        <v>#N/A</v>
      </c>
    </row>
    <row r="2198" spans="1:41" x14ac:dyDescent="0.3">
      <c r="A2198" s="13" t="s">
        <v>1223</v>
      </c>
      <c r="AK2198" s="50" t="e">
        <v>#N/A</v>
      </c>
      <c r="AO2198" s="13" t="e">
        <v>#N/A</v>
      </c>
    </row>
    <row r="2199" spans="1:41" x14ac:dyDescent="0.3">
      <c r="A2199" s="13" t="s">
        <v>1223</v>
      </c>
      <c r="AK2199" s="50" t="e">
        <v>#N/A</v>
      </c>
      <c r="AO2199" s="13" t="e">
        <v>#N/A</v>
      </c>
    </row>
    <row r="2200" spans="1:41" x14ac:dyDescent="0.3">
      <c r="A2200" s="13" t="s">
        <v>1223</v>
      </c>
      <c r="AK2200" s="50" t="e">
        <v>#N/A</v>
      </c>
      <c r="AO2200" s="13" t="e">
        <v>#N/A</v>
      </c>
    </row>
    <row r="2201" spans="1:41" x14ac:dyDescent="0.3">
      <c r="A2201" s="13" t="s">
        <v>1223</v>
      </c>
      <c r="AK2201" s="50" t="e">
        <v>#N/A</v>
      </c>
      <c r="AO2201" s="13" t="e">
        <v>#N/A</v>
      </c>
    </row>
    <row r="2202" spans="1:41" x14ac:dyDescent="0.3">
      <c r="A2202" s="13" t="s">
        <v>1223</v>
      </c>
      <c r="AK2202" s="50" t="e">
        <v>#N/A</v>
      </c>
      <c r="AO2202" s="13" t="e">
        <v>#N/A</v>
      </c>
    </row>
    <row r="2203" spans="1:41" x14ac:dyDescent="0.3">
      <c r="A2203" s="13" t="s">
        <v>1223</v>
      </c>
      <c r="AK2203" s="50" t="e">
        <v>#N/A</v>
      </c>
      <c r="AO2203" s="13" t="e">
        <v>#N/A</v>
      </c>
    </row>
    <row r="2204" spans="1:41" x14ac:dyDescent="0.3">
      <c r="A2204" s="13" t="s">
        <v>1223</v>
      </c>
      <c r="AK2204" s="50" t="e">
        <v>#N/A</v>
      </c>
      <c r="AO2204" s="13" t="e">
        <v>#N/A</v>
      </c>
    </row>
    <row r="2205" spans="1:41" x14ac:dyDescent="0.3">
      <c r="A2205" s="13" t="s">
        <v>1223</v>
      </c>
      <c r="AK2205" s="50" t="e">
        <v>#N/A</v>
      </c>
      <c r="AO2205" s="13" t="e">
        <v>#N/A</v>
      </c>
    </row>
    <row r="2206" spans="1:41" x14ac:dyDescent="0.3">
      <c r="A2206" s="13" t="s">
        <v>1223</v>
      </c>
      <c r="AK2206" s="50" t="e">
        <v>#N/A</v>
      </c>
      <c r="AO2206" s="13" t="e">
        <v>#N/A</v>
      </c>
    </row>
    <row r="2207" spans="1:41" x14ac:dyDescent="0.3">
      <c r="A2207" s="13" t="s">
        <v>1223</v>
      </c>
      <c r="AK2207" s="50" t="e">
        <v>#N/A</v>
      </c>
      <c r="AO2207" s="13" t="e">
        <v>#N/A</v>
      </c>
    </row>
    <row r="2208" spans="1:41" x14ac:dyDescent="0.3">
      <c r="A2208" s="13" t="s">
        <v>1223</v>
      </c>
      <c r="AK2208" s="50" t="e">
        <v>#N/A</v>
      </c>
      <c r="AO2208" s="13" t="e">
        <v>#N/A</v>
      </c>
    </row>
    <row r="2209" spans="1:41" x14ac:dyDescent="0.3">
      <c r="A2209" s="13" t="s">
        <v>1223</v>
      </c>
      <c r="AK2209" s="50" t="e">
        <v>#N/A</v>
      </c>
      <c r="AO2209" s="13" t="e">
        <v>#N/A</v>
      </c>
    </row>
    <row r="2210" spans="1:41" x14ac:dyDescent="0.3">
      <c r="A2210" s="13" t="s">
        <v>1223</v>
      </c>
      <c r="AK2210" s="50" t="e">
        <v>#N/A</v>
      </c>
      <c r="AO2210" s="13" t="e">
        <v>#N/A</v>
      </c>
    </row>
    <row r="2211" spans="1:41" x14ac:dyDescent="0.3">
      <c r="A2211" s="13" t="s">
        <v>1223</v>
      </c>
      <c r="AK2211" s="50" t="e">
        <v>#N/A</v>
      </c>
      <c r="AO2211" s="13" t="e">
        <v>#N/A</v>
      </c>
    </row>
    <row r="2212" spans="1:41" x14ac:dyDescent="0.3">
      <c r="A2212" s="13" t="s">
        <v>1223</v>
      </c>
      <c r="AK2212" s="50" t="e">
        <v>#N/A</v>
      </c>
      <c r="AO2212" s="13" t="e">
        <v>#N/A</v>
      </c>
    </row>
    <row r="2213" spans="1:41" x14ac:dyDescent="0.3">
      <c r="A2213" s="13" t="s">
        <v>1223</v>
      </c>
      <c r="AK2213" s="50" t="e">
        <v>#N/A</v>
      </c>
      <c r="AO2213" s="13" t="e">
        <v>#N/A</v>
      </c>
    </row>
    <row r="2214" spans="1:41" x14ac:dyDescent="0.3">
      <c r="A2214" s="13" t="s">
        <v>1223</v>
      </c>
      <c r="AK2214" s="50" t="e">
        <v>#N/A</v>
      </c>
      <c r="AO2214" s="13" t="e">
        <v>#N/A</v>
      </c>
    </row>
    <row r="2215" spans="1:41" x14ac:dyDescent="0.3">
      <c r="A2215" s="13" t="s">
        <v>1223</v>
      </c>
      <c r="AK2215" s="50" t="e">
        <v>#N/A</v>
      </c>
      <c r="AO2215" s="13" t="e">
        <v>#N/A</v>
      </c>
    </row>
    <row r="2216" spans="1:41" x14ac:dyDescent="0.3">
      <c r="A2216" s="13" t="s">
        <v>1223</v>
      </c>
      <c r="AK2216" s="50" t="e">
        <v>#N/A</v>
      </c>
      <c r="AO2216" s="13" t="e">
        <v>#N/A</v>
      </c>
    </row>
    <row r="2217" spans="1:41" x14ac:dyDescent="0.3">
      <c r="A2217" s="13" t="s">
        <v>1223</v>
      </c>
      <c r="AK2217" s="50" t="e">
        <v>#N/A</v>
      </c>
      <c r="AO2217" s="13" t="e">
        <v>#N/A</v>
      </c>
    </row>
    <row r="2218" spans="1:41" x14ac:dyDescent="0.3">
      <c r="A2218" s="13" t="s">
        <v>1223</v>
      </c>
      <c r="AK2218" s="50" t="e">
        <v>#N/A</v>
      </c>
      <c r="AO2218" s="13" t="e">
        <v>#N/A</v>
      </c>
    </row>
    <row r="2219" spans="1:41" x14ac:dyDescent="0.3">
      <c r="A2219" s="13" t="s">
        <v>1223</v>
      </c>
      <c r="AK2219" s="50" t="e">
        <v>#N/A</v>
      </c>
      <c r="AO2219" s="13" t="e">
        <v>#N/A</v>
      </c>
    </row>
    <row r="2220" spans="1:41" x14ac:dyDescent="0.3">
      <c r="A2220" s="13" t="s">
        <v>1223</v>
      </c>
      <c r="AK2220" s="50" t="e">
        <v>#N/A</v>
      </c>
      <c r="AO2220" s="13" t="e">
        <v>#N/A</v>
      </c>
    </row>
    <row r="2221" spans="1:41" x14ac:dyDescent="0.3">
      <c r="A2221" s="13" t="s">
        <v>1223</v>
      </c>
      <c r="AK2221" s="50" t="e">
        <v>#N/A</v>
      </c>
      <c r="AO2221" s="13" t="e">
        <v>#N/A</v>
      </c>
    </row>
    <row r="2222" spans="1:41" x14ac:dyDescent="0.3">
      <c r="A2222" s="13" t="s">
        <v>1223</v>
      </c>
      <c r="AK2222" s="50" t="e">
        <v>#N/A</v>
      </c>
      <c r="AO2222" s="13" t="e">
        <v>#N/A</v>
      </c>
    </row>
    <row r="2223" spans="1:41" x14ac:dyDescent="0.3">
      <c r="A2223" s="13" t="s">
        <v>1223</v>
      </c>
      <c r="AK2223" s="50" t="e">
        <v>#N/A</v>
      </c>
      <c r="AO2223" s="13" t="e">
        <v>#N/A</v>
      </c>
    </row>
    <row r="2224" spans="1:41" x14ac:dyDescent="0.3">
      <c r="A2224" s="13" t="s">
        <v>1223</v>
      </c>
      <c r="AK2224" s="50" t="e">
        <v>#N/A</v>
      </c>
      <c r="AO2224" s="13" t="e">
        <v>#N/A</v>
      </c>
    </row>
    <row r="2225" spans="1:41" x14ac:dyDescent="0.3">
      <c r="A2225" s="13" t="s">
        <v>1223</v>
      </c>
      <c r="AK2225" s="50" t="e">
        <v>#N/A</v>
      </c>
      <c r="AO2225" s="13" t="e">
        <v>#N/A</v>
      </c>
    </row>
    <row r="2226" spans="1:41" x14ac:dyDescent="0.3">
      <c r="A2226" s="13" t="s">
        <v>1223</v>
      </c>
      <c r="AK2226" s="50" t="e">
        <v>#N/A</v>
      </c>
      <c r="AO2226" s="13" t="e">
        <v>#N/A</v>
      </c>
    </row>
    <row r="2227" spans="1:41" x14ac:dyDescent="0.3">
      <c r="A2227" s="13" t="s">
        <v>1223</v>
      </c>
      <c r="AK2227" s="50" t="e">
        <v>#N/A</v>
      </c>
      <c r="AO2227" s="13" t="e">
        <v>#N/A</v>
      </c>
    </row>
    <row r="2228" spans="1:41" x14ac:dyDescent="0.3">
      <c r="A2228" s="13" t="s">
        <v>1223</v>
      </c>
      <c r="AK2228" s="50" t="e">
        <v>#N/A</v>
      </c>
      <c r="AO2228" s="13" t="e">
        <v>#N/A</v>
      </c>
    </row>
    <row r="2229" spans="1:41" x14ac:dyDescent="0.3">
      <c r="A2229" s="13" t="s">
        <v>1223</v>
      </c>
      <c r="AK2229" s="50" t="e">
        <v>#N/A</v>
      </c>
      <c r="AO2229" s="13" t="e">
        <v>#N/A</v>
      </c>
    </row>
    <row r="2230" spans="1:41" x14ac:dyDescent="0.3">
      <c r="A2230" s="13" t="s">
        <v>1223</v>
      </c>
      <c r="AK2230" s="50" t="e">
        <v>#N/A</v>
      </c>
      <c r="AO2230" s="13" t="e">
        <v>#N/A</v>
      </c>
    </row>
    <row r="2231" spans="1:41" x14ac:dyDescent="0.3">
      <c r="A2231" s="13" t="s">
        <v>1223</v>
      </c>
      <c r="AK2231" s="50" t="e">
        <v>#N/A</v>
      </c>
      <c r="AO2231" s="13" t="e">
        <v>#N/A</v>
      </c>
    </row>
    <row r="2232" spans="1:41" x14ac:dyDescent="0.3">
      <c r="A2232" s="13" t="s">
        <v>1223</v>
      </c>
      <c r="AK2232" s="50" t="e">
        <v>#N/A</v>
      </c>
      <c r="AO2232" s="13" t="e">
        <v>#N/A</v>
      </c>
    </row>
    <row r="2233" spans="1:41" x14ac:dyDescent="0.3">
      <c r="A2233" s="13" t="s">
        <v>1223</v>
      </c>
      <c r="AK2233" s="50" t="e">
        <v>#N/A</v>
      </c>
      <c r="AO2233" s="13" t="e">
        <v>#N/A</v>
      </c>
    </row>
    <row r="2234" spans="1:41" x14ac:dyDescent="0.3">
      <c r="A2234" s="13" t="s">
        <v>1223</v>
      </c>
      <c r="AK2234" s="50" t="e">
        <v>#N/A</v>
      </c>
      <c r="AO2234" s="13" t="e">
        <v>#N/A</v>
      </c>
    </row>
    <row r="2235" spans="1:41" x14ac:dyDescent="0.3">
      <c r="A2235" s="13" t="s">
        <v>1223</v>
      </c>
      <c r="AK2235" s="50" t="e">
        <v>#N/A</v>
      </c>
      <c r="AO2235" s="13" t="e">
        <v>#N/A</v>
      </c>
    </row>
    <row r="2236" spans="1:41" x14ac:dyDescent="0.3">
      <c r="A2236" s="13" t="s">
        <v>1223</v>
      </c>
      <c r="AK2236" s="50" t="e">
        <v>#N/A</v>
      </c>
      <c r="AO2236" s="13" t="e">
        <v>#N/A</v>
      </c>
    </row>
    <row r="2237" spans="1:41" x14ac:dyDescent="0.3">
      <c r="A2237" s="13" t="s">
        <v>1223</v>
      </c>
      <c r="AK2237" s="50" t="e">
        <v>#N/A</v>
      </c>
      <c r="AO2237" s="13" t="e">
        <v>#N/A</v>
      </c>
    </row>
    <row r="2238" spans="1:41" x14ac:dyDescent="0.3">
      <c r="A2238" s="13" t="s">
        <v>1223</v>
      </c>
      <c r="AK2238" s="50" t="e">
        <v>#N/A</v>
      </c>
      <c r="AO2238" s="13" t="e">
        <v>#N/A</v>
      </c>
    </row>
    <row r="2239" spans="1:41" x14ac:dyDescent="0.3">
      <c r="A2239" s="13" t="s">
        <v>1223</v>
      </c>
      <c r="AK2239" s="50" t="e">
        <v>#N/A</v>
      </c>
      <c r="AO2239" s="13" t="e">
        <v>#N/A</v>
      </c>
    </row>
    <row r="2240" spans="1:41" x14ac:dyDescent="0.3">
      <c r="A2240" s="13" t="s">
        <v>1223</v>
      </c>
      <c r="AK2240" s="50" t="e">
        <v>#N/A</v>
      </c>
      <c r="AO2240" s="13" t="e">
        <v>#N/A</v>
      </c>
    </row>
    <row r="2241" spans="1:41" x14ac:dyDescent="0.3">
      <c r="A2241" s="13" t="s">
        <v>1223</v>
      </c>
      <c r="AK2241" s="50" t="e">
        <v>#N/A</v>
      </c>
      <c r="AO2241" s="13" t="e">
        <v>#N/A</v>
      </c>
    </row>
    <row r="2242" spans="1:41" x14ac:dyDescent="0.3">
      <c r="A2242" s="13" t="s">
        <v>1223</v>
      </c>
      <c r="AK2242" s="50" t="e">
        <v>#N/A</v>
      </c>
      <c r="AO2242" s="13" t="e">
        <v>#N/A</v>
      </c>
    </row>
    <row r="2243" spans="1:41" x14ac:dyDescent="0.3">
      <c r="A2243" s="13" t="s">
        <v>1223</v>
      </c>
      <c r="AK2243" s="50" t="e">
        <v>#N/A</v>
      </c>
      <c r="AO2243" s="13" t="e">
        <v>#N/A</v>
      </c>
    </row>
    <row r="2244" spans="1:41" x14ac:dyDescent="0.3">
      <c r="A2244" s="13" t="s">
        <v>1223</v>
      </c>
      <c r="AK2244" s="50" t="e">
        <v>#N/A</v>
      </c>
      <c r="AO2244" s="13" t="e">
        <v>#N/A</v>
      </c>
    </row>
    <row r="2245" spans="1:41" x14ac:dyDescent="0.3">
      <c r="A2245" s="13" t="s">
        <v>1223</v>
      </c>
      <c r="AK2245" s="50" t="e">
        <v>#N/A</v>
      </c>
      <c r="AO2245" s="13" t="e">
        <v>#N/A</v>
      </c>
    </row>
    <row r="2246" spans="1:41" x14ac:dyDescent="0.3">
      <c r="A2246" s="13" t="s">
        <v>1223</v>
      </c>
      <c r="AK2246" s="50" t="e">
        <v>#N/A</v>
      </c>
      <c r="AO2246" s="13" t="e">
        <v>#N/A</v>
      </c>
    </row>
    <row r="2247" spans="1:41" x14ac:dyDescent="0.3">
      <c r="A2247" s="13" t="s">
        <v>1223</v>
      </c>
      <c r="AK2247" s="50" t="e">
        <v>#N/A</v>
      </c>
      <c r="AO2247" s="13" t="e">
        <v>#N/A</v>
      </c>
    </row>
    <row r="2248" spans="1:41" x14ac:dyDescent="0.3">
      <c r="A2248" s="13" t="s">
        <v>1223</v>
      </c>
      <c r="AK2248" s="50" t="e">
        <v>#N/A</v>
      </c>
      <c r="AO2248" s="13" t="e">
        <v>#N/A</v>
      </c>
    </row>
    <row r="2249" spans="1:41" x14ac:dyDescent="0.3">
      <c r="A2249" s="13" t="s">
        <v>1223</v>
      </c>
      <c r="AK2249" s="50" t="e">
        <v>#N/A</v>
      </c>
      <c r="AO2249" s="13" t="e">
        <v>#N/A</v>
      </c>
    </row>
    <row r="2250" spans="1:41" x14ac:dyDescent="0.3">
      <c r="A2250" s="13" t="s">
        <v>1223</v>
      </c>
      <c r="AK2250" s="50" t="e">
        <v>#N/A</v>
      </c>
      <c r="AO2250" s="13" t="e">
        <v>#N/A</v>
      </c>
    </row>
    <row r="2251" spans="1:41" x14ac:dyDescent="0.3">
      <c r="A2251" s="13" t="s">
        <v>1223</v>
      </c>
      <c r="AK2251" s="50" t="e">
        <v>#N/A</v>
      </c>
      <c r="AO2251" s="13" t="e">
        <v>#N/A</v>
      </c>
    </row>
    <row r="2252" spans="1:41" x14ac:dyDescent="0.3">
      <c r="A2252" s="13" t="s">
        <v>1223</v>
      </c>
      <c r="AK2252" s="50" t="e">
        <v>#N/A</v>
      </c>
      <c r="AO2252" s="13" t="e">
        <v>#N/A</v>
      </c>
    </row>
    <row r="2253" spans="1:41" x14ac:dyDescent="0.3">
      <c r="A2253" s="13" t="s">
        <v>1223</v>
      </c>
      <c r="AK2253" s="50" t="e">
        <v>#N/A</v>
      </c>
      <c r="AO2253" s="13" t="e">
        <v>#N/A</v>
      </c>
    </row>
    <row r="2254" spans="1:41" x14ac:dyDescent="0.3">
      <c r="A2254" s="13" t="s">
        <v>1223</v>
      </c>
      <c r="AK2254" s="50" t="e">
        <v>#N/A</v>
      </c>
      <c r="AO2254" s="13" t="e">
        <v>#N/A</v>
      </c>
    </row>
    <row r="2255" spans="1:41" x14ac:dyDescent="0.3">
      <c r="A2255" s="13" t="s">
        <v>1223</v>
      </c>
      <c r="AK2255" s="50" t="e">
        <v>#N/A</v>
      </c>
      <c r="AO2255" s="13" t="e">
        <v>#N/A</v>
      </c>
    </row>
    <row r="2256" spans="1:41" x14ac:dyDescent="0.3">
      <c r="A2256" s="13" t="s">
        <v>1223</v>
      </c>
      <c r="AK2256" s="50" t="e">
        <v>#N/A</v>
      </c>
      <c r="AO2256" s="13" t="e">
        <v>#N/A</v>
      </c>
    </row>
    <row r="2257" spans="1:41" x14ac:dyDescent="0.3">
      <c r="A2257" s="13" t="s">
        <v>1223</v>
      </c>
      <c r="AK2257" s="50" t="e">
        <v>#N/A</v>
      </c>
      <c r="AO2257" s="13" t="e">
        <v>#N/A</v>
      </c>
    </row>
    <row r="2258" spans="1:41" x14ac:dyDescent="0.3">
      <c r="A2258" s="13" t="s">
        <v>1223</v>
      </c>
      <c r="AK2258" s="50" t="e">
        <v>#N/A</v>
      </c>
      <c r="AO2258" s="13" t="e">
        <v>#N/A</v>
      </c>
    </row>
    <row r="2259" spans="1:41" x14ac:dyDescent="0.3">
      <c r="A2259" s="13" t="s">
        <v>1223</v>
      </c>
      <c r="AK2259" s="50" t="e">
        <v>#N/A</v>
      </c>
      <c r="AO2259" s="13" t="e">
        <v>#N/A</v>
      </c>
    </row>
    <row r="2260" spans="1:41" x14ac:dyDescent="0.3">
      <c r="A2260" s="13" t="s">
        <v>1223</v>
      </c>
      <c r="AK2260" s="50" t="e">
        <v>#N/A</v>
      </c>
      <c r="AO2260" s="13" t="e">
        <v>#N/A</v>
      </c>
    </row>
    <row r="2261" spans="1:41" x14ac:dyDescent="0.3">
      <c r="A2261" s="13" t="s">
        <v>1223</v>
      </c>
      <c r="AK2261" s="50" t="e">
        <v>#N/A</v>
      </c>
      <c r="AO2261" s="13" t="e">
        <v>#N/A</v>
      </c>
    </row>
    <row r="2262" spans="1:41" x14ac:dyDescent="0.3">
      <c r="A2262" s="13" t="s">
        <v>1223</v>
      </c>
      <c r="AK2262" s="50" t="e">
        <v>#N/A</v>
      </c>
      <c r="AO2262" s="13" t="e">
        <v>#N/A</v>
      </c>
    </row>
    <row r="2263" spans="1:41" x14ac:dyDescent="0.3">
      <c r="A2263" s="13" t="s">
        <v>1223</v>
      </c>
      <c r="AK2263" s="50" t="e">
        <v>#N/A</v>
      </c>
      <c r="AO2263" s="13" t="e">
        <v>#N/A</v>
      </c>
    </row>
    <row r="2264" spans="1:41" x14ac:dyDescent="0.3">
      <c r="A2264" s="13" t="s">
        <v>1223</v>
      </c>
      <c r="AK2264" s="50" t="e">
        <v>#N/A</v>
      </c>
      <c r="AO2264" s="13" t="e">
        <v>#N/A</v>
      </c>
    </row>
    <row r="2265" spans="1:41" x14ac:dyDescent="0.3">
      <c r="A2265" s="13" t="s">
        <v>1223</v>
      </c>
      <c r="AK2265" s="50" t="e">
        <v>#N/A</v>
      </c>
      <c r="AO2265" s="13" t="e">
        <v>#N/A</v>
      </c>
    </row>
    <row r="2266" spans="1:41" x14ac:dyDescent="0.3">
      <c r="A2266" s="13" t="s">
        <v>1223</v>
      </c>
      <c r="AK2266" s="50" t="e">
        <v>#N/A</v>
      </c>
      <c r="AO2266" s="13" t="e">
        <v>#N/A</v>
      </c>
    </row>
    <row r="2267" spans="1:41" x14ac:dyDescent="0.3">
      <c r="A2267" s="13" t="s">
        <v>1223</v>
      </c>
      <c r="AK2267" s="50" t="e">
        <v>#N/A</v>
      </c>
      <c r="AO2267" s="13" t="e">
        <v>#N/A</v>
      </c>
    </row>
    <row r="2268" spans="1:41" x14ac:dyDescent="0.3">
      <c r="A2268" s="13" t="s">
        <v>1223</v>
      </c>
      <c r="AK2268" s="50" t="e">
        <v>#N/A</v>
      </c>
      <c r="AO2268" s="13" t="e">
        <v>#N/A</v>
      </c>
    </row>
    <row r="2269" spans="1:41" x14ac:dyDescent="0.3">
      <c r="A2269" s="13" t="s">
        <v>1223</v>
      </c>
      <c r="AK2269" s="50" t="e">
        <v>#N/A</v>
      </c>
      <c r="AO2269" s="13" t="e">
        <v>#N/A</v>
      </c>
    </row>
    <row r="2270" spans="1:41" x14ac:dyDescent="0.3">
      <c r="A2270" s="13" t="s">
        <v>1223</v>
      </c>
      <c r="AK2270" s="50" t="e">
        <v>#N/A</v>
      </c>
      <c r="AO2270" s="13" t="e">
        <v>#N/A</v>
      </c>
    </row>
    <row r="2271" spans="1:41" x14ac:dyDescent="0.3">
      <c r="A2271" s="13" t="s">
        <v>1223</v>
      </c>
      <c r="AK2271" s="50" t="e">
        <v>#N/A</v>
      </c>
      <c r="AO2271" s="13" t="e">
        <v>#N/A</v>
      </c>
    </row>
    <row r="2272" spans="1:41" x14ac:dyDescent="0.3">
      <c r="A2272" s="13" t="s">
        <v>1223</v>
      </c>
      <c r="AK2272" s="50" t="e">
        <v>#N/A</v>
      </c>
      <c r="AO2272" s="13" t="e">
        <v>#N/A</v>
      </c>
    </row>
    <row r="2273" spans="1:41" x14ac:dyDescent="0.3">
      <c r="A2273" s="13" t="s">
        <v>1223</v>
      </c>
      <c r="AK2273" s="50" t="e">
        <v>#N/A</v>
      </c>
      <c r="AO2273" s="13" t="e">
        <v>#N/A</v>
      </c>
    </row>
    <row r="2274" spans="1:41" x14ac:dyDescent="0.3">
      <c r="A2274" s="13" t="s">
        <v>1223</v>
      </c>
      <c r="AK2274" s="50" t="e">
        <v>#N/A</v>
      </c>
      <c r="AO2274" s="13" t="e">
        <v>#N/A</v>
      </c>
    </row>
    <row r="2275" spans="1:41" x14ac:dyDescent="0.3">
      <c r="A2275" s="13" t="s">
        <v>1223</v>
      </c>
      <c r="AK2275" s="50" t="e">
        <v>#N/A</v>
      </c>
      <c r="AO2275" s="13" t="e">
        <v>#N/A</v>
      </c>
    </row>
    <row r="2276" spans="1:41" x14ac:dyDescent="0.3">
      <c r="A2276" s="13" t="s">
        <v>1223</v>
      </c>
      <c r="AK2276" s="50" t="e">
        <v>#N/A</v>
      </c>
      <c r="AO2276" s="13" t="e">
        <v>#N/A</v>
      </c>
    </row>
    <row r="2277" spans="1:41" x14ac:dyDescent="0.3">
      <c r="A2277" s="13" t="s">
        <v>1223</v>
      </c>
      <c r="AK2277" s="50" t="e">
        <v>#N/A</v>
      </c>
      <c r="AO2277" s="13" t="e">
        <v>#N/A</v>
      </c>
    </row>
    <row r="2278" spans="1:41" x14ac:dyDescent="0.3">
      <c r="A2278" s="13" t="s">
        <v>1223</v>
      </c>
      <c r="AK2278" s="50" t="e">
        <v>#N/A</v>
      </c>
      <c r="AO2278" s="13" t="e">
        <v>#N/A</v>
      </c>
    </row>
    <row r="2279" spans="1:41" x14ac:dyDescent="0.3">
      <c r="A2279" s="13" t="s">
        <v>1223</v>
      </c>
      <c r="AK2279" s="50" t="e">
        <v>#N/A</v>
      </c>
      <c r="AO2279" s="13" t="e">
        <v>#N/A</v>
      </c>
    </row>
    <row r="2280" spans="1:41" x14ac:dyDescent="0.3">
      <c r="A2280" s="13" t="s">
        <v>1223</v>
      </c>
      <c r="AK2280" s="50" t="e">
        <v>#N/A</v>
      </c>
      <c r="AO2280" s="13" t="e">
        <v>#N/A</v>
      </c>
    </row>
    <row r="2281" spans="1:41" x14ac:dyDescent="0.3">
      <c r="A2281" s="13" t="s">
        <v>1223</v>
      </c>
      <c r="AK2281" s="50" t="e">
        <v>#N/A</v>
      </c>
      <c r="AO2281" s="13" t="e">
        <v>#N/A</v>
      </c>
    </row>
    <row r="2282" spans="1:41" x14ac:dyDescent="0.3">
      <c r="A2282" s="13" t="s">
        <v>1223</v>
      </c>
      <c r="AK2282" s="50" t="e">
        <v>#N/A</v>
      </c>
      <c r="AO2282" s="13" t="e">
        <v>#N/A</v>
      </c>
    </row>
    <row r="2283" spans="1:41" x14ac:dyDescent="0.3">
      <c r="A2283" s="13" t="s">
        <v>1223</v>
      </c>
      <c r="AK2283" s="50" t="e">
        <v>#N/A</v>
      </c>
      <c r="AO2283" s="13" t="e">
        <v>#N/A</v>
      </c>
    </row>
    <row r="2284" spans="1:41" x14ac:dyDescent="0.3">
      <c r="A2284" s="13" t="s">
        <v>1223</v>
      </c>
      <c r="AK2284" s="50" t="e">
        <v>#N/A</v>
      </c>
      <c r="AO2284" s="13" t="e">
        <v>#N/A</v>
      </c>
    </row>
    <row r="2285" spans="1:41" x14ac:dyDescent="0.3">
      <c r="A2285" s="13" t="s">
        <v>1223</v>
      </c>
      <c r="AK2285" s="50" t="e">
        <v>#N/A</v>
      </c>
      <c r="AO2285" s="13" t="e">
        <v>#N/A</v>
      </c>
    </row>
    <row r="2286" spans="1:41" x14ac:dyDescent="0.3">
      <c r="A2286" s="13" t="s">
        <v>1223</v>
      </c>
      <c r="AK2286" s="50" t="e">
        <v>#N/A</v>
      </c>
      <c r="AO2286" s="13" t="e">
        <v>#N/A</v>
      </c>
    </row>
    <row r="2287" spans="1:41" x14ac:dyDescent="0.3">
      <c r="A2287" s="13" t="s">
        <v>1223</v>
      </c>
      <c r="AK2287" s="50" t="e">
        <v>#N/A</v>
      </c>
      <c r="AO2287" s="13" t="e">
        <v>#N/A</v>
      </c>
    </row>
    <row r="2288" spans="1:41" x14ac:dyDescent="0.3">
      <c r="A2288" s="13" t="s">
        <v>1223</v>
      </c>
      <c r="AK2288" s="50" t="e">
        <v>#N/A</v>
      </c>
      <c r="AO2288" s="13" t="e">
        <v>#N/A</v>
      </c>
    </row>
    <row r="2289" spans="1:41" x14ac:dyDescent="0.3">
      <c r="A2289" s="13" t="s">
        <v>1223</v>
      </c>
      <c r="AK2289" s="50" t="e">
        <v>#N/A</v>
      </c>
      <c r="AO2289" s="13" t="e">
        <v>#N/A</v>
      </c>
    </row>
    <row r="2290" spans="1:41" x14ac:dyDescent="0.3">
      <c r="A2290" s="13" t="s">
        <v>1223</v>
      </c>
      <c r="AK2290" s="50" t="e">
        <v>#N/A</v>
      </c>
      <c r="AO2290" s="13" t="e">
        <v>#N/A</v>
      </c>
    </row>
    <row r="2291" spans="1:41" x14ac:dyDescent="0.3">
      <c r="A2291" s="13" t="s">
        <v>1223</v>
      </c>
      <c r="AK2291" s="50" t="e">
        <v>#N/A</v>
      </c>
      <c r="AO2291" s="13" t="e">
        <v>#N/A</v>
      </c>
    </row>
    <row r="2292" spans="1:41" x14ac:dyDescent="0.3">
      <c r="A2292" s="13" t="s">
        <v>1223</v>
      </c>
      <c r="AK2292" s="50" t="e">
        <v>#N/A</v>
      </c>
      <c r="AO2292" s="13" t="e">
        <v>#N/A</v>
      </c>
    </row>
    <row r="2293" spans="1:41" x14ac:dyDescent="0.3">
      <c r="A2293" s="13" t="s">
        <v>1223</v>
      </c>
      <c r="AK2293" s="50" t="e">
        <v>#N/A</v>
      </c>
      <c r="AO2293" s="13" t="e">
        <v>#N/A</v>
      </c>
    </row>
    <row r="2294" spans="1:41" x14ac:dyDescent="0.3">
      <c r="A2294" s="13" t="s">
        <v>1223</v>
      </c>
      <c r="AK2294" s="50" t="e">
        <v>#N/A</v>
      </c>
      <c r="AO2294" s="13" t="e">
        <v>#N/A</v>
      </c>
    </row>
    <row r="2295" spans="1:41" x14ac:dyDescent="0.3">
      <c r="A2295" s="13" t="s">
        <v>1223</v>
      </c>
      <c r="AK2295" s="50" t="e">
        <v>#N/A</v>
      </c>
      <c r="AO2295" s="13" t="e">
        <v>#N/A</v>
      </c>
    </row>
    <row r="2296" spans="1:41" x14ac:dyDescent="0.3">
      <c r="A2296" s="13" t="s">
        <v>1223</v>
      </c>
      <c r="AK2296" s="50" t="e">
        <v>#N/A</v>
      </c>
      <c r="AO2296" s="13" t="e">
        <v>#N/A</v>
      </c>
    </row>
    <row r="2297" spans="1:41" x14ac:dyDescent="0.3">
      <c r="A2297" s="13" t="s">
        <v>1223</v>
      </c>
      <c r="AK2297" s="50" t="e">
        <v>#N/A</v>
      </c>
      <c r="AO2297" s="13" t="e">
        <v>#N/A</v>
      </c>
    </row>
    <row r="2298" spans="1:41" x14ac:dyDescent="0.3">
      <c r="A2298" s="13" t="s">
        <v>1223</v>
      </c>
      <c r="AK2298" s="50" t="e">
        <v>#N/A</v>
      </c>
      <c r="AO2298" s="13" t="e">
        <v>#N/A</v>
      </c>
    </row>
    <row r="2299" spans="1:41" x14ac:dyDescent="0.3">
      <c r="A2299" s="13" t="s">
        <v>1223</v>
      </c>
      <c r="AK2299" s="50" t="e">
        <v>#N/A</v>
      </c>
      <c r="AO2299" s="13" t="e">
        <v>#N/A</v>
      </c>
    </row>
    <row r="2300" spans="1:41" x14ac:dyDescent="0.3">
      <c r="A2300" s="13" t="s">
        <v>1223</v>
      </c>
      <c r="AK2300" s="50" t="e">
        <v>#N/A</v>
      </c>
      <c r="AO2300" s="13" t="e">
        <v>#N/A</v>
      </c>
    </row>
    <row r="2301" spans="1:41" x14ac:dyDescent="0.3">
      <c r="A2301" s="13" t="s">
        <v>1223</v>
      </c>
      <c r="AK2301" s="50" t="e">
        <v>#N/A</v>
      </c>
      <c r="AO2301" s="13" t="e">
        <v>#N/A</v>
      </c>
    </row>
    <row r="2302" spans="1:41" x14ac:dyDescent="0.3">
      <c r="A2302" s="13" t="s">
        <v>1223</v>
      </c>
      <c r="AK2302" s="50" t="e">
        <v>#N/A</v>
      </c>
      <c r="AO2302" s="13" t="e">
        <v>#N/A</v>
      </c>
    </row>
    <row r="2303" spans="1:41" x14ac:dyDescent="0.3">
      <c r="A2303" s="13" t="s">
        <v>1223</v>
      </c>
      <c r="AK2303" s="50" t="e">
        <v>#N/A</v>
      </c>
      <c r="AO2303" s="13" t="e">
        <v>#N/A</v>
      </c>
    </row>
    <row r="2304" spans="1:41" x14ac:dyDescent="0.3">
      <c r="A2304" s="13" t="s">
        <v>1223</v>
      </c>
      <c r="AK2304" s="50" t="e">
        <v>#N/A</v>
      </c>
      <c r="AO2304" s="13" t="e">
        <v>#N/A</v>
      </c>
    </row>
    <row r="2305" spans="1:41" x14ac:dyDescent="0.3">
      <c r="A2305" s="13" t="s">
        <v>1223</v>
      </c>
      <c r="AK2305" s="50" t="e">
        <v>#N/A</v>
      </c>
      <c r="AO2305" s="13" t="e">
        <v>#N/A</v>
      </c>
    </row>
    <row r="2306" spans="1:41" x14ac:dyDescent="0.3">
      <c r="A2306" s="13" t="s">
        <v>1223</v>
      </c>
      <c r="AK2306" s="50" t="e">
        <v>#N/A</v>
      </c>
      <c r="AO2306" s="13" t="e">
        <v>#N/A</v>
      </c>
    </row>
    <row r="2307" spans="1:41" x14ac:dyDescent="0.3">
      <c r="A2307" s="13" t="s">
        <v>1223</v>
      </c>
      <c r="AK2307" s="50" t="e">
        <v>#N/A</v>
      </c>
      <c r="AO2307" s="13" t="e">
        <v>#N/A</v>
      </c>
    </row>
    <row r="2308" spans="1:41" x14ac:dyDescent="0.3">
      <c r="A2308" s="13" t="s">
        <v>1223</v>
      </c>
      <c r="AK2308" s="50" t="e">
        <v>#N/A</v>
      </c>
      <c r="AO2308" s="13" t="e">
        <v>#N/A</v>
      </c>
    </row>
    <row r="2309" spans="1:41" x14ac:dyDescent="0.3">
      <c r="A2309" s="13" t="s">
        <v>1223</v>
      </c>
      <c r="AK2309" s="50" t="e">
        <v>#N/A</v>
      </c>
      <c r="AO2309" s="13" t="e">
        <v>#N/A</v>
      </c>
    </row>
    <row r="2310" spans="1:41" x14ac:dyDescent="0.3">
      <c r="A2310" s="13" t="s">
        <v>1223</v>
      </c>
      <c r="AK2310" s="50" t="e">
        <v>#N/A</v>
      </c>
      <c r="AO2310" s="13" t="e">
        <v>#N/A</v>
      </c>
    </row>
    <row r="2311" spans="1:41" x14ac:dyDescent="0.3">
      <c r="A2311" s="13" t="s">
        <v>1223</v>
      </c>
      <c r="AK2311" s="50" t="e">
        <v>#N/A</v>
      </c>
      <c r="AO2311" s="13" t="e">
        <v>#N/A</v>
      </c>
    </row>
    <row r="2312" spans="1:41" x14ac:dyDescent="0.3">
      <c r="A2312" s="13" t="s">
        <v>1223</v>
      </c>
      <c r="AK2312" s="50" t="e">
        <v>#N/A</v>
      </c>
      <c r="AO2312" s="13" t="e">
        <v>#N/A</v>
      </c>
    </row>
    <row r="2313" spans="1:41" x14ac:dyDescent="0.3">
      <c r="A2313" s="13" t="s">
        <v>1223</v>
      </c>
      <c r="AK2313" s="50" t="e">
        <v>#N/A</v>
      </c>
      <c r="AO2313" s="13" t="e">
        <v>#N/A</v>
      </c>
    </row>
    <row r="2314" spans="1:41" x14ac:dyDescent="0.3">
      <c r="A2314" s="13" t="s">
        <v>1223</v>
      </c>
      <c r="AK2314" s="50" t="e">
        <v>#N/A</v>
      </c>
      <c r="AO2314" s="13" t="e">
        <v>#N/A</v>
      </c>
    </row>
    <row r="2315" spans="1:41" x14ac:dyDescent="0.3">
      <c r="A2315" s="13" t="s">
        <v>1223</v>
      </c>
      <c r="AK2315" s="50" t="e">
        <v>#N/A</v>
      </c>
      <c r="AO2315" s="13" t="e">
        <v>#N/A</v>
      </c>
    </row>
    <row r="2316" spans="1:41" x14ac:dyDescent="0.3">
      <c r="A2316" s="13" t="s">
        <v>1223</v>
      </c>
      <c r="AK2316" s="50" t="e">
        <v>#N/A</v>
      </c>
      <c r="AO2316" s="13" t="e">
        <v>#N/A</v>
      </c>
    </row>
    <row r="2317" spans="1:41" x14ac:dyDescent="0.3">
      <c r="A2317" s="13" t="s">
        <v>1223</v>
      </c>
      <c r="AK2317" s="50" t="e">
        <v>#N/A</v>
      </c>
      <c r="AO2317" s="13" t="e">
        <v>#N/A</v>
      </c>
    </row>
    <row r="2318" spans="1:41" x14ac:dyDescent="0.3">
      <c r="A2318" s="13" t="s">
        <v>1223</v>
      </c>
      <c r="AK2318" s="50" t="e">
        <v>#N/A</v>
      </c>
      <c r="AO2318" s="13" t="e">
        <v>#N/A</v>
      </c>
    </row>
    <row r="2319" spans="1:41" x14ac:dyDescent="0.3">
      <c r="A2319" s="13" t="s">
        <v>1223</v>
      </c>
      <c r="AK2319" s="50" t="e">
        <v>#N/A</v>
      </c>
      <c r="AO2319" s="13" t="e">
        <v>#N/A</v>
      </c>
    </row>
    <row r="2320" spans="1:41" x14ac:dyDescent="0.3">
      <c r="A2320" s="13" t="s">
        <v>1223</v>
      </c>
      <c r="AK2320" s="50" t="e">
        <v>#N/A</v>
      </c>
      <c r="AO2320" s="13" t="e">
        <v>#N/A</v>
      </c>
    </row>
    <row r="2321" spans="1:41" x14ac:dyDescent="0.3">
      <c r="A2321" s="13" t="s">
        <v>1223</v>
      </c>
      <c r="AK2321" s="50" t="e">
        <v>#N/A</v>
      </c>
      <c r="AO2321" s="13" t="e">
        <v>#N/A</v>
      </c>
    </row>
    <row r="2322" spans="1:41" x14ac:dyDescent="0.3">
      <c r="A2322" s="13" t="s">
        <v>1223</v>
      </c>
      <c r="AK2322" s="50" t="e">
        <v>#N/A</v>
      </c>
      <c r="AO2322" s="13" t="e">
        <v>#N/A</v>
      </c>
    </row>
    <row r="2323" spans="1:41" x14ac:dyDescent="0.3">
      <c r="A2323" s="13" t="s">
        <v>1223</v>
      </c>
      <c r="AK2323" s="50" t="e">
        <v>#N/A</v>
      </c>
      <c r="AO2323" s="13" t="e">
        <v>#N/A</v>
      </c>
    </row>
    <row r="2324" spans="1:41" x14ac:dyDescent="0.3">
      <c r="A2324" s="13" t="s">
        <v>1223</v>
      </c>
      <c r="AK2324" s="50" t="e">
        <v>#N/A</v>
      </c>
      <c r="AO2324" s="13" t="e">
        <v>#N/A</v>
      </c>
    </row>
    <row r="2325" spans="1:41" x14ac:dyDescent="0.3">
      <c r="A2325" s="13" t="s">
        <v>1223</v>
      </c>
      <c r="AK2325" s="50" t="e">
        <v>#N/A</v>
      </c>
      <c r="AO2325" s="13" t="e">
        <v>#N/A</v>
      </c>
    </row>
    <row r="2326" spans="1:41" x14ac:dyDescent="0.3">
      <c r="A2326" s="13" t="s">
        <v>1223</v>
      </c>
      <c r="AK2326" s="50" t="e">
        <v>#N/A</v>
      </c>
      <c r="AO2326" s="13" t="e">
        <v>#N/A</v>
      </c>
    </row>
    <row r="2327" spans="1:41" x14ac:dyDescent="0.3">
      <c r="A2327" s="13" t="s">
        <v>1223</v>
      </c>
      <c r="AK2327" s="50" t="e">
        <v>#N/A</v>
      </c>
      <c r="AO2327" s="13" t="e">
        <v>#N/A</v>
      </c>
    </row>
    <row r="2328" spans="1:41" x14ac:dyDescent="0.3">
      <c r="A2328" s="13" t="s">
        <v>1223</v>
      </c>
      <c r="AK2328" s="50" t="e">
        <v>#N/A</v>
      </c>
      <c r="AO2328" s="13" t="e">
        <v>#N/A</v>
      </c>
    </row>
    <row r="2329" spans="1:41" x14ac:dyDescent="0.3">
      <c r="A2329" s="13" t="s">
        <v>1223</v>
      </c>
      <c r="AK2329" s="50" t="e">
        <v>#N/A</v>
      </c>
      <c r="AO2329" s="13" t="e">
        <v>#N/A</v>
      </c>
    </row>
    <row r="2330" spans="1:41" x14ac:dyDescent="0.3">
      <c r="A2330" s="13" t="s">
        <v>1223</v>
      </c>
      <c r="AK2330" s="50" t="e">
        <v>#N/A</v>
      </c>
      <c r="AO2330" s="13" t="e">
        <v>#N/A</v>
      </c>
    </row>
    <row r="2331" spans="1:41" x14ac:dyDescent="0.3">
      <c r="A2331" s="13" t="s">
        <v>1223</v>
      </c>
      <c r="AK2331" s="50" t="e">
        <v>#N/A</v>
      </c>
      <c r="AO2331" s="13" t="e">
        <v>#N/A</v>
      </c>
    </row>
    <row r="2332" spans="1:41" x14ac:dyDescent="0.3">
      <c r="A2332" s="13" t="s">
        <v>1223</v>
      </c>
      <c r="AK2332" s="50" t="e">
        <v>#N/A</v>
      </c>
      <c r="AO2332" s="13" t="e">
        <v>#N/A</v>
      </c>
    </row>
    <row r="2333" spans="1:41" x14ac:dyDescent="0.3">
      <c r="A2333" s="13" t="s">
        <v>1223</v>
      </c>
      <c r="AK2333" s="50" t="e">
        <v>#N/A</v>
      </c>
      <c r="AO2333" s="13" t="e">
        <v>#N/A</v>
      </c>
    </row>
    <row r="2334" spans="1:41" x14ac:dyDescent="0.3">
      <c r="A2334" s="13" t="s">
        <v>1223</v>
      </c>
      <c r="AK2334" s="50" t="e">
        <v>#N/A</v>
      </c>
      <c r="AO2334" s="13" t="e">
        <v>#N/A</v>
      </c>
    </row>
    <row r="2335" spans="1:41" x14ac:dyDescent="0.3">
      <c r="A2335" s="13" t="s">
        <v>1223</v>
      </c>
      <c r="AK2335" s="50" t="e">
        <v>#N/A</v>
      </c>
      <c r="AO2335" s="13" t="e">
        <v>#N/A</v>
      </c>
    </row>
    <row r="2336" spans="1:41" x14ac:dyDescent="0.3">
      <c r="A2336" s="13" t="s">
        <v>1223</v>
      </c>
      <c r="AK2336" s="50" t="e">
        <v>#N/A</v>
      </c>
      <c r="AO2336" s="13" t="e">
        <v>#N/A</v>
      </c>
    </row>
    <row r="2337" spans="1:41" x14ac:dyDescent="0.3">
      <c r="A2337" s="13" t="s">
        <v>1223</v>
      </c>
      <c r="AK2337" s="50" t="e">
        <v>#N/A</v>
      </c>
      <c r="AO2337" s="13" t="e">
        <v>#N/A</v>
      </c>
    </row>
    <row r="2338" spans="1:41" x14ac:dyDescent="0.3">
      <c r="A2338" s="13" t="s">
        <v>1223</v>
      </c>
      <c r="AK2338" s="50" t="e">
        <v>#N/A</v>
      </c>
      <c r="AO2338" s="13" t="e">
        <v>#N/A</v>
      </c>
    </row>
    <row r="2339" spans="1:41" x14ac:dyDescent="0.3">
      <c r="A2339" s="13" t="s">
        <v>1223</v>
      </c>
      <c r="AK2339" s="50" t="e">
        <v>#N/A</v>
      </c>
      <c r="AO2339" s="13" t="e">
        <v>#N/A</v>
      </c>
    </row>
    <row r="2340" spans="1:41" x14ac:dyDescent="0.3">
      <c r="A2340" s="13" t="s">
        <v>1223</v>
      </c>
      <c r="AK2340" s="50" t="e">
        <v>#N/A</v>
      </c>
      <c r="AO2340" s="13" t="e">
        <v>#N/A</v>
      </c>
    </row>
    <row r="2341" spans="1:41" x14ac:dyDescent="0.3">
      <c r="A2341" s="13" t="s">
        <v>1223</v>
      </c>
      <c r="AK2341" s="50" t="e">
        <v>#N/A</v>
      </c>
      <c r="AO2341" s="13" t="e">
        <v>#N/A</v>
      </c>
    </row>
    <row r="2342" spans="1:41" x14ac:dyDescent="0.3">
      <c r="A2342" s="13" t="s">
        <v>1223</v>
      </c>
      <c r="AK2342" s="50" t="e">
        <v>#N/A</v>
      </c>
      <c r="AO2342" s="13" t="e">
        <v>#N/A</v>
      </c>
    </row>
    <row r="2343" spans="1:41" x14ac:dyDescent="0.3">
      <c r="A2343" s="13" t="s">
        <v>1223</v>
      </c>
      <c r="AK2343" s="50" t="e">
        <v>#N/A</v>
      </c>
      <c r="AO2343" s="13" t="e">
        <v>#N/A</v>
      </c>
    </row>
    <row r="2344" spans="1:41" x14ac:dyDescent="0.3">
      <c r="A2344" s="13" t="s">
        <v>1223</v>
      </c>
      <c r="AK2344" s="50" t="e">
        <v>#N/A</v>
      </c>
      <c r="AO2344" s="13" t="e">
        <v>#N/A</v>
      </c>
    </row>
    <row r="2345" spans="1:41" x14ac:dyDescent="0.3">
      <c r="A2345" s="13" t="s">
        <v>1223</v>
      </c>
      <c r="AK2345" s="50" t="e">
        <v>#N/A</v>
      </c>
      <c r="AO2345" s="13" t="e">
        <v>#N/A</v>
      </c>
    </row>
    <row r="2346" spans="1:41" x14ac:dyDescent="0.3">
      <c r="A2346" s="13" t="s">
        <v>1223</v>
      </c>
      <c r="AK2346" s="50" t="e">
        <v>#N/A</v>
      </c>
      <c r="AO2346" s="13" t="e">
        <v>#N/A</v>
      </c>
    </row>
    <row r="2347" spans="1:41" x14ac:dyDescent="0.3">
      <c r="A2347" s="13" t="s">
        <v>1223</v>
      </c>
      <c r="AK2347" s="50" t="e">
        <v>#N/A</v>
      </c>
      <c r="AO2347" s="13" t="e">
        <v>#N/A</v>
      </c>
    </row>
    <row r="2348" spans="1:41" x14ac:dyDescent="0.3">
      <c r="A2348" s="13" t="s">
        <v>1223</v>
      </c>
      <c r="AK2348" s="50" t="e">
        <v>#N/A</v>
      </c>
      <c r="AO2348" s="13" t="e">
        <v>#N/A</v>
      </c>
    </row>
    <row r="2349" spans="1:41" x14ac:dyDescent="0.3">
      <c r="A2349" s="13" t="s">
        <v>1223</v>
      </c>
      <c r="AK2349" s="50" t="e">
        <v>#N/A</v>
      </c>
      <c r="AO2349" s="13" t="e">
        <v>#N/A</v>
      </c>
    </row>
    <row r="2350" spans="1:41" x14ac:dyDescent="0.3">
      <c r="A2350" s="13" t="s">
        <v>1223</v>
      </c>
      <c r="AK2350" s="50" t="e">
        <v>#N/A</v>
      </c>
      <c r="AO2350" s="13" t="e">
        <v>#N/A</v>
      </c>
    </row>
    <row r="2351" spans="1:41" x14ac:dyDescent="0.3">
      <c r="A2351" s="13" t="s">
        <v>1223</v>
      </c>
      <c r="AK2351" s="50" t="e">
        <v>#N/A</v>
      </c>
      <c r="AO2351" s="13" t="e">
        <v>#N/A</v>
      </c>
    </row>
    <row r="2352" spans="1:41" x14ac:dyDescent="0.3">
      <c r="A2352" s="13" t="s">
        <v>1223</v>
      </c>
      <c r="AK2352" s="50" t="e">
        <v>#N/A</v>
      </c>
      <c r="AO2352" s="13" t="e">
        <v>#N/A</v>
      </c>
    </row>
    <row r="2353" spans="1:41" x14ac:dyDescent="0.3">
      <c r="A2353" s="13" t="s">
        <v>1223</v>
      </c>
      <c r="AK2353" s="50" t="e">
        <v>#N/A</v>
      </c>
      <c r="AO2353" s="13" t="e">
        <v>#N/A</v>
      </c>
    </row>
    <row r="2354" spans="1:41" x14ac:dyDescent="0.3">
      <c r="A2354" s="13" t="s">
        <v>1223</v>
      </c>
      <c r="AK2354" s="50" t="e">
        <v>#N/A</v>
      </c>
      <c r="AO2354" s="13" t="e">
        <v>#N/A</v>
      </c>
    </row>
    <row r="2355" spans="1:41" x14ac:dyDescent="0.3">
      <c r="A2355" s="13" t="s">
        <v>1223</v>
      </c>
      <c r="AK2355" s="50" t="e">
        <v>#N/A</v>
      </c>
      <c r="AO2355" s="13" t="e">
        <v>#N/A</v>
      </c>
    </row>
    <row r="2356" spans="1:41" x14ac:dyDescent="0.3">
      <c r="A2356" s="13" t="s">
        <v>1223</v>
      </c>
      <c r="AK2356" s="50" t="e">
        <v>#N/A</v>
      </c>
      <c r="AO2356" s="13" t="e">
        <v>#N/A</v>
      </c>
    </row>
    <row r="2357" spans="1:41" x14ac:dyDescent="0.3">
      <c r="A2357" s="13" t="s">
        <v>1223</v>
      </c>
      <c r="AK2357" s="50" t="e">
        <v>#N/A</v>
      </c>
      <c r="AO2357" s="13" t="e">
        <v>#N/A</v>
      </c>
    </row>
    <row r="2358" spans="1:41" x14ac:dyDescent="0.3">
      <c r="A2358" s="13" t="s">
        <v>1223</v>
      </c>
      <c r="AK2358" s="50" t="e">
        <v>#N/A</v>
      </c>
      <c r="AO2358" s="13" t="e">
        <v>#N/A</v>
      </c>
    </row>
    <row r="2359" spans="1:41" x14ac:dyDescent="0.3">
      <c r="A2359" s="13" t="s">
        <v>1223</v>
      </c>
      <c r="AK2359" s="50" t="e">
        <v>#N/A</v>
      </c>
      <c r="AO2359" s="13" t="e">
        <v>#N/A</v>
      </c>
    </row>
    <row r="2360" spans="1:41" x14ac:dyDescent="0.3">
      <c r="A2360" s="13" t="s">
        <v>1223</v>
      </c>
      <c r="AK2360" s="50" t="e">
        <v>#N/A</v>
      </c>
      <c r="AO2360" s="13" t="e">
        <v>#N/A</v>
      </c>
    </row>
    <row r="2361" spans="1:41" x14ac:dyDescent="0.3">
      <c r="A2361" s="13" t="s">
        <v>1223</v>
      </c>
      <c r="AK2361" s="50" t="e">
        <v>#N/A</v>
      </c>
      <c r="AO2361" s="13" t="e">
        <v>#N/A</v>
      </c>
    </row>
    <row r="2362" spans="1:41" x14ac:dyDescent="0.3">
      <c r="A2362" s="13" t="s">
        <v>1223</v>
      </c>
      <c r="AK2362" s="50" t="e">
        <v>#N/A</v>
      </c>
      <c r="AO2362" s="13" t="e">
        <v>#N/A</v>
      </c>
    </row>
    <row r="2363" spans="1:41" x14ac:dyDescent="0.3">
      <c r="A2363" s="13" t="s">
        <v>1223</v>
      </c>
      <c r="AK2363" s="50" t="e">
        <v>#N/A</v>
      </c>
      <c r="AO2363" s="13" t="e">
        <v>#N/A</v>
      </c>
    </row>
    <row r="2364" spans="1:41" x14ac:dyDescent="0.3">
      <c r="A2364" s="13" t="s">
        <v>1223</v>
      </c>
      <c r="AK2364" s="50" t="e">
        <v>#N/A</v>
      </c>
      <c r="AO2364" s="13" t="e">
        <v>#N/A</v>
      </c>
    </row>
    <row r="2365" spans="1:41" x14ac:dyDescent="0.3">
      <c r="A2365" s="13" t="s">
        <v>1223</v>
      </c>
      <c r="AK2365" s="50" t="e">
        <v>#N/A</v>
      </c>
      <c r="AO2365" s="13" t="e">
        <v>#N/A</v>
      </c>
    </row>
    <row r="2366" spans="1:41" x14ac:dyDescent="0.3">
      <c r="A2366" s="13" t="s">
        <v>1223</v>
      </c>
      <c r="AK2366" s="50" t="e">
        <v>#N/A</v>
      </c>
      <c r="AO2366" s="13" t="e">
        <v>#N/A</v>
      </c>
    </row>
    <row r="2367" spans="1:41" x14ac:dyDescent="0.3">
      <c r="A2367" s="13" t="s">
        <v>1223</v>
      </c>
      <c r="AK2367" s="50" t="e">
        <v>#N/A</v>
      </c>
      <c r="AO2367" s="13" t="e">
        <v>#N/A</v>
      </c>
    </row>
    <row r="2368" spans="1:41" x14ac:dyDescent="0.3">
      <c r="A2368" s="13" t="s">
        <v>1223</v>
      </c>
      <c r="AK2368" s="50" t="e">
        <v>#N/A</v>
      </c>
      <c r="AO2368" s="13" t="e">
        <v>#N/A</v>
      </c>
    </row>
    <row r="2369" spans="1:41" x14ac:dyDescent="0.3">
      <c r="A2369" s="13" t="s">
        <v>1223</v>
      </c>
      <c r="AK2369" s="50" t="e">
        <v>#N/A</v>
      </c>
      <c r="AO2369" s="13" t="e">
        <v>#N/A</v>
      </c>
    </row>
    <row r="2370" spans="1:41" x14ac:dyDescent="0.3">
      <c r="A2370" s="13" t="s">
        <v>1223</v>
      </c>
      <c r="AK2370" s="50" t="e">
        <v>#N/A</v>
      </c>
      <c r="AO2370" s="13" t="e">
        <v>#N/A</v>
      </c>
    </row>
    <row r="2371" spans="1:41" x14ac:dyDescent="0.3">
      <c r="A2371" s="13" t="s">
        <v>1223</v>
      </c>
      <c r="AK2371" s="50" t="e">
        <v>#N/A</v>
      </c>
      <c r="AO2371" s="13" t="e">
        <v>#N/A</v>
      </c>
    </row>
    <row r="2372" spans="1:41" x14ac:dyDescent="0.3">
      <c r="A2372" s="13" t="s">
        <v>1223</v>
      </c>
      <c r="AK2372" s="50" t="e">
        <v>#N/A</v>
      </c>
      <c r="AO2372" s="13" t="e">
        <v>#N/A</v>
      </c>
    </row>
    <row r="2373" spans="1:41" x14ac:dyDescent="0.3">
      <c r="A2373" s="13" t="s">
        <v>1223</v>
      </c>
      <c r="AK2373" s="50" t="e">
        <v>#N/A</v>
      </c>
      <c r="AO2373" s="13" t="e">
        <v>#N/A</v>
      </c>
    </row>
    <row r="2374" spans="1:41" x14ac:dyDescent="0.3">
      <c r="A2374" s="13" t="s">
        <v>1223</v>
      </c>
      <c r="AK2374" s="50" t="e">
        <v>#N/A</v>
      </c>
      <c r="AO2374" s="13" t="e">
        <v>#N/A</v>
      </c>
    </row>
    <row r="2375" spans="1:41" x14ac:dyDescent="0.3">
      <c r="A2375" s="13" t="s">
        <v>1223</v>
      </c>
      <c r="AK2375" s="50" t="e">
        <v>#N/A</v>
      </c>
      <c r="AO2375" s="13" t="e">
        <v>#N/A</v>
      </c>
    </row>
    <row r="2376" spans="1:41" x14ac:dyDescent="0.3">
      <c r="A2376" s="13" t="s">
        <v>1223</v>
      </c>
      <c r="AK2376" s="50" t="e">
        <v>#N/A</v>
      </c>
      <c r="AO2376" s="13" t="e">
        <v>#N/A</v>
      </c>
    </row>
    <row r="2377" spans="1:41" x14ac:dyDescent="0.3">
      <c r="A2377" s="13" t="s">
        <v>1223</v>
      </c>
      <c r="AK2377" s="50" t="e">
        <v>#N/A</v>
      </c>
      <c r="AO2377" s="13" t="e">
        <v>#N/A</v>
      </c>
    </row>
    <row r="2378" spans="1:41" x14ac:dyDescent="0.3">
      <c r="A2378" s="13" t="s">
        <v>1223</v>
      </c>
      <c r="AK2378" s="50" t="e">
        <v>#N/A</v>
      </c>
      <c r="AO2378" s="13" t="e">
        <v>#N/A</v>
      </c>
    </row>
    <row r="2379" spans="1:41" x14ac:dyDescent="0.3">
      <c r="A2379" s="13" t="s">
        <v>1223</v>
      </c>
      <c r="AK2379" s="50" t="e">
        <v>#N/A</v>
      </c>
      <c r="AO2379" s="13" t="e">
        <v>#N/A</v>
      </c>
    </row>
    <row r="2380" spans="1:41" x14ac:dyDescent="0.3">
      <c r="A2380" s="13" t="s">
        <v>1223</v>
      </c>
      <c r="AK2380" s="50" t="e">
        <v>#N/A</v>
      </c>
      <c r="AO2380" s="13" t="e">
        <v>#N/A</v>
      </c>
    </row>
    <row r="2381" spans="1:41" x14ac:dyDescent="0.3">
      <c r="A2381" s="13" t="s">
        <v>1223</v>
      </c>
      <c r="AK2381" s="50" t="e">
        <v>#N/A</v>
      </c>
      <c r="AO2381" s="13" t="e">
        <v>#N/A</v>
      </c>
    </row>
    <row r="2382" spans="1:41" x14ac:dyDescent="0.3">
      <c r="A2382" s="13" t="s">
        <v>1223</v>
      </c>
      <c r="AK2382" s="50" t="e">
        <v>#N/A</v>
      </c>
      <c r="AO2382" s="13" t="e">
        <v>#N/A</v>
      </c>
    </row>
    <row r="2383" spans="1:41" x14ac:dyDescent="0.3">
      <c r="A2383" s="13" t="s">
        <v>1223</v>
      </c>
      <c r="AK2383" s="50" t="e">
        <v>#N/A</v>
      </c>
      <c r="AO2383" s="13" t="e">
        <v>#N/A</v>
      </c>
    </row>
    <row r="2384" spans="1:41" x14ac:dyDescent="0.3">
      <c r="A2384" s="13" t="s">
        <v>1223</v>
      </c>
      <c r="AK2384" s="50" t="e">
        <v>#N/A</v>
      </c>
      <c r="AO2384" s="13" t="e">
        <v>#N/A</v>
      </c>
    </row>
    <row r="2385" spans="1:41" x14ac:dyDescent="0.3">
      <c r="A2385" s="13" t="s">
        <v>1223</v>
      </c>
      <c r="AK2385" s="50" t="e">
        <v>#N/A</v>
      </c>
      <c r="AO2385" s="13" t="e">
        <v>#N/A</v>
      </c>
    </row>
    <row r="2386" spans="1:41" x14ac:dyDescent="0.3">
      <c r="A2386" s="13" t="s">
        <v>1223</v>
      </c>
      <c r="AK2386" s="50" t="e">
        <v>#N/A</v>
      </c>
      <c r="AO2386" s="13" t="e">
        <v>#N/A</v>
      </c>
    </row>
    <row r="2387" spans="1:41" x14ac:dyDescent="0.3">
      <c r="A2387" s="13" t="s">
        <v>1223</v>
      </c>
      <c r="AK2387" s="50" t="e">
        <v>#N/A</v>
      </c>
      <c r="AO2387" s="13" t="e">
        <v>#N/A</v>
      </c>
    </row>
    <row r="2388" spans="1:41" x14ac:dyDescent="0.3">
      <c r="A2388" s="13" t="s">
        <v>1223</v>
      </c>
      <c r="AK2388" s="50" t="e">
        <v>#N/A</v>
      </c>
      <c r="AO2388" s="13" t="e">
        <v>#N/A</v>
      </c>
    </row>
    <row r="2389" spans="1:41" x14ac:dyDescent="0.3">
      <c r="A2389" s="13" t="s">
        <v>1223</v>
      </c>
      <c r="AK2389" s="50" t="e">
        <v>#N/A</v>
      </c>
      <c r="AO2389" s="13" t="e">
        <v>#N/A</v>
      </c>
    </row>
    <row r="2390" spans="1:41" x14ac:dyDescent="0.3">
      <c r="A2390" s="13" t="s">
        <v>1223</v>
      </c>
      <c r="AK2390" s="50" t="e">
        <v>#N/A</v>
      </c>
      <c r="AO2390" s="13" t="e">
        <v>#N/A</v>
      </c>
    </row>
    <row r="2391" spans="1:41" x14ac:dyDescent="0.3">
      <c r="A2391" s="13" t="s">
        <v>1223</v>
      </c>
      <c r="AK2391" s="50" t="e">
        <v>#N/A</v>
      </c>
      <c r="AO2391" s="13" t="e">
        <v>#N/A</v>
      </c>
    </row>
    <row r="2392" spans="1:41" x14ac:dyDescent="0.3">
      <c r="A2392" s="13" t="s">
        <v>1223</v>
      </c>
      <c r="AK2392" s="50" t="e">
        <v>#N/A</v>
      </c>
      <c r="AO2392" s="13" t="e">
        <v>#N/A</v>
      </c>
    </row>
    <row r="2393" spans="1:41" x14ac:dyDescent="0.3">
      <c r="A2393" s="13" t="s">
        <v>1223</v>
      </c>
      <c r="AK2393" s="50" t="e">
        <v>#N/A</v>
      </c>
      <c r="AO2393" s="13" t="e">
        <v>#N/A</v>
      </c>
    </row>
    <row r="2394" spans="1:41" x14ac:dyDescent="0.3">
      <c r="A2394" s="13" t="s">
        <v>1223</v>
      </c>
      <c r="AK2394" s="50" t="e">
        <v>#N/A</v>
      </c>
      <c r="AO2394" s="13" t="e">
        <v>#N/A</v>
      </c>
    </row>
    <row r="2395" spans="1:41" x14ac:dyDescent="0.3">
      <c r="A2395" s="13" t="s">
        <v>1223</v>
      </c>
      <c r="AK2395" s="50" t="e">
        <v>#N/A</v>
      </c>
      <c r="AO2395" s="13" t="e">
        <v>#N/A</v>
      </c>
    </row>
    <row r="2396" spans="1:41" x14ac:dyDescent="0.3">
      <c r="A2396" s="13" t="s">
        <v>1223</v>
      </c>
      <c r="AK2396" s="50" t="e">
        <v>#N/A</v>
      </c>
      <c r="AO2396" s="13" t="e">
        <v>#N/A</v>
      </c>
    </row>
    <row r="2397" spans="1:41" x14ac:dyDescent="0.3">
      <c r="A2397" s="13" t="s">
        <v>1223</v>
      </c>
      <c r="AK2397" s="50" t="e">
        <v>#N/A</v>
      </c>
      <c r="AO2397" s="13" t="e">
        <v>#N/A</v>
      </c>
    </row>
    <row r="2398" spans="1:41" x14ac:dyDescent="0.3">
      <c r="A2398" s="13" t="s">
        <v>1223</v>
      </c>
      <c r="AK2398" s="50" t="e">
        <v>#N/A</v>
      </c>
      <c r="AO2398" s="13" t="e">
        <v>#N/A</v>
      </c>
    </row>
    <row r="2399" spans="1:41" x14ac:dyDescent="0.3">
      <c r="A2399" s="13" t="s">
        <v>1223</v>
      </c>
      <c r="AK2399" s="50" t="e">
        <v>#N/A</v>
      </c>
      <c r="AO2399" s="13" t="e">
        <v>#N/A</v>
      </c>
    </row>
    <row r="2400" spans="1:41" x14ac:dyDescent="0.3">
      <c r="A2400" s="13" t="s">
        <v>1223</v>
      </c>
      <c r="AK2400" s="50" t="e">
        <v>#N/A</v>
      </c>
      <c r="AO2400" s="13" t="e">
        <v>#N/A</v>
      </c>
    </row>
    <row r="2401" spans="1:41" x14ac:dyDescent="0.3">
      <c r="A2401" s="13" t="s">
        <v>1223</v>
      </c>
      <c r="AK2401" s="50" t="e">
        <v>#N/A</v>
      </c>
      <c r="AO2401" s="13" t="e">
        <v>#N/A</v>
      </c>
    </row>
    <row r="2402" spans="1:41" x14ac:dyDescent="0.3">
      <c r="A2402" s="13" t="s">
        <v>1223</v>
      </c>
      <c r="AK2402" s="50" t="e">
        <v>#N/A</v>
      </c>
      <c r="AO2402" s="13" t="e">
        <v>#N/A</v>
      </c>
    </row>
    <row r="2403" spans="1:41" x14ac:dyDescent="0.3">
      <c r="A2403" s="13" t="s">
        <v>1223</v>
      </c>
      <c r="AK2403" s="50" t="e">
        <v>#N/A</v>
      </c>
      <c r="AO2403" s="13" t="e">
        <v>#N/A</v>
      </c>
    </row>
    <row r="2404" spans="1:41" x14ac:dyDescent="0.3">
      <c r="A2404" s="13" t="s">
        <v>1223</v>
      </c>
      <c r="AK2404" s="50" t="e">
        <v>#N/A</v>
      </c>
      <c r="AO2404" s="13" t="e">
        <v>#N/A</v>
      </c>
    </row>
    <row r="2405" spans="1:41" x14ac:dyDescent="0.3">
      <c r="A2405" s="13" t="s">
        <v>1223</v>
      </c>
      <c r="AK2405" s="50" t="e">
        <v>#N/A</v>
      </c>
      <c r="AO2405" s="13" t="e">
        <v>#N/A</v>
      </c>
    </row>
    <row r="2406" spans="1:41" x14ac:dyDescent="0.3">
      <c r="A2406" s="13" t="s">
        <v>1223</v>
      </c>
      <c r="AK2406" s="50" t="e">
        <v>#N/A</v>
      </c>
      <c r="AO2406" s="13" t="e">
        <v>#N/A</v>
      </c>
    </row>
    <row r="2407" spans="1:41" x14ac:dyDescent="0.3">
      <c r="A2407" s="13" t="s">
        <v>1223</v>
      </c>
      <c r="AK2407" s="50" t="e">
        <v>#N/A</v>
      </c>
      <c r="AO2407" s="13" t="e">
        <v>#N/A</v>
      </c>
    </row>
    <row r="2408" spans="1:41" x14ac:dyDescent="0.3">
      <c r="A2408" s="13" t="s">
        <v>1223</v>
      </c>
      <c r="AK2408" s="50" t="e">
        <v>#N/A</v>
      </c>
      <c r="AO2408" s="13" t="e">
        <v>#N/A</v>
      </c>
    </row>
    <row r="2409" spans="1:41" x14ac:dyDescent="0.3">
      <c r="A2409" s="13" t="s">
        <v>1223</v>
      </c>
      <c r="AK2409" s="50" t="e">
        <v>#N/A</v>
      </c>
      <c r="AO2409" s="13" t="e">
        <v>#N/A</v>
      </c>
    </row>
    <row r="2410" spans="1:41" x14ac:dyDescent="0.3">
      <c r="A2410" s="13" t="s">
        <v>1223</v>
      </c>
      <c r="AK2410" s="50" t="e">
        <v>#N/A</v>
      </c>
      <c r="AO2410" s="13" t="e">
        <v>#N/A</v>
      </c>
    </row>
    <row r="2411" spans="1:41" x14ac:dyDescent="0.3">
      <c r="A2411" s="13" t="s">
        <v>1223</v>
      </c>
      <c r="AK2411" s="50" t="e">
        <v>#N/A</v>
      </c>
      <c r="AO2411" s="13" t="e">
        <v>#N/A</v>
      </c>
    </row>
    <row r="2412" spans="1:41" x14ac:dyDescent="0.3">
      <c r="A2412" s="13" t="s">
        <v>1223</v>
      </c>
      <c r="AK2412" s="50" t="e">
        <v>#N/A</v>
      </c>
      <c r="AO2412" s="13" t="e">
        <v>#N/A</v>
      </c>
    </row>
    <row r="2413" spans="1:41" x14ac:dyDescent="0.3">
      <c r="A2413" s="13" t="s">
        <v>1223</v>
      </c>
      <c r="AK2413" s="50" t="e">
        <v>#N/A</v>
      </c>
      <c r="AO2413" s="13" t="e">
        <v>#N/A</v>
      </c>
    </row>
    <row r="2414" spans="1:41" x14ac:dyDescent="0.3">
      <c r="A2414" s="13" t="s">
        <v>1223</v>
      </c>
      <c r="AK2414" s="50" t="e">
        <v>#N/A</v>
      </c>
      <c r="AO2414" s="13" t="e">
        <v>#N/A</v>
      </c>
    </row>
    <row r="2415" spans="1:41" x14ac:dyDescent="0.3">
      <c r="A2415" s="13" t="s">
        <v>1223</v>
      </c>
      <c r="AK2415" s="50" t="e">
        <v>#N/A</v>
      </c>
      <c r="AO2415" s="13" t="e">
        <v>#N/A</v>
      </c>
    </row>
    <row r="2416" spans="1:41" x14ac:dyDescent="0.3">
      <c r="A2416" s="13" t="s">
        <v>1223</v>
      </c>
      <c r="AK2416" s="50" t="e">
        <v>#N/A</v>
      </c>
      <c r="AO2416" s="13" t="e">
        <v>#N/A</v>
      </c>
    </row>
    <row r="2417" spans="1:41" x14ac:dyDescent="0.3">
      <c r="A2417" s="13" t="s">
        <v>1223</v>
      </c>
      <c r="AK2417" s="50" t="e">
        <v>#N/A</v>
      </c>
      <c r="AO2417" s="13" t="e">
        <v>#N/A</v>
      </c>
    </row>
    <row r="2418" spans="1:41" x14ac:dyDescent="0.3">
      <c r="A2418" s="13" t="s">
        <v>1223</v>
      </c>
      <c r="AK2418" s="50" t="e">
        <v>#N/A</v>
      </c>
      <c r="AO2418" s="13" t="e">
        <v>#N/A</v>
      </c>
    </row>
    <row r="2419" spans="1:41" x14ac:dyDescent="0.3">
      <c r="A2419" s="13" t="s">
        <v>1223</v>
      </c>
      <c r="AK2419" s="50" t="e">
        <v>#N/A</v>
      </c>
      <c r="AO2419" s="13" t="e">
        <v>#N/A</v>
      </c>
    </row>
    <row r="2420" spans="1:41" x14ac:dyDescent="0.3">
      <c r="A2420" s="13" t="s">
        <v>1223</v>
      </c>
      <c r="AK2420" s="50" t="e">
        <v>#N/A</v>
      </c>
      <c r="AO2420" s="13" t="e">
        <v>#N/A</v>
      </c>
    </row>
    <row r="2421" spans="1:41" x14ac:dyDescent="0.3">
      <c r="A2421" s="13" t="s">
        <v>1223</v>
      </c>
      <c r="AK2421" s="50" t="e">
        <v>#N/A</v>
      </c>
      <c r="AO2421" s="13" t="e">
        <v>#N/A</v>
      </c>
    </row>
    <row r="2422" spans="1:41" x14ac:dyDescent="0.3">
      <c r="A2422" s="13" t="s">
        <v>1223</v>
      </c>
      <c r="AK2422" s="50" t="e">
        <v>#N/A</v>
      </c>
      <c r="AO2422" s="13" t="e">
        <v>#N/A</v>
      </c>
    </row>
    <row r="2423" spans="1:41" x14ac:dyDescent="0.3">
      <c r="A2423" s="13" t="s">
        <v>1223</v>
      </c>
      <c r="AK2423" s="50" t="e">
        <v>#N/A</v>
      </c>
      <c r="AO2423" s="13" t="e">
        <v>#N/A</v>
      </c>
    </row>
    <row r="2424" spans="1:41" x14ac:dyDescent="0.3">
      <c r="A2424" s="13" t="s">
        <v>1223</v>
      </c>
      <c r="AK2424" s="50" t="e">
        <v>#N/A</v>
      </c>
      <c r="AO2424" s="13" t="e">
        <v>#N/A</v>
      </c>
    </row>
    <row r="2425" spans="1:41" x14ac:dyDescent="0.3">
      <c r="A2425" s="13" t="s">
        <v>1223</v>
      </c>
      <c r="AK2425" s="50" t="e">
        <v>#N/A</v>
      </c>
      <c r="AO2425" s="13" t="e">
        <v>#N/A</v>
      </c>
    </row>
    <row r="2426" spans="1:41" x14ac:dyDescent="0.3">
      <c r="A2426" s="13" t="s">
        <v>1223</v>
      </c>
      <c r="AK2426" s="50" t="e">
        <v>#N/A</v>
      </c>
      <c r="AO2426" s="13" t="e">
        <v>#N/A</v>
      </c>
    </row>
    <row r="2427" spans="1:41" x14ac:dyDescent="0.3">
      <c r="A2427" s="13" t="s">
        <v>1223</v>
      </c>
      <c r="AK2427" s="50" t="e">
        <v>#N/A</v>
      </c>
      <c r="AO2427" s="13" t="e">
        <v>#N/A</v>
      </c>
    </row>
    <row r="2428" spans="1:41" x14ac:dyDescent="0.3">
      <c r="A2428" s="13" t="s">
        <v>1223</v>
      </c>
      <c r="AK2428" s="50" t="e">
        <v>#N/A</v>
      </c>
      <c r="AO2428" s="13" t="e">
        <v>#N/A</v>
      </c>
    </row>
    <row r="2429" spans="1:41" x14ac:dyDescent="0.3">
      <c r="A2429" s="13" t="s">
        <v>1223</v>
      </c>
      <c r="AK2429" s="50" t="e">
        <v>#N/A</v>
      </c>
      <c r="AO2429" s="13" t="e">
        <v>#N/A</v>
      </c>
    </row>
    <row r="2430" spans="1:41" x14ac:dyDescent="0.3">
      <c r="A2430" s="13" t="s">
        <v>1223</v>
      </c>
      <c r="AK2430" s="50" t="e">
        <v>#N/A</v>
      </c>
      <c r="AO2430" s="13" t="e">
        <v>#N/A</v>
      </c>
    </row>
    <row r="2431" spans="1:41" x14ac:dyDescent="0.3">
      <c r="A2431" s="13" t="s">
        <v>1223</v>
      </c>
      <c r="AK2431" s="50" t="e">
        <v>#N/A</v>
      </c>
      <c r="AO2431" s="13" t="e">
        <v>#N/A</v>
      </c>
    </row>
    <row r="2432" spans="1:41" x14ac:dyDescent="0.3">
      <c r="A2432" s="13" t="s">
        <v>1223</v>
      </c>
      <c r="AK2432" s="50" t="e">
        <v>#N/A</v>
      </c>
      <c r="AO2432" s="13" t="e">
        <v>#N/A</v>
      </c>
    </row>
    <row r="2433" spans="1:41" x14ac:dyDescent="0.3">
      <c r="A2433" s="13" t="s">
        <v>1223</v>
      </c>
      <c r="AK2433" s="50" t="e">
        <v>#N/A</v>
      </c>
      <c r="AO2433" s="13" t="e">
        <v>#N/A</v>
      </c>
    </row>
    <row r="2434" spans="1:41" x14ac:dyDescent="0.3">
      <c r="A2434" s="13" t="s">
        <v>1223</v>
      </c>
      <c r="AK2434" s="50" t="e">
        <v>#N/A</v>
      </c>
      <c r="AO2434" s="13" t="e">
        <v>#N/A</v>
      </c>
    </row>
    <row r="2435" spans="1:41" x14ac:dyDescent="0.3">
      <c r="A2435" s="13" t="s">
        <v>1223</v>
      </c>
      <c r="AK2435" s="50" t="e">
        <v>#N/A</v>
      </c>
      <c r="AO2435" s="13" t="e">
        <v>#N/A</v>
      </c>
    </row>
    <row r="2436" spans="1:41" x14ac:dyDescent="0.3">
      <c r="A2436" s="13" t="s">
        <v>1223</v>
      </c>
      <c r="AK2436" s="50" t="e">
        <v>#N/A</v>
      </c>
      <c r="AO2436" s="13" t="e">
        <v>#N/A</v>
      </c>
    </row>
    <row r="2437" spans="1:41" x14ac:dyDescent="0.3">
      <c r="A2437" s="13" t="s">
        <v>1223</v>
      </c>
      <c r="AK2437" s="50" t="e">
        <v>#N/A</v>
      </c>
      <c r="AO2437" s="13" t="e">
        <v>#N/A</v>
      </c>
    </row>
    <row r="2438" spans="1:41" x14ac:dyDescent="0.3">
      <c r="A2438" s="13" t="s">
        <v>1223</v>
      </c>
      <c r="AK2438" s="50" t="e">
        <v>#N/A</v>
      </c>
      <c r="AO2438" s="13" t="e">
        <v>#N/A</v>
      </c>
    </row>
    <row r="2439" spans="1:41" x14ac:dyDescent="0.3">
      <c r="A2439" s="13" t="s">
        <v>1223</v>
      </c>
      <c r="AK2439" s="50" t="e">
        <v>#N/A</v>
      </c>
      <c r="AO2439" s="13" t="e">
        <v>#N/A</v>
      </c>
    </row>
    <row r="2440" spans="1:41" x14ac:dyDescent="0.3">
      <c r="A2440" s="13" t="s">
        <v>1223</v>
      </c>
      <c r="AK2440" s="50" t="e">
        <v>#N/A</v>
      </c>
      <c r="AO2440" s="13" t="e">
        <v>#N/A</v>
      </c>
    </row>
    <row r="2441" spans="1:41" x14ac:dyDescent="0.3">
      <c r="A2441" s="13" t="s">
        <v>1223</v>
      </c>
      <c r="AK2441" s="50" t="e">
        <v>#N/A</v>
      </c>
      <c r="AO2441" s="13" t="e">
        <v>#N/A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C45A1-3E07-473C-82D3-04BB78313FE3}">
  <dimension ref="A1:AM222"/>
  <sheetViews>
    <sheetView topLeftCell="W1" workbookViewId="0">
      <pane ySplit="1" topLeftCell="A187" activePane="bottomLeft" state="frozen"/>
      <selection activeCell="Y1" sqref="A1:XFD1048576"/>
      <selection pane="bottomLeft" activeCell="Y1" sqref="A1:XFD1048576"/>
    </sheetView>
  </sheetViews>
  <sheetFormatPr baseColWidth="10" defaultRowHeight="14.4" x14ac:dyDescent="0.3"/>
  <cols>
    <col min="1" max="1" width="11.88671875" bestFit="1" customWidth="1"/>
    <col min="2" max="2" width="57.88671875" bestFit="1" customWidth="1"/>
    <col min="3" max="3" width="8" bestFit="1" customWidth="1"/>
    <col min="4" max="4" width="15.109375" bestFit="1" customWidth="1"/>
    <col min="5" max="5" width="13.77734375" bestFit="1" customWidth="1"/>
    <col min="6" max="6" width="13.6640625" bestFit="1" customWidth="1"/>
    <col min="7" max="7" width="17.77734375" bestFit="1" customWidth="1"/>
    <col min="8" max="8" width="15.5546875" bestFit="1" customWidth="1"/>
    <col min="9" max="9" width="13.77734375" bestFit="1" customWidth="1"/>
    <col min="10" max="10" width="16.6640625" bestFit="1" customWidth="1"/>
    <col min="11" max="11" width="17.77734375" bestFit="1" customWidth="1"/>
    <col min="12" max="12" width="15.5546875" bestFit="1" customWidth="1"/>
    <col min="13" max="13" width="13.77734375" bestFit="1" customWidth="1"/>
    <col min="14" max="14" width="16.6640625" bestFit="1" customWidth="1"/>
    <col min="15" max="15" width="14.5546875" bestFit="1" customWidth="1"/>
    <col min="16" max="16" width="16.6640625" bestFit="1" customWidth="1"/>
    <col min="17" max="18" width="20.5546875" bestFit="1" customWidth="1"/>
    <col min="19" max="19" width="17.77734375" bestFit="1" customWidth="1"/>
    <col min="20" max="20" width="14.109375" bestFit="1" customWidth="1"/>
    <col min="21" max="21" width="20.21875" bestFit="1" customWidth="1"/>
    <col min="22" max="22" width="21.6640625" bestFit="1" customWidth="1"/>
    <col min="23" max="23" width="16.109375" bestFit="1" customWidth="1"/>
    <col min="24" max="24" width="14.109375" bestFit="1" customWidth="1"/>
    <col min="25" max="25" width="16.77734375" bestFit="1" customWidth="1"/>
    <col min="26" max="26" width="17.109375" bestFit="1" customWidth="1"/>
    <col min="27" max="27" width="16.77734375" bestFit="1" customWidth="1"/>
    <col min="28" max="28" width="17.109375" bestFit="1" customWidth="1"/>
    <col min="29" max="29" width="20.77734375" bestFit="1" customWidth="1"/>
    <col min="30" max="30" width="19" bestFit="1" customWidth="1"/>
    <col min="31" max="32" width="13.33203125" bestFit="1" customWidth="1"/>
    <col min="33" max="33" width="15.88671875" bestFit="1" customWidth="1"/>
    <col min="34" max="34" width="18.6640625" bestFit="1" customWidth="1"/>
  </cols>
  <sheetData>
    <row r="1" spans="1:39" x14ac:dyDescent="0.3">
      <c r="A1" t="s">
        <v>3</v>
      </c>
      <c r="B1" t="s">
        <v>4</v>
      </c>
      <c r="C1" t="s">
        <v>378</v>
      </c>
      <c r="D1" t="s">
        <v>235</v>
      </c>
      <c r="E1" t="s">
        <v>236</v>
      </c>
      <c r="F1" t="s">
        <v>237</v>
      </c>
      <c r="G1" t="s">
        <v>238</v>
      </c>
      <c r="H1" t="s">
        <v>239</v>
      </c>
      <c r="I1" t="s">
        <v>240</v>
      </c>
      <c r="J1" t="s">
        <v>241</v>
      </c>
      <c r="K1" t="s">
        <v>242</v>
      </c>
      <c r="L1" t="s">
        <v>243</v>
      </c>
      <c r="M1" t="s">
        <v>244</v>
      </c>
      <c r="N1" t="s">
        <v>245</v>
      </c>
      <c r="O1" t="s">
        <v>246</v>
      </c>
      <c r="P1" t="s">
        <v>247</v>
      </c>
      <c r="Q1" t="s">
        <v>248</v>
      </c>
      <c r="R1" t="s">
        <v>249</v>
      </c>
      <c r="S1" t="s">
        <v>250</v>
      </c>
      <c r="T1" t="s">
        <v>251</v>
      </c>
      <c r="U1" t="s">
        <v>252</v>
      </c>
      <c r="V1" t="s">
        <v>253</v>
      </c>
      <c r="W1" t="s">
        <v>254</v>
      </c>
      <c r="X1" t="s">
        <v>255</v>
      </c>
      <c r="Y1" t="s">
        <v>256</v>
      </c>
      <c r="Z1" t="s">
        <v>257</v>
      </c>
      <c r="AA1" t="s">
        <v>258</v>
      </c>
      <c r="AB1" t="s">
        <v>259</v>
      </c>
      <c r="AC1" t="s">
        <v>296</v>
      </c>
      <c r="AD1" t="s">
        <v>297</v>
      </c>
      <c r="AE1" t="s">
        <v>298</v>
      </c>
      <c r="AF1" t="s">
        <v>300</v>
      </c>
      <c r="AG1" t="s">
        <v>471</v>
      </c>
      <c r="AH1" t="s">
        <v>472</v>
      </c>
      <c r="AI1" s="50" t="s">
        <v>306</v>
      </c>
      <c r="AM1" s="156" t="s">
        <v>412</v>
      </c>
    </row>
    <row r="2" spans="1:39" x14ac:dyDescent="0.3">
      <c r="A2">
        <v>4317</v>
      </c>
      <c r="B2" t="s">
        <v>32</v>
      </c>
      <c r="C2">
        <v>811</v>
      </c>
      <c r="D2">
        <v>8</v>
      </c>
      <c r="F2">
        <v>837</v>
      </c>
      <c r="G2">
        <v>44</v>
      </c>
      <c r="H2">
        <v>34</v>
      </c>
      <c r="I2">
        <v>40</v>
      </c>
      <c r="J2">
        <v>45</v>
      </c>
      <c r="K2">
        <v>35</v>
      </c>
      <c r="L2">
        <v>35</v>
      </c>
      <c r="M2">
        <v>34</v>
      </c>
      <c r="N2">
        <v>31</v>
      </c>
      <c r="O2">
        <v>22</v>
      </c>
      <c r="P2">
        <v>17</v>
      </c>
      <c r="Q2">
        <v>9</v>
      </c>
      <c r="R2">
        <v>6</v>
      </c>
      <c r="S2">
        <v>18</v>
      </c>
      <c r="T2">
        <v>21</v>
      </c>
      <c r="U2">
        <v>18</v>
      </c>
      <c r="V2">
        <v>0</v>
      </c>
      <c r="W2">
        <v>25</v>
      </c>
      <c r="X2">
        <v>16</v>
      </c>
      <c r="Y2">
        <v>16</v>
      </c>
      <c r="Z2">
        <v>16</v>
      </c>
      <c r="AA2">
        <v>9</v>
      </c>
      <c r="AB2">
        <v>7</v>
      </c>
      <c r="AC2">
        <v>6</v>
      </c>
      <c r="AD2">
        <v>23</v>
      </c>
      <c r="AE2">
        <v>8</v>
      </c>
      <c r="AF2">
        <v>0</v>
      </c>
      <c r="AG2">
        <v>13</v>
      </c>
      <c r="AH2">
        <v>33</v>
      </c>
      <c r="AI2" s="50" t="s">
        <v>33</v>
      </c>
      <c r="AM2" s="13" t="s">
        <v>33</v>
      </c>
    </row>
    <row r="3" spans="1:39" x14ac:dyDescent="0.3">
      <c r="A3">
        <v>4318</v>
      </c>
      <c r="B3" t="s">
        <v>35</v>
      </c>
      <c r="C3">
        <v>145</v>
      </c>
      <c r="D3">
        <v>0</v>
      </c>
      <c r="F3">
        <v>172</v>
      </c>
      <c r="G3">
        <v>109</v>
      </c>
      <c r="H3">
        <v>108</v>
      </c>
      <c r="I3">
        <v>109</v>
      </c>
      <c r="J3">
        <v>109</v>
      </c>
      <c r="K3">
        <v>86</v>
      </c>
      <c r="L3">
        <v>85</v>
      </c>
      <c r="M3">
        <v>85</v>
      </c>
      <c r="N3">
        <v>87</v>
      </c>
      <c r="O3">
        <v>80</v>
      </c>
      <c r="P3">
        <v>79</v>
      </c>
      <c r="Q3">
        <v>30</v>
      </c>
      <c r="R3">
        <v>26</v>
      </c>
      <c r="S3">
        <v>77</v>
      </c>
      <c r="T3">
        <v>80</v>
      </c>
      <c r="U3">
        <v>78</v>
      </c>
      <c r="V3">
        <v>7</v>
      </c>
      <c r="W3">
        <v>79</v>
      </c>
      <c r="X3">
        <v>82</v>
      </c>
      <c r="Y3">
        <v>66</v>
      </c>
      <c r="Z3">
        <v>83</v>
      </c>
      <c r="AA3">
        <v>61</v>
      </c>
      <c r="AB3">
        <v>42</v>
      </c>
      <c r="AC3">
        <v>20</v>
      </c>
      <c r="AD3">
        <v>110</v>
      </c>
      <c r="AE3">
        <v>53</v>
      </c>
      <c r="AF3">
        <v>0</v>
      </c>
      <c r="AG3">
        <v>32</v>
      </c>
      <c r="AH3">
        <v>59</v>
      </c>
      <c r="AI3" s="50" t="s">
        <v>33</v>
      </c>
      <c r="AM3" s="13" t="s">
        <v>33</v>
      </c>
    </row>
    <row r="4" spans="1:39" x14ac:dyDescent="0.3">
      <c r="A4">
        <v>4319</v>
      </c>
      <c r="B4" t="s">
        <v>36</v>
      </c>
      <c r="C4">
        <v>3</v>
      </c>
      <c r="D4">
        <v>0</v>
      </c>
      <c r="F4">
        <v>2</v>
      </c>
      <c r="G4">
        <v>55</v>
      </c>
      <c r="H4">
        <v>55</v>
      </c>
      <c r="I4">
        <v>55</v>
      </c>
      <c r="J4">
        <v>55</v>
      </c>
      <c r="K4">
        <v>60</v>
      </c>
      <c r="L4">
        <v>58</v>
      </c>
      <c r="M4">
        <v>60</v>
      </c>
      <c r="N4">
        <v>60</v>
      </c>
      <c r="O4">
        <v>58</v>
      </c>
      <c r="P4">
        <v>59</v>
      </c>
      <c r="Q4">
        <v>24</v>
      </c>
      <c r="R4">
        <v>18</v>
      </c>
      <c r="S4">
        <v>64</v>
      </c>
      <c r="T4">
        <v>65</v>
      </c>
      <c r="U4">
        <v>65</v>
      </c>
      <c r="V4">
        <v>7</v>
      </c>
      <c r="W4">
        <v>51</v>
      </c>
      <c r="X4">
        <v>36</v>
      </c>
      <c r="Y4">
        <v>34</v>
      </c>
      <c r="Z4">
        <v>41</v>
      </c>
      <c r="AA4">
        <v>47</v>
      </c>
      <c r="AB4">
        <v>34</v>
      </c>
      <c r="AC4">
        <v>20</v>
      </c>
      <c r="AD4">
        <v>170</v>
      </c>
      <c r="AE4">
        <v>30</v>
      </c>
      <c r="AF4">
        <v>0</v>
      </c>
      <c r="AG4">
        <v>7</v>
      </c>
      <c r="AH4">
        <v>37</v>
      </c>
      <c r="AI4" s="50" t="s">
        <v>33</v>
      </c>
      <c r="AM4" s="13" t="s">
        <v>33</v>
      </c>
    </row>
    <row r="5" spans="1:39" x14ac:dyDescent="0.3">
      <c r="A5">
        <v>4320</v>
      </c>
      <c r="B5" t="s">
        <v>37</v>
      </c>
      <c r="C5">
        <v>2</v>
      </c>
      <c r="D5">
        <v>0</v>
      </c>
      <c r="F5">
        <v>1</v>
      </c>
      <c r="G5">
        <v>36</v>
      </c>
      <c r="H5">
        <v>36</v>
      </c>
      <c r="I5">
        <v>36</v>
      </c>
      <c r="J5">
        <v>36</v>
      </c>
      <c r="K5">
        <v>46</v>
      </c>
      <c r="L5">
        <v>46</v>
      </c>
      <c r="M5">
        <v>46</v>
      </c>
      <c r="N5">
        <v>46</v>
      </c>
      <c r="O5">
        <v>55</v>
      </c>
      <c r="P5">
        <v>55</v>
      </c>
      <c r="Q5">
        <v>14</v>
      </c>
      <c r="R5">
        <v>12</v>
      </c>
      <c r="S5">
        <v>56</v>
      </c>
      <c r="T5">
        <v>56</v>
      </c>
      <c r="U5">
        <v>55</v>
      </c>
      <c r="V5">
        <v>1</v>
      </c>
      <c r="W5">
        <v>37</v>
      </c>
      <c r="X5">
        <v>53</v>
      </c>
      <c r="Y5">
        <v>51</v>
      </c>
      <c r="Z5">
        <v>54</v>
      </c>
      <c r="AA5">
        <v>40</v>
      </c>
      <c r="AB5">
        <v>33</v>
      </c>
      <c r="AC5">
        <v>17</v>
      </c>
      <c r="AD5">
        <v>107</v>
      </c>
      <c r="AE5">
        <v>103</v>
      </c>
      <c r="AF5">
        <v>0</v>
      </c>
      <c r="AG5">
        <v>13</v>
      </c>
      <c r="AH5">
        <v>27</v>
      </c>
      <c r="AI5" s="50" t="s">
        <v>33</v>
      </c>
      <c r="AM5" s="13" t="s">
        <v>33</v>
      </c>
    </row>
    <row r="6" spans="1:39" x14ac:dyDescent="0.3">
      <c r="A6">
        <v>4321</v>
      </c>
      <c r="B6" t="s">
        <v>437</v>
      </c>
      <c r="C6">
        <v>0</v>
      </c>
      <c r="D6">
        <v>0</v>
      </c>
      <c r="F6">
        <v>0</v>
      </c>
      <c r="G6">
        <v>62</v>
      </c>
      <c r="H6">
        <v>62</v>
      </c>
      <c r="I6">
        <v>63</v>
      </c>
      <c r="J6">
        <v>64</v>
      </c>
      <c r="K6">
        <v>55</v>
      </c>
      <c r="L6">
        <v>54</v>
      </c>
      <c r="M6">
        <v>54</v>
      </c>
      <c r="N6">
        <v>53</v>
      </c>
      <c r="O6">
        <v>70</v>
      </c>
      <c r="P6">
        <v>70</v>
      </c>
      <c r="Q6">
        <v>31</v>
      </c>
      <c r="R6">
        <v>18</v>
      </c>
      <c r="S6">
        <v>55</v>
      </c>
      <c r="T6">
        <v>57</v>
      </c>
      <c r="U6">
        <v>59</v>
      </c>
      <c r="V6">
        <v>7</v>
      </c>
      <c r="W6">
        <v>57</v>
      </c>
      <c r="X6">
        <v>31</v>
      </c>
      <c r="Y6">
        <v>19</v>
      </c>
      <c r="Z6">
        <v>37</v>
      </c>
      <c r="AA6">
        <v>30</v>
      </c>
      <c r="AB6">
        <v>16</v>
      </c>
      <c r="AC6">
        <v>26</v>
      </c>
      <c r="AD6">
        <v>107</v>
      </c>
      <c r="AE6">
        <v>100</v>
      </c>
      <c r="AF6">
        <v>0</v>
      </c>
      <c r="AG6">
        <v>24</v>
      </c>
      <c r="AH6">
        <v>42</v>
      </c>
      <c r="AI6" s="50" t="s">
        <v>33</v>
      </c>
      <c r="AM6" s="13" t="s">
        <v>33</v>
      </c>
    </row>
    <row r="7" spans="1:39" x14ac:dyDescent="0.3">
      <c r="A7">
        <v>4322</v>
      </c>
      <c r="B7" t="s">
        <v>38</v>
      </c>
      <c r="C7">
        <v>0</v>
      </c>
      <c r="D7">
        <v>0</v>
      </c>
      <c r="F7">
        <v>0</v>
      </c>
      <c r="G7">
        <v>51</v>
      </c>
      <c r="H7">
        <v>52</v>
      </c>
      <c r="I7">
        <v>51</v>
      </c>
      <c r="J7">
        <v>50</v>
      </c>
      <c r="K7">
        <v>38</v>
      </c>
      <c r="L7">
        <v>38</v>
      </c>
      <c r="M7">
        <v>40</v>
      </c>
      <c r="N7">
        <v>40</v>
      </c>
      <c r="O7">
        <v>42</v>
      </c>
      <c r="P7">
        <v>42</v>
      </c>
      <c r="Q7">
        <v>13</v>
      </c>
      <c r="R7">
        <v>3</v>
      </c>
      <c r="S7">
        <v>42</v>
      </c>
      <c r="T7">
        <v>43</v>
      </c>
      <c r="U7">
        <v>42</v>
      </c>
      <c r="V7">
        <v>12</v>
      </c>
      <c r="W7">
        <v>36</v>
      </c>
      <c r="X7">
        <v>40</v>
      </c>
      <c r="Y7">
        <v>41</v>
      </c>
      <c r="Z7">
        <v>43</v>
      </c>
      <c r="AA7">
        <v>27</v>
      </c>
      <c r="AB7">
        <v>23</v>
      </c>
      <c r="AC7">
        <v>5</v>
      </c>
      <c r="AD7">
        <v>60</v>
      </c>
      <c r="AE7">
        <v>16</v>
      </c>
      <c r="AF7">
        <v>0</v>
      </c>
      <c r="AG7">
        <v>8</v>
      </c>
      <c r="AH7">
        <v>23</v>
      </c>
      <c r="AI7" s="50" t="s">
        <v>33</v>
      </c>
      <c r="AM7" s="13" t="s">
        <v>33</v>
      </c>
    </row>
    <row r="8" spans="1:39" x14ac:dyDescent="0.3">
      <c r="A8">
        <v>4323</v>
      </c>
      <c r="B8" t="s">
        <v>39</v>
      </c>
      <c r="C8">
        <v>0</v>
      </c>
      <c r="D8">
        <v>0</v>
      </c>
      <c r="F8">
        <v>0</v>
      </c>
      <c r="G8">
        <v>40</v>
      </c>
      <c r="H8">
        <v>40</v>
      </c>
      <c r="I8">
        <v>39</v>
      </c>
      <c r="J8">
        <v>39</v>
      </c>
      <c r="K8">
        <v>30</v>
      </c>
      <c r="L8">
        <v>31</v>
      </c>
      <c r="M8">
        <v>30</v>
      </c>
      <c r="N8">
        <v>30</v>
      </c>
      <c r="O8">
        <v>44</v>
      </c>
      <c r="P8">
        <v>44</v>
      </c>
      <c r="Q8">
        <v>14</v>
      </c>
      <c r="R8">
        <v>8</v>
      </c>
      <c r="S8">
        <v>26</v>
      </c>
      <c r="T8">
        <v>26</v>
      </c>
      <c r="U8">
        <v>26</v>
      </c>
      <c r="V8">
        <v>4</v>
      </c>
      <c r="W8">
        <v>38</v>
      </c>
      <c r="X8">
        <v>40</v>
      </c>
      <c r="Y8">
        <v>45</v>
      </c>
      <c r="Z8">
        <v>45</v>
      </c>
      <c r="AA8">
        <v>31</v>
      </c>
      <c r="AB8">
        <v>24</v>
      </c>
      <c r="AC8">
        <v>15</v>
      </c>
      <c r="AD8">
        <v>65</v>
      </c>
      <c r="AE8">
        <v>82</v>
      </c>
      <c r="AF8">
        <v>0</v>
      </c>
      <c r="AG8">
        <v>0</v>
      </c>
      <c r="AH8">
        <v>35</v>
      </c>
      <c r="AI8" s="50" t="s">
        <v>33</v>
      </c>
      <c r="AM8" s="13" t="s">
        <v>33</v>
      </c>
    </row>
    <row r="9" spans="1:39" x14ac:dyDescent="0.3">
      <c r="A9">
        <v>4324</v>
      </c>
      <c r="B9" t="s">
        <v>40</v>
      </c>
      <c r="C9">
        <v>22</v>
      </c>
      <c r="D9">
        <v>1</v>
      </c>
      <c r="F9">
        <v>21</v>
      </c>
      <c r="G9">
        <v>65</v>
      </c>
      <c r="H9">
        <v>65</v>
      </c>
      <c r="I9">
        <v>66</v>
      </c>
      <c r="J9">
        <v>66</v>
      </c>
      <c r="K9">
        <v>76</v>
      </c>
      <c r="L9">
        <v>74</v>
      </c>
      <c r="M9">
        <v>73</v>
      </c>
      <c r="N9">
        <v>76</v>
      </c>
      <c r="O9">
        <v>82</v>
      </c>
      <c r="P9">
        <v>82</v>
      </c>
      <c r="Q9">
        <v>29</v>
      </c>
      <c r="R9">
        <v>14</v>
      </c>
      <c r="S9">
        <v>72</v>
      </c>
      <c r="T9">
        <v>72</v>
      </c>
      <c r="U9">
        <v>72</v>
      </c>
      <c r="V9">
        <v>21</v>
      </c>
      <c r="W9">
        <v>64</v>
      </c>
      <c r="X9">
        <v>58</v>
      </c>
      <c r="Y9">
        <v>59</v>
      </c>
      <c r="Z9">
        <v>64</v>
      </c>
      <c r="AA9">
        <v>50</v>
      </c>
      <c r="AB9">
        <v>36</v>
      </c>
      <c r="AC9">
        <v>14</v>
      </c>
      <c r="AD9">
        <v>110</v>
      </c>
      <c r="AE9">
        <v>16</v>
      </c>
      <c r="AF9">
        <v>0</v>
      </c>
      <c r="AG9">
        <v>6</v>
      </c>
      <c r="AH9">
        <v>31</v>
      </c>
      <c r="AI9" s="50" t="s">
        <v>33</v>
      </c>
      <c r="AM9" s="13" t="s">
        <v>33</v>
      </c>
    </row>
    <row r="10" spans="1:39" x14ac:dyDescent="0.3">
      <c r="A10">
        <v>4325</v>
      </c>
      <c r="B10" t="s">
        <v>41</v>
      </c>
      <c r="C10">
        <v>7</v>
      </c>
      <c r="D10">
        <v>0</v>
      </c>
      <c r="F10">
        <v>8</v>
      </c>
      <c r="G10">
        <v>29</v>
      </c>
      <c r="H10">
        <v>29</v>
      </c>
      <c r="I10">
        <v>29</v>
      </c>
      <c r="J10">
        <v>29</v>
      </c>
      <c r="K10">
        <v>27</v>
      </c>
      <c r="L10">
        <v>27</v>
      </c>
      <c r="M10">
        <v>26</v>
      </c>
      <c r="N10">
        <v>27</v>
      </c>
      <c r="O10">
        <v>34</v>
      </c>
      <c r="P10">
        <v>33</v>
      </c>
      <c r="Q10">
        <v>8</v>
      </c>
      <c r="R10">
        <v>9</v>
      </c>
      <c r="S10">
        <v>21</v>
      </c>
      <c r="T10">
        <v>22</v>
      </c>
      <c r="U10">
        <v>22</v>
      </c>
      <c r="V10">
        <v>6</v>
      </c>
      <c r="W10">
        <v>15</v>
      </c>
      <c r="X10">
        <v>17</v>
      </c>
      <c r="Y10">
        <v>24</v>
      </c>
      <c r="Z10">
        <v>28</v>
      </c>
      <c r="AA10">
        <v>20</v>
      </c>
      <c r="AB10">
        <v>14</v>
      </c>
      <c r="AC10">
        <v>18</v>
      </c>
      <c r="AD10">
        <v>46</v>
      </c>
      <c r="AE10">
        <v>23</v>
      </c>
      <c r="AF10">
        <v>0</v>
      </c>
      <c r="AG10">
        <v>4</v>
      </c>
      <c r="AH10">
        <v>26</v>
      </c>
      <c r="AI10" s="50" t="s">
        <v>42</v>
      </c>
      <c r="AM10" s="13" t="s">
        <v>33</v>
      </c>
    </row>
    <row r="11" spans="1:39" x14ac:dyDescent="0.3">
      <c r="A11">
        <v>4326</v>
      </c>
      <c r="B11" t="s">
        <v>43</v>
      </c>
      <c r="C11">
        <v>1</v>
      </c>
      <c r="D11">
        <v>0</v>
      </c>
      <c r="F11">
        <v>1</v>
      </c>
      <c r="G11">
        <v>13</v>
      </c>
      <c r="H11">
        <v>12</v>
      </c>
      <c r="I11">
        <v>13</v>
      </c>
      <c r="J11">
        <v>11</v>
      </c>
      <c r="K11">
        <v>11</v>
      </c>
      <c r="L11">
        <v>11</v>
      </c>
      <c r="M11">
        <v>11</v>
      </c>
      <c r="N11">
        <v>14</v>
      </c>
      <c r="O11">
        <v>6</v>
      </c>
      <c r="P11">
        <v>6</v>
      </c>
      <c r="Q11">
        <v>4</v>
      </c>
      <c r="R11">
        <v>1</v>
      </c>
      <c r="S11">
        <v>8</v>
      </c>
      <c r="T11">
        <v>11</v>
      </c>
      <c r="U11">
        <v>8</v>
      </c>
      <c r="V11">
        <v>5</v>
      </c>
      <c r="W11">
        <v>10</v>
      </c>
      <c r="X11">
        <v>14</v>
      </c>
      <c r="Y11">
        <v>17</v>
      </c>
      <c r="Z11">
        <v>14</v>
      </c>
      <c r="AA11">
        <v>22</v>
      </c>
      <c r="AB11">
        <v>11</v>
      </c>
      <c r="AC11">
        <v>39</v>
      </c>
      <c r="AD11">
        <v>20</v>
      </c>
      <c r="AE11">
        <v>38</v>
      </c>
      <c r="AF11">
        <v>0</v>
      </c>
      <c r="AG11">
        <v>0</v>
      </c>
      <c r="AH11">
        <v>15</v>
      </c>
      <c r="AI11" s="50" t="s">
        <v>42</v>
      </c>
      <c r="AM11" s="13" t="s">
        <v>33</v>
      </c>
    </row>
    <row r="12" spans="1:39" x14ac:dyDescent="0.3">
      <c r="A12">
        <v>4327</v>
      </c>
      <c r="B12" t="s">
        <v>44</v>
      </c>
      <c r="C12">
        <v>3</v>
      </c>
      <c r="D12">
        <v>0</v>
      </c>
      <c r="F12">
        <v>2</v>
      </c>
      <c r="G12">
        <v>63</v>
      </c>
      <c r="H12">
        <v>62</v>
      </c>
      <c r="I12">
        <v>63</v>
      </c>
      <c r="J12">
        <v>63</v>
      </c>
      <c r="K12">
        <v>67</v>
      </c>
      <c r="L12">
        <v>66</v>
      </c>
      <c r="M12">
        <v>67</v>
      </c>
      <c r="N12">
        <v>67</v>
      </c>
      <c r="O12">
        <v>50</v>
      </c>
      <c r="P12">
        <v>50</v>
      </c>
      <c r="Q12">
        <v>8</v>
      </c>
      <c r="R12">
        <v>5</v>
      </c>
      <c r="S12">
        <v>54</v>
      </c>
      <c r="T12">
        <v>54</v>
      </c>
      <c r="U12">
        <v>53</v>
      </c>
      <c r="V12">
        <v>2</v>
      </c>
      <c r="W12">
        <v>38</v>
      </c>
      <c r="X12">
        <v>52</v>
      </c>
      <c r="Y12">
        <v>40</v>
      </c>
      <c r="Z12">
        <v>54</v>
      </c>
      <c r="AA12">
        <v>78</v>
      </c>
      <c r="AB12">
        <v>59</v>
      </c>
      <c r="AC12">
        <v>31</v>
      </c>
      <c r="AD12">
        <v>113</v>
      </c>
      <c r="AE12">
        <v>43</v>
      </c>
      <c r="AF12">
        <v>0</v>
      </c>
      <c r="AG12">
        <v>22</v>
      </c>
      <c r="AH12">
        <v>34</v>
      </c>
      <c r="AI12" s="50" t="s">
        <v>45</v>
      </c>
      <c r="AM12" s="13" t="s">
        <v>33</v>
      </c>
    </row>
    <row r="13" spans="1:39" x14ac:dyDescent="0.3">
      <c r="A13">
        <v>4328</v>
      </c>
      <c r="B13" t="s">
        <v>46</v>
      </c>
      <c r="C13">
        <v>0</v>
      </c>
      <c r="D13">
        <v>0</v>
      </c>
      <c r="F13">
        <v>0</v>
      </c>
      <c r="G13">
        <v>20</v>
      </c>
      <c r="H13">
        <v>20</v>
      </c>
      <c r="I13">
        <v>20</v>
      </c>
      <c r="J13">
        <v>20</v>
      </c>
      <c r="K13">
        <v>20</v>
      </c>
      <c r="L13">
        <v>19</v>
      </c>
      <c r="M13">
        <v>22</v>
      </c>
      <c r="N13">
        <v>21</v>
      </c>
      <c r="O13">
        <v>20</v>
      </c>
      <c r="P13">
        <v>21</v>
      </c>
      <c r="Q13">
        <v>3</v>
      </c>
      <c r="R13">
        <v>1</v>
      </c>
      <c r="S13">
        <v>27</v>
      </c>
      <c r="T13">
        <v>32</v>
      </c>
      <c r="U13">
        <v>28</v>
      </c>
      <c r="V13">
        <v>1</v>
      </c>
      <c r="W13">
        <v>28</v>
      </c>
      <c r="X13">
        <v>17</v>
      </c>
      <c r="Y13">
        <v>18</v>
      </c>
      <c r="Z13">
        <v>20</v>
      </c>
      <c r="AA13">
        <v>19</v>
      </c>
      <c r="AB13">
        <v>10</v>
      </c>
      <c r="AC13">
        <v>32</v>
      </c>
      <c r="AD13">
        <v>134</v>
      </c>
      <c r="AE13">
        <v>47</v>
      </c>
      <c r="AF13">
        <v>0</v>
      </c>
      <c r="AG13">
        <v>2</v>
      </c>
      <c r="AH13">
        <v>16</v>
      </c>
      <c r="AI13" s="50" t="s">
        <v>45</v>
      </c>
      <c r="AM13" s="13" t="s">
        <v>33</v>
      </c>
    </row>
    <row r="14" spans="1:39" x14ac:dyDescent="0.3">
      <c r="A14">
        <v>4329</v>
      </c>
      <c r="B14" t="s">
        <v>47</v>
      </c>
      <c r="C14">
        <v>33</v>
      </c>
      <c r="D14">
        <v>2</v>
      </c>
      <c r="F14">
        <v>44</v>
      </c>
      <c r="G14">
        <v>71</v>
      </c>
      <c r="H14">
        <v>70</v>
      </c>
      <c r="I14">
        <v>73</v>
      </c>
      <c r="J14">
        <v>74</v>
      </c>
      <c r="K14">
        <v>68</v>
      </c>
      <c r="L14">
        <v>66</v>
      </c>
      <c r="M14">
        <v>69</v>
      </c>
      <c r="N14">
        <v>69</v>
      </c>
      <c r="O14">
        <v>60</v>
      </c>
      <c r="P14">
        <v>60</v>
      </c>
      <c r="Q14">
        <v>28</v>
      </c>
      <c r="R14">
        <v>9</v>
      </c>
      <c r="S14">
        <v>62</v>
      </c>
      <c r="T14">
        <v>64</v>
      </c>
      <c r="U14">
        <v>64</v>
      </c>
      <c r="V14">
        <v>2</v>
      </c>
      <c r="W14">
        <v>46</v>
      </c>
      <c r="X14">
        <v>51</v>
      </c>
      <c r="Y14">
        <v>53</v>
      </c>
      <c r="Z14">
        <v>53</v>
      </c>
      <c r="AA14">
        <v>52</v>
      </c>
      <c r="AB14">
        <v>47</v>
      </c>
      <c r="AC14">
        <v>25</v>
      </c>
      <c r="AD14">
        <v>165</v>
      </c>
      <c r="AE14">
        <v>27</v>
      </c>
      <c r="AF14">
        <v>0</v>
      </c>
      <c r="AG14">
        <v>36</v>
      </c>
      <c r="AH14">
        <v>50</v>
      </c>
      <c r="AI14" s="50" t="s">
        <v>45</v>
      </c>
      <c r="AM14" s="13" t="s">
        <v>33</v>
      </c>
    </row>
    <row r="15" spans="1:39" x14ac:dyDescent="0.3">
      <c r="A15">
        <v>4330</v>
      </c>
      <c r="B15" t="s">
        <v>48</v>
      </c>
      <c r="C15">
        <v>1</v>
      </c>
      <c r="D15">
        <v>0</v>
      </c>
      <c r="F15">
        <v>2</v>
      </c>
      <c r="G15">
        <v>11</v>
      </c>
      <c r="H15">
        <v>11</v>
      </c>
      <c r="I15">
        <v>11</v>
      </c>
      <c r="J15">
        <v>10</v>
      </c>
      <c r="K15">
        <v>15</v>
      </c>
      <c r="L15">
        <v>15</v>
      </c>
      <c r="M15">
        <v>15</v>
      </c>
      <c r="N15">
        <v>16</v>
      </c>
      <c r="O15">
        <v>13</v>
      </c>
      <c r="P15">
        <v>13</v>
      </c>
      <c r="Q15">
        <v>6</v>
      </c>
      <c r="R15">
        <v>1</v>
      </c>
      <c r="S15">
        <v>8</v>
      </c>
      <c r="T15">
        <v>7</v>
      </c>
      <c r="U15">
        <v>8</v>
      </c>
      <c r="V15">
        <v>3</v>
      </c>
      <c r="W15">
        <v>8</v>
      </c>
      <c r="X15">
        <v>11</v>
      </c>
      <c r="Y15">
        <v>11</v>
      </c>
      <c r="Z15">
        <v>10</v>
      </c>
      <c r="AA15">
        <v>13</v>
      </c>
      <c r="AB15">
        <v>11</v>
      </c>
      <c r="AC15">
        <v>5</v>
      </c>
      <c r="AD15">
        <v>31</v>
      </c>
      <c r="AE15">
        <v>2</v>
      </c>
      <c r="AF15">
        <v>0</v>
      </c>
      <c r="AG15">
        <v>1</v>
      </c>
      <c r="AH15">
        <v>9</v>
      </c>
      <c r="AI15" s="50" t="s">
        <v>45</v>
      </c>
      <c r="AM15" s="13" t="s">
        <v>33</v>
      </c>
    </row>
    <row r="16" spans="1:39" x14ac:dyDescent="0.3">
      <c r="A16">
        <v>4331</v>
      </c>
      <c r="B16" t="s">
        <v>49</v>
      </c>
      <c r="C16">
        <v>48</v>
      </c>
      <c r="D16">
        <v>0</v>
      </c>
      <c r="F16">
        <v>56</v>
      </c>
      <c r="G16">
        <v>100</v>
      </c>
      <c r="H16">
        <v>100</v>
      </c>
      <c r="I16">
        <v>100</v>
      </c>
      <c r="J16">
        <v>99</v>
      </c>
      <c r="K16">
        <v>82</v>
      </c>
      <c r="L16">
        <v>81</v>
      </c>
      <c r="M16">
        <v>79</v>
      </c>
      <c r="N16">
        <v>81</v>
      </c>
      <c r="O16">
        <v>90</v>
      </c>
      <c r="P16">
        <v>90</v>
      </c>
      <c r="Q16">
        <v>21</v>
      </c>
      <c r="R16">
        <v>25</v>
      </c>
      <c r="S16">
        <v>107</v>
      </c>
      <c r="T16">
        <v>107</v>
      </c>
      <c r="U16">
        <v>106</v>
      </c>
      <c r="V16">
        <v>27</v>
      </c>
      <c r="W16">
        <v>65</v>
      </c>
      <c r="X16">
        <v>66</v>
      </c>
      <c r="Y16">
        <v>74</v>
      </c>
      <c r="Z16">
        <v>72</v>
      </c>
      <c r="AA16">
        <v>59</v>
      </c>
      <c r="AB16">
        <v>55</v>
      </c>
      <c r="AC16">
        <v>37</v>
      </c>
      <c r="AD16">
        <v>294</v>
      </c>
      <c r="AE16">
        <v>39</v>
      </c>
      <c r="AF16">
        <v>0</v>
      </c>
      <c r="AG16">
        <v>49</v>
      </c>
      <c r="AH16">
        <v>40</v>
      </c>
      <c r="AI16" s="50" t="s">
        <v>49</v>
      </c>
      <c r="AM16" s="13" t="s">
        <v>33</v>
      </c>
    </row>
    <row r="17" spans="1:39" x14ac:dyDescent="0.3">
      <c r="A17">
        <v>4332</v>
      </c>
      <c r="B17" t="s">
        <v>50</v>
      </c>
      <c r="C17">
        <v>43</v>
      </c>
      <c r="D17">
        <v>3</v>
      </c>
      <c r="F17">
        <v>50</v>
      </c>
      <c r="G17">
        <v>99</v>
      </c>
      <c r="H17">
        <v>97</v>
      </c>
      <c r="I17">
        <v>93</v>
      </c>
      <c r="J17">
        <v>98</v>
      </c>
      <c r="K17">
        <v>95</v>
      </c>
      <c r="L17">
        <v>97</v>
      </c>
      <c r="M17">
        <v>91</v>
      </c>
      <c r="N17">
        <v>96</v>
      </c>
      <c r="O17">
        <v>101</v>
      </c>
      <c r="P17">
        <v>102</v>
      </c>
      <c r="Q17">
        <v>28</v>
      </c>
      <c r="R17">
        <v>36</v>
      </c>
      <c r="S17">
        <v>90</v>
      </c>
      <c r="T17">
        <v>91</v>
      </c>
      <c r="U17">
        <v>91</v>
      </c>
      <c r="V17">
        <v>32</v>
      </c>
      <c r="W17">
        <v>89</v>
      </c>
      <c r="X17">
        <v>85</v>
      </c>
      <c r="Y17">
        <v>92</v>
      </c>
      <c r="Z17">
        <v>85</v>
      </c>
      <c r="AA17">
        <v>53</v>
      </c>
      <c r="AB17">
        <v>47</v>
      </c>
      <c r="AC17">
        <v>16</v>
      </c>
      <c r="AD17">
        <v>59</v>
      </c>
      <c r="AE17">
        <v>28</v>
      </c>
      <c r="AF17">
        <v>0</v>
      </c>
      <c r="AG17">
        <v>1</v>
      </c>
      <c r="AH17">
        <v>52</v>
      </c>
      <c r="AI17" s="50" t="s">
        <v>49</v>
      </c>
      <c r="AM17" s="13" t="s">
        <v>33</v>
      </c>
    </row>
    <row r="18" spans="1:39" x14ac:dyDescent="0.3">
      <c r="A18">
        <v>4333</v>
      </c>
      <c r="B18" t="s">
        <v>51</v>
      </c>
      <c r="C18">
        <v>23</v>
      </c>
      <c r="D18">
        <v>3</v>
      </c>
      <c r="F18">
        <v>25</v>
      </c>
      <c r="G18">
        <v>66</v>
      </c>
      <c r="H18">
        <v>66</v>
      </c>
      <c r="I18">
        <v>67</v>
      </c>
      <c r="J18">
        <v>66</v>
      </c>
      <c r="K18">
        <v>64</v>
      </c>
      <c r="L18">
        <v>60</v>
      </c>
      <c r="M18">
        <v>65</v>
      </c>
      <c r="N18">
        <v>65</v>
      </c>
      <c r="O18">
        <v>64</v>
      </c>
      <c r="P18">
        <v>64</v>
      </c>
      <c r="Q18">
        <v>8</v>
      </c>
      <c r="R18">
        <v>14</v>
      </c>
      <c r="S18">
        <v>73</v>
      </c>
      <c r="T18">
        <v>71</v>
      </c>
      <c r="U18">
        <v>71</v>
      </c>
      <c r="V18">
        <v>11</v>
      </c>
      <c r="W18">
        <v>57</v>
      </c>
      <c r="X18">
        <v>67</v>
      </c>
      <c r="Y18">
        <v>65</v>
      </c>
      <c r="Z18">
        <v>69</v>
      </c>
      <c r="AA18">
        <v>47</v>
      </c>
      <c r="AB18">
        <v>29</v>
      </c>
      <c r="AC18">
        <v>12</v>
      </c>
      <c r="AD18">
        <v>138</v>
      </c>
      <c r="AE18">
        <v>56</v>
      </c>
      <c r="AF18">
        <v>0</v>
      </c>
      <c r="AG18">
        <v>22</v>
      </c>
      <c r="AH18">
        <v>40</v>
      </c>
      <c r="AI18" s="50" t="s">
        <v>49</v>
      </c>
      <c r="AM18" s="13" t="s">
        <v>33</v>
      </c>
    </row>
    <row r="19" spans="1:39" x14ac:dyDescent="0.3">
      <c r="A19">
        <v>4334</v>
      </c>
      <c r="B19" t="s">
        <v>52</v>
      </c>
      <c r="C19">
        <v>0</v>
      </c>
      <c r="D19">
        <v>0</v>
      </c>
      <c r="F19">
        <v>0</v>
      </c>
      <c r="G19">
        <v>23</v>
      </c>
      <c r="H19">
        <v>23</v>
      </c>
      <c r="I19">
        <v>20</v>
      </c>
      <c r="J19">
        <v>23</v>
      </c>
      <c r="K19">
        <v>28</v>
      </c>
      <c r="L19">
        <v>28</v>
      </c>
      <c r="M19">
        <v>28</v>
      </c>
      <c r="N19">
        <v>28</v>
      </c>
      <c r="O19">
        <v>25</v>
      </c>
      <c r="P19">
        <v>23</v>
      </c>
      <c r="Q19">
        <v>4</v>
      </c>
      <c r="R19">
        <v>3</v>
      </c>
      <c r="S19">
        <v>19</v>
      </c>
      <c r="T19">
        <v>20</v>
      </c>
      <c r="U19">
        <v>21</v>
      </c>
      <c r="V19">
        <v>2</v>
      </c>
      <c r="W19">
        <v>22</v>
      </c>
      <c r="X19">
        <v>20</v>
      </c>
      <c r="Y19">
        <v>21</v>
      </c>
      <c r="Z19">
        <v>11</v>
      </c>
      <c r="AA19">
        <v>13</v>
      </c>
      <c r="AB19">
        <v>10</v>
      </c>
      <c r="AC19">
        <v>1</v>
      </c>
      <c r="AD19">
        <v>11</v>
      </c>
      <c r="AE19">
        <v>11</v>
      </c>
      <c r="AF19">
        <v>0</v>
      </c>
      <c r="AG19">
        <v>0</v>
      </c>
      <c r="AH19">
        <v>6</v>
      </c>
      <c r="AI19" s="50" t="s">
        <v>49</v>
      </c>
      <c r="AM19" s="13" t="s">
        <v>33</v>
      </c>
    </row>
    <row r="20" spans="1:39" x14ac:dyDescent="0.3">
      <c r="A20">
        <v>4335</v>
      </c>
      <c r="B20" t="s">
        <v>53</v>
      </c>
      <c r="C20">
        <v>0</v>
      </c>
      <c r="D20">
        <v>0</v>
      </c>
      <c r="F20">
        <v>0</v>
      </c>
      <c r="G20">
        <v>39</v>
      </c>
      <c r="H20">
        <v>39</v>
      </c>
      <c r="I20">
        <v>39</v>
      </c>
      <c r="J20">
        <v>39</v>
      </c>
      <c r="K20">
        <v>32</v>
      </c>
      <c r="L20">
        <v>31</v>
      </c>
      <c r="M20">
        <v>32</v>
      </c>
      <c r="N20">
        <v>32</v>
      </c>
      <c r="O20">
        <v>42</v>
      </c>
      <c r="P20">
        <v>43</v>
      </c>
      <c r="Q20">
        <v>15</v>
      </c>
      <c r="R20">
        <v>10</v>
      </c>
      <c r="S20">
        <v>33</v>
      </c>
      <c r="T20">
        <v>34</v>
      </c>
      <c r="U20">
        <v>35</v>
      </c>
      <c r="V20">
        <v>10</v>
      </c>
      <c r="W20">
        <v>28</v>
      </c>
      <c r="X20">
        <v>25</v>
      </c>
      <c r="Y20">
        <v>23</v>
      </c>
      <c r="Z20">
        <v>25</v>
      </c>
      <c r="AA20">
        <v>26</v>
      </c>
      <c r="AB20">
        <v>14</v>
      </c>
      <c r="AC20">
        <v>0</v>
      </c>
      <c r="AD20">
        <v>4</v>
      </c>
      <c r="AE20">
        <v>0</v>
      </c>
      <c r="AF20">
        <v>0</v>
      </c>
      <c r="AG20">
        <v>13</v>
      </c>
      <c r="AH20">
        <v>21</v>
      </c>
      <c r="AI20" s="50" t="s">
        <v>49</v>
      </c>
      <c r="AM20" s="13" t="s">
        <v>33</v>
      </c>
    </row>
    <row r="21" spans="1:39" x14ac:dyDescent="0.3">
      <c r="A21">
        <v>4337</v>
      </c>
      <c r="B21" t="s">
        <v>55</v>
      </c>
      <c r="C21">
        <v>0</v>
      </c>
      <c r="D21">
        <v>0</v>
      </c>
      <c r="F21">
        <v>0</v>
      </c>
      <c r="G21">
        <v>9</v>
      </c>
      <c r="H21">
        <v>8</v>
      </c>
      <c r="I21">
        <v>8</v>
      </c>
      <c r="J21">
        <v>9</v>
      </c>
      <c r="K21">
        <v>11</v>
      </c>
      <c r="L21">
        <v>12</v>
      </c>
      <c r="M21">
        <v>12</v>
      </c>
      <c r="N21">
        <v>11</v>
      </c>
      <c r="O21">
        <v>12</v>
      </c>
      <c r="P21">
        <v>12</v>
      </c>
      <c r="Q21">
        <v>2</v>
      </c>
      <c r="R21">
        <v>4</v>
      </c>
      <c r="S21">
        <v>5</v>
      </c>
      <c r="T21">
        <v>5</v>
      </c>
      <c r="U21">
        <v>5</v>
      </c>
      <c r="V21">
        <v>1</v>
      </c>
      <c r="W21">
        <v>4</v>
      </c>
      <c r="X21">
        <v>7</v>
      </c>
      <c r="Y21">
        <v>7</v>
      </c>
      <c r="Z21">
        <v>7</v>
      </c>
      <c r="AA21">
        <v>5</v>
      </c>
      <c r="AB21">
        <v>2</v>
      </c>
      <c r="AC21">
        <v>0</v>
      </c>
      <c r="AD21">
        <v>0</v>
      </c>
      <c r="AE21">
        <v>7</v>
      </c>
      <c r="AF21">
        <v>0</v>
      </c>
      <c r="AG21">
        <v>2</v>
      </c>
      <c r="AH21">
        <v>15</v>
      </c>
      <c r="AI21" s="50" t="s">
        <v>333</v>
      </c>
      <c r="AM21" s="13" t="s">
        <v>33</v>
      </c>
    </row>
    <row r="22" spans="1:39" x14ac:dyDescent="0.3">
      <c r="A22">
        <v>4338</v>
      </c>
      <c r="B22" t="s">
        <v>56</v>
      </c>
      <c r="C22">
        <v>22</v>
      </c>
      <c r="D22">
        <v>0</v>
      </c>
      <c r="F22">
        <v>28</v>
      </c>
      <c r="G22">
        <v>51</v>
      </c>
      <c r="H22">
        <v>51</v>
      </c>
      <c r="I22">
        <v>51</v>
      </c>
      <c r="J22">
        <v>50</v>
      </c>
      <c r="K22">
        <v>58</v>
      </c>
      <c r="L22">
        <v>57</v>
      </c>
      <c r="M22">
        <v>56</v>
      </c>
      <c r="N22">
        <v>58</v>
      </c>
      <c r="O22">
        <v>57</v>
      </c>
      <c r="P22">
        <v>59</v>
      </c>
      <c r="Q22">
        <v>22</v>
      </c>
      <c r="R22">
        <v>21</v>
      </c>
      <c r="S22">
        <v>52</v>
      </c>
      <c r="T22">
        <v>56</v>
      </c>
      <c r="U22">
        <v>55</v>
      </c>
      <c r="V22">
        <v>10</v>
      </c>
      <c r="W22">
        <v>50</v>
      </c>
      <c r="X22">
        <v>36</v>
      </c>
      <c r="Y22">
        <v>35</v>
      </c>
      <c r="Z22">
        <v>39</v>
      </c>
      <c r="AA22">
        <v>49</v>
      </c>
      <c r="AB22">
        <v>32</v>
      </c>
      <c r="AC22">
        <v>39</v>
      </c>
      <c r="AD22">
        <v>178</v>
      </c>
      <c r="AE22">
        <v>60</v>
      </c>
      <c r="AF22">
        <v>0</v>
      </c>
      <c r="AG22">
        <v>10</v>
      </c>
      <c r="AH22">
        <v>43</v>
      </c>
      <c r="AI22" s="50" t="s">
        <v>56</v>
      </c>
      <c r="AM22" s="13" t="s">
        <v>33</v>
      </c>
    </row>
    <row r="23" spans="1:39" x14ac:dyDescent="0.3">
      <c r="A23">
        <v>4339</v>
      </c>
      <c r="B23" t="s">
        <v>57</v>
      </c>
      <c r="C23">
        <v>0</v>
      </c>
      <c r="D23">
        <v>0</v>
      </c>
      <c r="F23">
        <v>0</v>
      </c>
      <c r="G23">
        <v>2</v>
      </c>
      <c r="H23">
        <v>2</v>
      </c>
      <c r="I23">
        <v>2</v>
      </c>
      <c r="J23">
        <v>2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3</v>
      </c>
      <c r="Y23">
        <v>2</v>
      </c>
      <c r="Z23">
        <v>3</v>
      </c>
      <c r="AA23">
        <v>2</v>
      </c>
      <c r="AB23">
        <v>1</v>
      </c>
      <c r="AC23">
        <v>1</v>
      </c>
      <c r="AD23">
        <v>16</v>
      </c>
      <c r="AE23">
        <v>1</v>
      </c>
      <c r="AF23">
        <v>0</v>
      </c>
      <c r="AG23">
        <v>0</v>
      </c>
      <c r="AH23">
        <v>1</v>
      </c>
      <c r="AI23" s="50" t="s">
        <v>58</v>
      </c>
      <c r="AM23" s="13" t="s">
        <v>33</v>
      </c>
    </row>
    <row r="24" spans="1:39" x14ac:dyDescent="0.3">
      <c r="A24">
        <v>4340</v>
      </c>
      <c r="B24" t="s">
        <v>59</v>
      </c>
      <c r="C24">
        <v>0</v>
      </c>
      <c r="D24">
        <v>0</v>
      </c>
      <c r="F24">
        <v>0</v>
      </c>
      <c r="G24">
        <v>11</v>
      </c>
      <c r="H24">
        <v>11</v>
      </c>
      <c r="I24">
        <v>11</v>
      </c>
      <c r="J24">
        <v>11</v>
      </c>
      <c r="K24">
        <v>10</v>
      </c>
      <c r="L24">
        <v>10</v>
      </c>
      <c r="M24">
        <v>10</v>
      </c>
      <c r="N24">
        <v>10</v>
      </c>
      <c r="O24">
        <v>11</v>
      </c>
      <c r="P24">
        <v>11</v>
      </c>
      <c r="Q24">
        <v>1</v>
      </c>
      <c r="R24">
        <v>1</v>
      </c>
      <c r="S24">
        <v>5</v>
      </c>
      <c r="T24">
        <v>5</v>
      </c>
      <c r="U24">
        <v>3</v>
      </c>
      <c r="V24">
        <v>0</v>
      </c>
      <c r="W24">
        <v>2</v>
      </c>
      <c r="X24">
        <v>5</v>
      </c>
      <c r="Y24">
        <v>4</v>
      </c>
      <c r="Z24">
        <v>4</v>
      </c>
      <c r="AA24">
        <v>3</v>
      </c>
      <c r="AB24">
        <v>0</v>
      </c>
      <c r="AC24">
        <v>1</v>
      </c>
      <c r="AD24">
        <v>12</v>
      </c>
      <c r="AE24">
        <v>1</v>
      </c>
      <c r="AF24">
        <v>0</v>
      </c>
      <c r="AG24">
        <v>1</v>
      </c>
      <c r="AH24">
        <v>1</v>
      </c>
      <c r="AI24" s="50" t="s">
        <v>58</v>
      </c>
      <c r="AM24" s="13" t="s">
        <v>33</v>
      </c>
    </row>
    <row r="25" spans="1:39" x14ac:dyDescent="0.3">
      <c r="A25">
        <v>4341</v>
      </c>
      <c r="B25" t="s">
        <v>60</v>
      </c>
      <c r="C25">
        <v>0</v>
      </c>
      <c r="D25">
        <v>0</v>
      </c>
      <c r="F25">
        <v>1</v>
      </c>
      <c r="G25">
        <v>5</v>
      </c>
      <c r="H25">
        <v>4</v>
      </c>
      <c r="I25">
        <v>4</v>
      </c>
      <c r="J25">
        <v>4</v>
      </c>
      <c r="K25">
        <v>5</v>
      </c>
      <c r="L25">
        <v>3</v>
      </c>
      <c r="M25">
        <v>5</v>
      </c>
      <c r="N25">
        <v>5</v>
      </c>
      <c r="O25">
        <v>3</v>
      </c>
      <c r="P25">
        <v>3</v>
      </c>
      <c r="Q25">
        <v>0</v>
      </c>
      <c r="R25">
        <v>1</v>
      </c>
      <c r="S25">
        <v>3</v>
      </c>
      <c r="T25">
        <v>1</v>
      </c>
      <c r="U25">
        <v>2</v>
      </c>
      <c r="V25">
        <v>3</v>
      </c>
      <c r="W25">
        <v>3</v>
      </c>
      <c r="X25">
        <v>6</v>
      </c>
      <c r="Y25">
        <v>6</v>
      </c>
      <c r="Z25">
        <v>5</v>
      </c>
      <c r="AA25">
        <v>3</v>
      </c>
      <c r="AB25">
        <v>2</v>
      </c>
      <c r="AC25">
        <v>0</v>
      </c>
      <c r="AD25">
        <v>0</v>
      </c>
      <c r="AE25">
        <v>3</v>
      </c>
      <c r="AF25">
        <v>0</v>
      </c>
      <c r="AG25">
        <v>0</v>
      </c>
      <c r="AH25">
        <v>1</v>
      </c>
      <c r="AI25" s="50" t="s">
        <v>335</v>
      </c>
      <c r="AM25" s="13" t="s">
        <v>33</v>
      </c>
    </row>
    <row r="26" spans="1:39" x14ac:dyDescent="0.3">
      <c r="A26">
        <v>4342</v>
      </c>
      <c r="B26" t="s">
        <v>62</v>
      </c>
      <c r="C26">
        <v>18</v>
      </c>
      <c r="D26">
        <v>0</v>
      </c>
      <c r="F26">
        <v>20</v>
      </c>
      <c r="G26">
        <v>37</v>
      </c>
      <c r="H26">
        <v>37</v>
      </c>
      <c r="I26">
        <v>37</v>
      </c>
      <c r="J26">
        <v>37</v>
      </c>
      <c r="K26">
        <v>38</v>
      </c>
      <c r="L26">
        <v>37</v>
      </c>
      <c r="M26">
        <v>38</v>
      </c>
      <c r="N26">
        <v>39</v>
      </c>
      <c r="O26">
        <v>38</v>
      </c>
      <c r="P26">
        <v>38</v>
      </c>
      <c r="Q26">
        <v>9</v>
      </c>
      <c r="R26">
        <v>11</v>
      </c>
      <c r="S26">
        <v>43</v>
      </c>
      <c r="T26">
        <v>43</v>
      </c>
      <c r="U26">
        <v>43</v>
      </c>
      <c r="V26">
        <v>11</v>
      </c>
      <c r="W26">
        <v>39</v>
      </c>
      <c r="X26">
        <v>36</v>
      </c>
      <c r="Y26">
        <v>35</v>
      </c>
      <c r="Z26">
        <v>36</v>
      </c>
      <c r="AA26">
        <v>40</v>
      </c>
      <c r="AB26">
        <v>35</v>
      </c>
      <c r="AC26">
        <v>11</v>
      </c>
      <c r="AD26">
        <v>83</v>
      </c>
      <c r="AE26">
        <v>13</v>
      </c>
      <c r="AF26">
        <v>0</v>
      </c>
      <c r="AG26">
        <v>2</v>
      </c>
      <c r="AH26">
        <v>21</v>
      </c>
      <c r="AI26" s="50" t="s">
        <v>62</v>
      </c>
      <c r="AM26" s="13" t="s">
        <v>33</v>
      </c>
    </row>
    <row r="27" spans="1:39" x14ac:dyDescent="0.3">
      <c r="A27">
        <v>4343</v>
      </c>
      <c r="B27" t="s">
        <v>64</v>
      </c>
      <c r="C27">
        <v>0</v>
      </c>
      <c r="D27">
        <v>0</v>
      </c>
      <c r="F27">
        <v>0</v>
      </c>
      <c r="G27">
        <v>4</v>
      </c>
      <c r="H27">
        <v>4</v>
      </c>
      <c r="I27">
        <v>4</v>
      </c>
      <c r="J27">
        <v>4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0</v>
      </c>
      <c r="R27">
        <v>0</v>
      </c>
      <c r="S27">
        <v>4</v>
      </c>
      <c r="T27">
        <v>4</v>
      </c>
      <c r="U27">
        <v>4</v>
      </c>
      <c r="V27">
        <v>0</v>
      </c>
      <c r="W27">
        <v>0</v>
      </c>
      <c r="X27">
        <v>4</v>
      </c>
      <c r="Y27">
        <v>4</v>
      </c>
      <c r="Z27">
        <v>4</v>
      </c>
      <c r="AA27">
        <v>2</v>
      </c>
      <c r="AB27">
        <v>2</v>
      </c>
      <c r="AC27">
        <v>1</v>
      </c>
      <c r="AD27">
        <v>10</v>
      </c>
      <c r="AE27">
        <v>6</v>
      </c>
      <c r="AF27">
        <v>0</v>
      </c>
      <c r="AG27">
        <v>0</v>
      </c>
      <c r="AH27">
        <v>4</v>
      </c>
      <c r="AI27" s="50" t="s">
        <v>62</v>
      </c>
      <c r="AM27" s="13" t="s">
        <v>33</v>
      </c>
    </row>
    <row r="28" spans="1:39" x14ac:dyDescent="0.3">
      <c r="A28">
        <v>4344</v>
      </c>
      <c r="B28" t="s">
        <v>65</v>
      </c>
      <c r="C28">
        <v>0</v>
      </c>
      <c r="D28">
        <v>0</v>
      </c>
      <c r="F28">
        <v>0</v>
      </c>
      <c r="G28">
        <v>4</v>
      </c>
      <c r="H28">
        <v>4</v>
      </c>
      <c r="I28">
        <v>4</v>
      </c>
      <c r="J28">
        <v>4</v>
      </c>
      <c r="K28">
        <v>2</v>
      </c>
      <c r="L28">
        <v>2</v>
      </c>
      <c r="M28">
        <v>2</v>
      </c>
      <c r="N28">
        <v>2</v>
      </c>
      <c r="O28">
        <v>4</v>
      </c>
      <c r="P28">
        <v>4</v>
      </c>
      <c r="Q28">
        <v>0</v>
      </c>
      <c r="R28">
        <v>0</v>
      </c>
      <c r="S28">
        <v>5</v>
      </c>
      <c r="T28">
        <v>6</v>
      </c>
      <c r="U28">
        <v>6</v>
      </c>
      <c r="V28">
        <v>1</v>
      </c>
      <c r="W28">
        <v>1</v>
      </c>
      <c r="X28">
        <v>2</v>
      </c>
      <c r="Y28">
        <v>3</v>
      </c>
      <c r="Z28">
        <v>2</v>
      </c>
      <c r="AA28">
        <v>2</v>
      </c>
      <c r="AB28">
        <v>2</v>
      </c>
      <c r="AC28">
        <v>1</v>
      </c>
      <c r="AD28">
        <v>3</v>
      </c>
      <c r="AE28">
        <v>4</v>
      </c>
      <c r="AF28">
        <v>0</v>
      </c>
      <c r="AG28">
        <v>0</v>
      </c>
      <c r="AH28">
        <v>5</v>
      </c>
      <c r="AI28" s="50" t="s">
        <v>62</v>
      </c>
      <c r="AM28" s="13" t="s">
        <v>33</v>
      </c>
    </row>
    <row r="29" spans="1:39" x14ac:dyDescent="0.3">
      <c r="A29">
        <v>4345</v>
      </c>
      <c r="B29" t="s">
        <v>66</v>
      </c>
      <c r="C29">
        <v>2</v>
      </c>
      <c r="D29">
        <v>0</v>
      </c>
      <c r="F29">
        <v>1</v>
      </c>
      <c r="G29">
        <v>41</v>
      </c>
      <c r="H29">
        <v>41</v>
      </c>
      <c r="I29">
        <v>40</v>
      </c>
      <c r="J29">
        <v>42</v>
      </c>
      <c r="K29">
        <v>50</v>
      </c>
      <c r="L29">
        <v>49</v>
      </c>
      <c r="M29">
        <v>46</v>
      </c>
      <c r="N29">
        <v>52</v>
      </c>
      <c r="O29">
        <v>41</v>
      </c>
      <c r="P29">
        <v>45</v>
      </c>
      <c r="Q29">
        <v>10</v>
      </c>
      <c r="R29">
        <v>7</v>
      </c>
      <c r="S29">
        <v>42</v>
      </c>
      <c r="T29">
        <v>46</v>
      </c>
      <c r="U29">
        <v>48</v>
      </c>
      <c r="V29">
        <v>4</v>
      </c>
      <c r="W29">
        <v>39</v>
      </c>
      <c r="X29">
        <v>48</v>
      </c>
      <c r="Y29">
        <v>61</v>
      </c>
      <c r="Z29">
        <v>51</v>
      </c>
      <c r="AA29">
        <v>31</v>
      </c>
      <c r="AB29">
        <v>18</v>
      </c>
      <c r="AC29">
        <v>11</v>
      </c>
      <c r="AD29">
        <v>14</v>
      </c>
      <c r="AE29">
        <v>10</v>
      </c>
      <c r="AF29">
        <v>0</v>
      </c>
      <c r="AG29">
        <v>0</v>
      </c>
      <c r="AH29">
        <v>31</v>
      </c>
      <c r="AI29" s="50" t="s">
        <v>66</v>
      </c>
      <c r="AM29" s="13" t="s">
        <v>33</v>
      </c>
    </row>
    <row r="30" spans="1:39" x14ac:dyDescent="0.3">
      <c r="A30">
        <v>4346</v>
      </c>
      <c r="B30" t="s">
        <v>67</v>
      </c>
      <c r="C30">
        <v>1</v>
      </c>
      <c r="D30">
        <v>0</v>
      </c>
      <c r="F30">
        <v>0</v>
      </c>
      <c r="G30">
        <v>1</v>
      </c>
      <c r="H30">
        <v>1</v>
      </c>
      <c r="I30">
        <v>1</v>
      </c>
      <c r="J30">
        <v>1</v>
      </c>
      <c r="K30">
        <v>2</v>
      </c>
      <c r="L30">
        <v>1</v>
      </c>
      <c r="M30">
        <v>1</v>
      </c>
      <c r="N30">
        <v>1</v>
      </c>
      <c r="O30">
        <v>7</v>
      </c>
      <c r="P30">
        <v>8</v>
      </c>
      <c r="Q30">
        <v>0</v>
      </c>
      <c r="R30">
        <v>2</v>
      </c>
      <c r="S30">
        <v>1</v>
      </c>
      <c r="T30">
        <v>1</v>
      </c>
      <c r="U30">
        <v>1</v>
      </c>
      <c r="V30">
        <v>0</v>
      </c>
      <c r="W30">
        <v>0</v>
      </c>
      <c r="X30">
        <v>0</v>
      </c>
      <c r="Y30">
        <v>2</v>
      </c>
      <c r="Z30">
        <v>0</v>
      </c>
      <c r="AA30">
        <v>1</v>
      </c>
      <c r="AB30">
        <v>1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 s="50" t="s">
        <v>66</v>
      </c>
      <c r="AM30" s="13" t="s">
        <v>33</v>
      </c>
    </row>
    <row r="31" spans="1:39" x14ac:dyDescent="0.3">
      <c r="A31">
        <v>4347</v>
      </c>
      <c r="B31" t="s">
        <v>68</v>
      </c>
      <c r="C31">
        <v>1</v>
      </c>
      <c r="D31">
        <v>0</v>
      </c>
      <c r="F31">
        <v>0</v>
      </c>
      <c r="G31">
        <v>5</v>
      </c>
      <c r="H31">
        <v>5</v>
      </c>
      <c r="I31">
        <v>3</v>
      </c>
      <c r="J31">
        <v>5</v>
      </c>
      <c r="K31">
        <v>3</v>
      </c>
      <c r="L31">
        <v>3</v>
      </c>
      <c r="M31">
        <v>3</v>
      </c>
      <c r="N31">
        <v>3</v>
      </c>
      <c r="O31">
        <v>5</v>
      </c>
      <c r="P31">
        <v>6</v>
      </c>
      <c r="Q31">
        <v>1</v>
      </c>
      <c r="R31">
        <v>2</v>
      </c>
      <c r="S31">
        <v>8</v>
      </c>
      <c r="T31">
        <v>8</v>
      </c>
      <c r="U31">
        <v>8</v>
      </c>
      <c r="V31">
        <v>4</v>
      </c>
      <c r="W31">
        <v>4</v>
      </c>
      <c r="X31">
        <v>6</v>
      </c>
      <c r="Y31">
        <v>6</v>
      </c>
      <c r="Z31">
        <v>5</v>
      </c>
      <c r="AA31">
        <v>5</v>
      </c>
      <c r="AB31">
        <v>4</v>
      </c>
      <c r="AC31">
        <v>2</v>
      </c>
      <c r="AD31">
        <v>7</v>
      </c>
      <c r="AE31">
        <v>1</v>
      </c>
      <c r="AF31">
        <v>0</v>
      </c>
      <c r="AG31">
        <v>0</v>
      </c>
      <c r="AH31">
        <v>3</v>
      </c>
      <c r="AI31" s="50" t="s">
        <v>66</v>
      </c>
      <c r="AM31" s="13" t="s">
        <v>33</v>
      </c>
    </row>
    <row r="32" spans="1:39" x14ac:dyDescent="0.3">
      <c r="A32">
        <v>4348</v>
      </c>
      <c r="B32" t="s">
        <v>69</v>
      </c>
      <c r="C32">
        <v>0</v>
      </c>
      <c r="D32">
        <v>0</v>
      </c>
      <c r="F32">
        <v>0</v>
      </c>
      <c r="G32">
        <v>11</v>
      </c>
      <c r="H32">
        <v>11</v>
      </c>
      <c r="I32">
        <v>8</v>
      </c>
      <c r="J32">
        <v>11</v>
      </c>
      <c r="K32">
        <v>5</v>
      </c>
      <c r="L32">
        <v>5</v>
      </c>
      <c r="M32">
        <v>4</v>
      </c>
      <c r="N32">
        <v>5</v>
      </c>
      <c r="O32">
        <v>8</v>
      </c>
      <c r="P32">
        <v>14</v>
      </c>
      <c r="Q32">
        <v>9</v>
      </c>
      <c r="R32">
        <v>1</v>
      </c>
      <c r="S32">
        <v>6</v>
      </c>
      <c r="T32">
        <v>7</v>
      </c>
      <c r="U32">
        <v>8</v>
      </c>
      <c r="V32">
        <v>2</v>
      </c>
      <c r="W32">
        <v>19</v>
      </c>
      <c r="X32">
        <v>8</v>
      </c>
      <c r="Y32">
        <v>10</v>
      </c>
      <c r="Z32">
        <v>9</v>
      </c>
      <c r="AA32">
        <v>9</v>
      </c>
      <c r="AB32">
        <v>7</v>
      </c>
      <c r="AC32">
        <v>0</v>
      </c>
      <c r="AD32">
        <v>4</v>
      </c>
      <c r="AE32">
        <v>14</v>
      </c>
      <c r="AF32">
        <v>0</v>
      </c>
      <c r="AG32">
        <v>4</v>
      </c>
      <c r="AH32">
        <v>14</v>
      </c>
      <c r="AI32" s="50" t="s">
        <v>66</v>
      </c>
      <c r="AM32" s="13" t="s">
        <v>33</v>
      </c>
    </row>
    <row r="33" spans="1:39" x14ac:dyDescent="0.3">
      <c r="A33">
        <v>4349</v>
      </c>
      <c r="B33" t="s">
        <v>70</v>
      </c>
      <c r="C33">
        <v>60</v>
      </c>
      <c r="D33">
        <v>5</v>
      </c>
      <c r="F33">
        <v>76</v>
      </c>
      <c r="G33">
        <v>84</v>
      </c>
      <c r="H33">
        <v>82</v>
      </c>
      <c r="I33">
        <v>83</v>
      </c>
      <c r="J33">
        <v>84</v>
      </c>
      <c r="K33">
        <v>76</v>
      </c>
      <c r="L33">
        <v>74</v>
      </c>
      <c r="M33">
        <v>76</v>
      </c>
      <c r="N33">
        <v>75</v>
      </c>
      <c r="O33">
        <v>81</v>
      </c>
      <c r="P33">
        <v>82</v>
      </c>
      <c r="Q33">
        <v>6</v>
      </c>
      <c r="R33">
        <v>8</v>
      </c>
      <c r="S33">
        <v>82</v>
      </c>
      <c r="T33">
        <v>82</v>
      </c>
      <c r="U33">
        <v>83</v>
      </c>
      <c r="V33">
        <v>1</v>
      </c>
      <c r="W33">
        <v>76</v>
      </c>
      <c r="X33">
        <v>56</v>
      </c>
      <c r="Y33">
        <v>53</v>
      </c>
      <c r="Z33">
        <v>58</v>
      </c>
      <c r="AA33">
        <v>34</v>
      </c>
      <c r="AB33">
        <v>26</v>
      </c>
      <c r="AC33">
        <v>37</v>
      </c>
      <c r="AD33">
        <v>101</v>
      </c>
      <c r="AE33">
        <v>29</v>
      </c>
      <c r="AF33">
        <v>0</v>
      </c>
      <c r="AG33">
        <v>10</v>
      </c>
      <c r="AH33">
        <v>49</v>
      </c>
      <c r="AI33" s="50" t="s">
        <v>70</v>
      </c>
      <c r="AM33" s="13" t="s">
        <v>33</v>
      </c>
    </row>
    <row r="34" spans="1:39" x14ac:dyDescent="0.3">
      <c r="A34">
        <v>4350</v>
      </c>
      <c r="B34" t="s">
        <v>72</v>
      </c>
      <c r="C34">
        <v>0</v>
      </c>
      <c r="D34">
        <v>0</v>
      </c>
      <c r="F34">
        <v>0</v>
      </c>
      <c r="G34">
        <v>13</v>
      </c>
      <c r="H34">
        <v>13</v>
      </c>
      <c r="I34">
        <v>13</v>
      </c>
      <c r="J34">
        <v>13</v>
      </c>
      <c r="K34">
        <v>11</v>
      </c>
      <c r="L34">
        <v>11</v>
      </c>
      <c r="M34">
        <v>11</v>
      </c>
      <c r="N34">
        <v>11</v>
      </c>
      <c r="O34">
        <v>9</v>
      </c>
      <c r="P34">
        <v>8</v>
      </c>
      <c r="Q34">
        <v>4</v>
      </c>
      <c r="R34">
        <v>0</v>
      </c>
      <c r="S34">
        <v>11</v>
      </c>
      <c r="T34">
        <v>11</v>
      </c>
      <c r="U34">
        <v>11</v>
      </c>
      <c r="V34">
        <v>2</v>
      </c>
      <c r="W34">
        <v>8</v>
      </c>
      <c r="X34">
        <v>9</v>
      </c>
      <c r="Y34">
        <v>11</v>
      </c>
      <c r="Z34">
        <v>11</v>
      </c>
      <c r="AA34">
        <v>11</v>
      </c>
      <c r="AB34">
        <v>8</v>
      </c>
      <c r="AC34">
        <v>3</v>
      </c>
      <c r="AD34">
        <v>10</v>
      </c>
      <c r="AE34">
        <v>3</v>
      </c>
      <c r="AF34">
        <v>0</v>
      </c>
      <c r="AG34">
        <v>2</v>
      </c>
      <c r="AH34">
        <v>9</v>
      </c>
      <c r="AI34" s="50" t="s">
        <v>70</v>
      </c>
      <c r="AM34" s="13" t="s">
        <v>33</v>
      </c>
    </row>
    <row r="35" spans="1:39" x14ac:dyDescent="0.3">
      <c r="A35">
        <v>4351</v>
      </c>
      <c r="B35" t="s">
        <v>73</v>
      </c>
      <c r="C35">
        <v>1</v>
      </c>
      <c r="D35">
        <v>0</v>
      </c>
      <c r="F35">
        <v>0</v>
      </c>
      <c r="G35">
        <v>9</v>
      </c>
      <c r="H35">
        <v>9</v>
      </c>
      <c r="I35">
        <v>9</v>
      </c>
      <c r="J35">
        <v>9</v>
      </c>
      <c r="K35">
        <v>7</v>
      </c>
      <c r="L35">
        <v>7</v>
      </c>
      <c r="M35">
        <v>7</v>
      </c>
      <c r="N35">
        <v>7</v>
      </c>
      <c r="O35">
        <v>6</v>
      </c>
      <c r="P35">
        <v>7</v>
      </c>
      <c r="Q35">
        <v>4</v>
      </c>
      <c r="R35">
        <v>3</v>
      </c>
      <c r="S35">
        <v>11</v>
      </c>
      <c r="T35">
        <v>12</v>
      </c>
      <c r="U35">
        <v>12</v>
      </c>
      <c r="V35">
        <v>5</v>
      </c>
      <c r="W35">
        <v>13</v>
      </c>
      <c r="X35">
        <v>8</v>
      </c>
      <c r="Y35">
        <v>8</v>
      </c>
      <c r="Z35">
        <v>7</v>
      </c>
      <c r="AA35">
        <v>6</v>
      </c>
      <c r="AB35">
        <v>7</v>
      </c>
      <c r="AC35">
        <v>0</v>
      </c>
      <c r="AD35">
        <v>3</v>
      </c>
      <c r="AE35">
        <v>4</v>
      </c>
      <c r="AF35">
        <v>0</v>
      </c>
      <c r="AG35">
        <v>2</v>
      </c>
      <c r="AH35">
        <v>10</v>
      </c>
      <c r="AI35" s="50" t="s">
        <v>70</v>
      </c>
      <c r="AM35" s="13" t="s">
        <v>33</v>
      </c>
    </row>
    <row r="36" spans="1:39" x14ac:dyDescent="0.3">
      <c r="A36">
        <v>4352</v>
      </c>
      <c r="B36" t="s">
        <v>74</v>
      </c>
      <c r="C36">
        <v>0</v>
      </c>
      <c r="D36">
        <v>0</v>
      </c>
      <c r="F36">
        <v>0</v>
      </c>
      <c r="G36">
        <v>5</v>
      </c>
      <c r="H36">
        <v>5</v>
      </c>
      <c r="I36">
        <v>5</v>
      </c>
      <c r="J36">
        <v>5</v>
      </c>
      <c r="K36">
        <v>4</v>
      </c>
      <c r="L36">
        <v>4</v>
      </c>
      <c r="M36">
        <v>5</v>
      </c>
      <c r="N36">
        <v>5</v>
      </c>
      <c r="O36">
        <v>2</v>
      </c>
      <c r="P36">
        <v>3</v>
      </c>
      <c r="Q36">
        <v>0</v>
      </c>
      <c r="R36">
        <v>3</v>
      </c>
      <c r="S36">
        <v>4</v>
      </c>
      <c r="T36">
        <v>4</v>
      </c>
      <c r="U36">
        <v>4</v>
      </c>
      <c r="V36">
        <v>0</v>
      </c>
      <c r="W36">
        <v>2</v>
      </c>
      <c r="X36">
        <v>2</v>
      </c>
      <c r="Y36">
        <v>2</v>
      </c>
      <c r="Z36">
        <v>2</v>
      </c>
      <c r="AA36">
        <v>6</v>
      </c>
      <c r="AB36">
        <v>4</v>
      </c>
      <c r="AC36">
        <v>0</v>
      </c>
      <c r="AD36">
        <v>0</v>
      </c>
      <c r="AE36">
        <v>4</v>
      </c>
      <c r="AF36">
        <v>0</v>
      </c>
      <c r="AG36">
        <v>0</v>
      </c>
      <c r="AH36">
        <v>3</v>
      </c>
      <c r="AI36" s="50" t="s">
        <v>70</v>
      </c>
      <c r="AM36" s="13" t="s">
        <v>33</v>
      </c>
    </row>
    <row r="37" spans="1:39" x14ac:dyDescent="0.3">
      <c r="A37">
        <v>4353</v>
      </c>
      <c r="B37" t="s">
        <v>75</v>
      </c>
      <c r="C37">
        <v>0</v>
      </c>
      <c r="D37">
        <v>0</v>
      </c>
      <c r="F37">
        <v>0</v>
      </c>
      <c r="G37">
        <v>30</v>
      </c>
      <c r="H37">
        <v>30</v>
      </c>
      <c r="I37">
        <v>30</v>
      </c>
      <c r="J37">
        <v>31</v>
      </c>
      <c r="K37">
        <v>37</v>
      </c>
      <c r="L37">
        <v>37</v>
      </c>
      <c r="M37">
        <v>36</v>
      </c>
      <c r="N37">
        <v>37</v>
      </c>
      <c r="O37">
        <v>33</v>
      </c>
      <c r="P37">
        <v>34</v>
      </c>
      <c r="Q37">
        <v>3</v>
      </c>
      <c r="R37">
        <v>5</v>
      </c>
      <c r="S37">
        <v>29</v>
      </c>
      <c r="T37">
        <v>29</v>
      </c>
      <c r="U37">
        <v>28</v>
      </c>
      <c r="V37">
        <v>2</v>
      </c>
      <c r="W37">
        <v>31</v>
      </c>
      <c r="X37">
        <v>41</v>
      </c>
      <c r="Y37">
        <v>39</v>
      </c>
      <c r="Z37">
        <v>40</v>
      </c>
      <c r="AA37">
        <v>28</v>
      </c>
      <c r="AB37">
        <v>26</v>
      </c>
      <c r="AC37">
        <v>27</v>
      </c>
      <c r="AD37">
        <v>131</v>
      </c>
      <c r="AE37">
        <v>8</v>
      </c>
      <c r="AF37">
        <v>0</v>
      </c>
      <c r="AG37">
        <v>1</v>
      </c>
      <c r="AH37">
        <v>17</v>
      </c>
      <c r="AI37" s="50" t="s">
        <v>329</v>
      </c>
      <c r="AM37" s="13" t="s">
        <v>33</v>
      </c>
    </row>
    <row r="38" spans="1:39" x14ac:dyDescent="0.3">
      <c r="A38">
        <v>4354</v>
      </c>
      <c r="B38" t="s">
        <v>76</v>
      </c>
      <c r="C38">
        <v>0</v>
      </c>
      <c r="D38">
        <v>0</v>
      </c>
      <c r="F38">
        <v>0</v>
      </c>
      <c r="G38">
        <v>5</v>
      </c>
      <c r="H38">
        <v>5</v>
      </c>
      <c r="I38">
        <v>5</v>
      </c>
      <c r="J38">
        <v>5</v>
      </c>
      <c r="K38">
        <v>1</v>
      </c>
      <c r="L38">
        <v>1</v>
      </c>
      <c r="M38">
        <v>1</v>
      </c>
      <c r="N38">
        <v>1</v>
      </c>
      <c r="O38">
        <v>4</v>
      </c>
      <c r="P38">
        <v>4</v>
      </c>
      <c r="Q38">
        <v>4</v>
      </c>
      <c r="R38">
        <v>2</v>
      </c>
      <c r="S38">
        <v>1</v>
      </c>
      <c r="T38">
        <v>1</v>
      </c>
      <c r="U38">
        <v>2</v>
      </c>
      <c r="V38">
        <v>1</v>
      </c>
      <c r="W38">
        <v>2</v>
      </c>
      <c r="X38">
        <v>0</v>
      </c>
      <c r="Y38">
        <v>0</v>
      </c>
      <c r="Z38">
        <v>0</v>
      </c>
      <c r="AA38">
        <v>6</v>
      </c>
      <c r="AB38">
        <v>5</v>
      </c>
      <c r="AC38">
        <v>2</v>
      </c>
      <c r="AD38">
        <v>14</v>
      </c>
      <c r="AE38">
        <v>6</v>
      </c>
      <c r="AF38">
        <v>0</v>
      </c>
      <c r="AG38">
        <v>4</v>
      </c>
      <c r="AH38">
        <v>3</v>
      </c>
      <c r="AI38" s="50" t="s">
        <v>330</v>
      </c>
      <c r="AM38" s="13" t="s">
        <v>33</v>
      </c>
    </row>
    <row r="39" spans="1:39" x14ac:dyDescent="0.3">
      <c r="A39">
        <v>4355</v>
      </c>
      <c r="B39" t="s">
        <v>77</v>
      </c>
      <c r="C39">
        <v>6</v>
      </c>
      <c r="D39">
        <v>0</v>
      </c>
      <c r="F39">
        <v>0</v>
      </c>
      <c r="G39">
        <v>37</v>
      </c>
      <c r="H39">
        <v>38</v>
      </c>
      <c r="I39">
        <v>37</v>
      </c>
      <c r="J39">
        <v>37</v>
      </c>
      <c r="K39">
        <v>33</v>
      </c>
      <c r="L39">
        <v>33</v>
      </c>
      <c r="M39">
        <v>33</v>
      </c>
      <c r="N39">
        <v>33</v>
      </c>
      <c r="O39">
        <v>39</v>
      </c>
      <c r="P39">
        <v>40</v>
      </c>
      <c r="Q39">
        <v>12</v>
      </c>
      <c r="R39">
        <v>15</v>
      </c>
      <c r="S39">
        <v>31</v>
      </c>
      <c r="T39">
        <v>33</v>
      </c>
      <c r="U39">
        <v>32</v>
      </c>
      <c r="V39">
        <v>6</v>
      </c>
      <c r="W39">
        <v>45</v>
      </c>
      <c r="X39">
        <v>28</v>
      </c>
      <c r="Y39">
        <v>28</v>
      </c>
      <c r="Z39">
        <v>27</v>
      </c>
      <c r="AA39">
        <v>24</v>
      </c>
      <c r="AB39">
        <v>18</v>
      </c>
      <c r="AC39">
        <v>21</v>
      </c>
      <c r="AD39">
        <v>55</v>
      </c>
      <c r="AE39">
        <v>21</v>
      </c>
      <c r="AF39">
        <v>0</v>
      </c>
      <c r="AG39">
        <v>4</v>
      </c>
      <c r="AH39">
        <v>28</v>
      </c>
      <c r="AI39" s="50" t="s">
        <v>77</v>
      </c>
      <c r="AM39" s="13" t="s">
        <v>33</v>
      </c>
    </row>
    <row r="40" spans="1:39" x14ac:dyDescent="0.3">
      <c r="A40">
        <v>4356</v>
      </c>
      <c r="B40" t="s">
        <v>78</v>
      </c>
      <c r="C40">
        <v>0</v>
      </c>
      <c r="D40">
        <v>0</v>
      </c>
      <c r="F40">
        <v>1</v>
      </c>
      <c r="G40">
        <v>12</v>
      </c>
      <c r="H40">
        <v>12</v>
      </c>
      <c r="I40">
        <v>13</v>
      </c>
      <c r="J40">
        <v>13</v>
      </c>
      <c r="K40">
        <v>10</v>
      </c>
      <c r="L40">
        <v>11</v>
      </c>
      <c r="M40">
        <v>12</v>
      </c>
      <c r="N40">
        <v>12</v>
      </c>
      <c r="O40">
        <v>11</v>
      </c>
      <c r="P40">
        <v>11</v>
      </c>
      <c r="Q40">
        <v>1</v>
      </c>
      <c r="R40">
        <v>4</v>
      </c>
      <c r="S40">
        <v>10</v>
      </c>
      <c r="T40">
        <v>13</v>
      </c>
      <c r="U40">
        <v>10</v>
      </c>
      <c r="V40">
        <v>4</v>
      </c>
      <c r="W40">
        <v>9</v>
      </c>
      <c r="X40">
        <v>13</v>
      </c>
      <c r="Y40">
        <v>15</v>
      </c>
      <c r="Z40">
        <v>15</v>
      </c>
      <c r="AA40">
        <v>16</v>
      </c>
      <c r="AB40">
        <v>15</v>
      </c>
      <c r="AC40">
        <v>3</v>
      </c>
      <c r="AD40">
        <v>22</v>
      </c>
      <c r="AE40">
        <v>9</v>
      </c>
      <c r="AF40">
        <v>0</v>
      </c>
      <c r="AG40">
        <v>7</v>
      </c>
      <c r="AH40">
        <v>7</v>
      </c>
      <c r="AI40" s="50" t="s">
        <v>335</v>
      </c>
      <c r="AM40" s="13" t="s">
        <v>33</v>
      </c>
    </row>
    <row r="41" spans="1:39" x14ac:dyDescent="0.3">
      <c r="A41">
        <v>4357</v>
      </c>
      <c r="B41" t="s">
        <v>79</v>
      </c>
      <c r="C41">
        <v>0</v>
      </c>
      <c r="D41">
        <v>0</v>
      </c>
      <c r="F41">
        <v>0</v>
      </c>
      <c r="G41">
        <v>0</v>
      </c>
      <c r="H41">
        <v>1</v>
      </c>
      <c r="I41">
        <v>0</v>
      </c>
      <c r="J41">
        <v>0</v>
      </c>
      <c r="K41">
        <v>0</v>
      </c>
      <c r="L41">
        <v>2</v>
      </c>
      <c r="M41">
        <v>0</v>
      </c>
      <c r="N41">
        <v>0</v>
      </c>
      <c r="O41">
        <v>0</v>
      </c>
      <c r="P41">
        <v>0</v>
      </c>
      <c r="Q41">
        <v>0</v>
      </c>
      <c r="R41">
        <v>2</v>
      </c>
      <c r="S41">
        <v>0</v>
      </c>
      <c r="T41">
        <v>1</v>
      </c>
      <c r="U41">
        <v>1</v>
      </c>
      <c r="V41">
        <v>0</v>
      </c>
      <c r="W41">
        <v>0</v>
      </c>
      <c r="X41">
        <v>1</v>
      </c>
      <c r="Y41">
        <v>0</v>
      </c>
      <c r="Z41">
        <v>2</v>
      </c>
      <c r="AA41">
        <v>0</v>
      </c>
      <c r="AB41">
        <v>0</v>
      </c>
      <c r="AC41">
        <v>0</v>
      </c>
      <c r="AD41">
        <v>2</v>
      </c>
      <c r="AE41">
        <v>3</v>
      </c>
      <c r="AF41">
        <v>0</v>
      </c>
      <c r="AG41">
        <v>0</v>
      </c>
      <c r="AH41">
        <v>0</v>
      </c>
      <c r="AI41" s="50" t="s">
        <v>335</v>
      </c>
      <c r="AM41" s="13" t="s">
        <v>33</v>
      </c>
    </row>
    <row r="42" spans="1:39" x14ac:dyDescent="0.3">
      <c r="A42">
        <v>4358</v>
      </c>
      <c r="B42" t="s">
        <v>224</v>
      </c>
      <c r="C42">
        <v>0</v>
      </c>
      <c r="D42">
        <v>0</v>
      </c>
      <c r="F42">
        <v>0</v>
      </c>
      <c r="G42">
        <v>2</v>
      </c>
      <c r="H42">
        <v>2</v>
      </c>
      <c r="I42">
        <v>2</v>
      </c>
      <c r="J42">
        <v>2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2</v>
      </c>
      <c r="R42">
        <v>1</v>
      </c>
      <c r="S42">
        <v>0</v>
      </c>
      <c r="T42">
        <v>0</v>
      </c>
      <c r="U42">
        <v>0</v>
      </c>
      <c r="V42">
        <v>2</v>
      </c>
      <c r="W42">
        <v>1</v>
      </c>
      <c r="X42">
        <v>2</v>
      </c>
      <c r="Y42">
        <v>4</v>
      </c>
      <c r="Z42">
        <v>2</v>
      </c>
      <c r="AA42">
        <v>5</v>
      </c>
      <c r="AB42">
        <v>5</v>
      </c>
      <c r="AC42">
        <v>0</v>
      </c>
      <c r="AD42">
        <v>7</v>
      </c>
      <c r="AE42">
        <v>0</v>
      </c>
      <c r="AF42">
        <v>0</v>
      </c>
      <c r="AG42">
        <v>0</v>
      </c>
      <c r="AH42">
        <v>0</v>
      </c>
      <c r="AI42" s="50" t="s">
        <v>193</v>
      </c>
      <c r="AM42" s="13" t="s">
        <v>33</v>
      </c>
    </row>
    <row r="43" spans="1:39" x14ac:dyDescent="0.3">
      <c r="A43">
        <v>4359</v>
      </c>
      <c r="B43" t="s">
        <v>80</v>
      </c>
      <c r="C43">
        <v>0</v>
      </c>
      <c r="D43">
        <v>0</v>
      </c>
      <c r="F43">
        <v>0</v>
      </c>
      <c r="G43">
        <v>10</v>
      </c>
      <c r="H43">
        <v>10</v>
      </c>
      <c r="I43">
        <v>10</v>
      </c>
      <c r="J43">
        <v>9</v>
      </c>
      <c r="K43">
        <v>18</v>
      </c>
      <c r="L43">
        <v>18</v>
      </c>
      <c r="M43">
        <v>19</v>
      </c>
      <c r="N43">
        <v>19</v>
      </c>
      <c r="O43">
        <v>17</v>
      </c>
      <c r="P43">
        <v>17</v>
      </c>
      <c r="Q43">
        <v>8</v>
      </c>
      <c r="R43">
        <v>5</v>
      </c>
      <c r="S43">
        <v>16</v>
      </c>
      <c r="T43">
        <v>17</v>
      </c>
      <c r="U43">
        <v>17</v>
      </c>
      <c r="V43">
        <v>6</v>
      </c>
      <c r="W43">
        <v>16</v>
      </c>
      <c r="X43">
        <v>23</v>
      </c>
      <c r="Y43">
        <v>20</v>
      </c>
      <c r="Z43">
        <v>24</v>
      </c>
      <c r="AA43">
        <v>17</v>
      </c>
      <c r="AB43">
        <v>12</v>
      </c>
      <c r="AC43">
        <v>3</v>
      </c>
      <c r="AD43">
        <v>21</v>
      </c>
      <c r="AE43">
        <v>9</v>
      </c>
      <c r="AF43">
        <v>0</v>
      </c>
      <c r="AG43">
        <v>5</v>
      </c>
      <c r="AH43">
        <v>11</v>
      </c>
      <c r="AI43" s="50" t="s">
        <v>82</v>
      </c>
      <c r="AM43" s="13" t="s">
        <v>33</v>
      </c>
    </row>
    <row r="44" spans="1:39" x14ac:dyDescent="0.3">
      <c r="A44">
        <v>4360</v>
      </c>
      <c r="B44" t="s">
        <v>81</v>
      </c>
      <c r="C44">
        <v>1</v>
      </c>
      <c r="D44">
        <v>0</v>
      </c>
      <c r="F44">
        <v>1</v>
      </c>
      <c r="G44">
        <v>4</v>
      </c>
      <c r="H44">
        <v>4</v>
      </c>
      <c r="I44">
        <v>4</v>
      </c>
      <c r="J44">
        <v>4</v>
      </c>
      <c r="K44">
        <v>2</v>
      </c>
      <c r="L44">
        <v>2</v>
      </c>
      <c r="M44">
        <v>2</v>
      </c>
      <c r="N44">
        <v>2</v>
      </c>
      <c r="O44">
        <v>9</v>
      </c>
      <c r="P44">
        <v>9</v>
      </c>
      <c r="Q44">
        <v>0</v>
      </c>
      <c r="R44">
        <v>0</v>
      </c>
      <c r="S44">
        <v>9</v>
      </c>
      <c r="T44">
        <v>9</v>
      </c>
      <c r="U44">
        <v>9</v>
      </c>
      <c r="V44">
        <v>0</v>
      </c>
      <c r="W44">
        <v>9</v>
      </c>
      <c r="X44">
        <v>7</v>
      </c>
      <c r="Y44">
        <v>3</v>
      </c>
      <c r="Z44">
        <v>7</v>
      </c>
      <c r="AA44">
        <v>8</v>
      </c>
      <c r="AB44">
        <v>0</v>
      </c>
      <c r="AC44">
        <v>0</v>
      </c>
      <c r="AD44">
        <v>4</v>
      </c>
      <c r="AE44">
        <v>1</v>
      </c>
      <c r="AF44">
        <v>0</v>
      </c>
      <c r="AG44">
        <v>3</v>
      </c>
      <c r="AH44">
        <v>0</v>
      </c>
      <c r="AI44" s="50" t="s">
        <v>82</v>
      </c>
      <c r="AM44" s="13" t="s">
        <v>33</v>
      </c>
    </row>
    <row r="45" spans="1:39" x14ac:dyDescent="0.3">
      <c r="A45">
        <v>4361</v>
      </c>
      <c r="B45" t="s">
        <v>82</v>
      </c>
      <c r="C45">
        <v>0</v>
      </c>
      <c r="D45">
        <v>0</v>
      </c>
      <c r="F45">
        <v>0</v>
      </c>
      <c r="G45">
        <v>1</v>
      </c>
      <c r="H45">
        <v>1</v>
      </c>
      <c r="I45">
        <v>1</v>
      </c>
      <c r="J45">
        <v>1</v>
      </c>
      <c r="K45">
        <v>0</v>
      </c>
      <c r="L45">
        <v>0</v>
      </c>
      <c r="M45">
        <v>0</v>
      </c>
      <c r="N45">
        <v>0</v>
      </c>
      <c r="O45">
        <v>3</v>
      </c>
      <c r="P45">
        <v>3</v>
      </c>
      <c r="Q45">
        <v>1</v>
      </c>
      <c r="R45">
        <v>2</v>
      </c>
      <c r="S45">
        <v>2</v>
      </c>
      <c r="T45">
        <v>2</v>
      </c>
      <c r="U45">
        <v>2</v>
      </c>
      <c r="V45">
        <v>0</v>
      </c>
      <c r="W45">
        <v>2</v>
      </c>
      <c r="X45">
        <v>3</v>
      </c>
      <c r="Y45">
        <v>3</v>
      </c>
      <c r="Z45">
        <v>3</v>
      </c>
      <c r="AA45">
        <v>1</v>
      </c>
      <c r="AB45">
        <v>1</v>
      </c>
      <c r="AC45">
        <v>2</v>
      </c>
      <c r="AD45">
        <v>12</v>
      </c>
      <c r="AE45">
        <v>7</v>
      </c>
      <c r="AF45">
        <v>0</v>
      </c>
      <c r="AG45">
        <v>0</v>
      </c>
      <c r="AH45">
        <v>1</v>
      </c>
      <c r="AI45" s="50" t="s">
        <v>82</v>
      </c>
      <c r="AM45" s="13" t="s">
        <v>33</v>
      </c>
    </row>
    <row r="46" spans="1:39" x14ac:dyDescent="0.3">
      <c r="A46">
        <v>4362</v>
      </c>
      <c r="B46" t="s">
        <v>437</v>
      </c>
      <c r="C46">
        <v>0</v>
      </c>
      <c r="D46">
        <v>0</v>
      </c>
      <c r="F46">
        <v>0</v>
      </c>
      <c r="G46">
        <v>5</v>
      </c>
      <c r="H46">
        <v>5</v>
      </c>
      <c r="I46">
        <v>5</v>
      </c>
      <c r="J46">
        <v>5</v>
      </c>
      <c r="K46">
        <v>5</v>
      </c>
      <c r="L46">
        <v>5</v>
      </c>
      <c r="M46">
        <v>5</v>
      </c>
      <c r="N46">
        <v>5</v>
      </c>
      <c r="O46">
        <v>7</v>
      </c>
      <c r="P46">
        <v>7</v>
      </c>
      <c r="Q46">
        <v>0</v>
      </c>
      <c r="R46">
        <v>0</v>
      </c>
      <c r="S46">
        <v>3</v>
      </c>
      <c r="T46">
        <v>4</v>
      </c>
      <c r="U46">
        <v>4</v>
      </c>
      <c r="V46">
        <v>0</v>
      </c>
      <c r="W46">
        <v>4</v>
      </c>
      <c r="X46">
        <v>5</v>
      </c>
      <c r="Y46">
        <v>5</v>
      </c>
      <c r="Z46">
        <v>5</v>
      </c>
      <c r="AA46">
        <v>6</v>
      </c>
      <c r="AB46">
        <v>6</v>
      </c>
      <c r="AC46">
        <v>0</v>
      </c>
      <c r="AD46">
        <v>0</v>
      </c>
      <c r="AE46">
        <v>5</v>
      </c>
      <c r="AF46">
        <v>0</v>
      </c>
      <c r="AG46">
        <v>0</v>
      </c>
      <c r="AH46">
        <v>6</v>
      </c>
      <c r="AI46" s="50" t="s">
        <v>82</v>
      </c>
      <c r="AM46" s="13" t="s">
        <v>33</v>
      </c>
    </row>
    <row r="47" spans="1:39" x14ac:dyDescent="0.3">
      <c r="A47">
        <v>4363</v>
      </c>
      <c r="B47" t="s">
        <v>83</v>
      </c>
      <c r="C47">
        <v>0</v>
      </c>
      <c r="D47">
        <v>0</v>
      </c>
      <c r="F47">
        <v>0</v>
      </c>
      <c r="G47">
        <v>2</v>
      </c>
      <c r="H47">
        <v>2</v>
      </c>
      <c r="I47">
        <v>2</v>
      </c>
      <c r="J47">
        <v>2</v>
      </c>
      <c r="K47">
        <v>3</v>
      </c>
      <c r="L47">
        <v>3</v>
      </c>
      <c r="M47">
        <v>3</v>
      </c>
      <c r="N47">
        <v>3</v>
      </c>
      <c r="O47">
        <v>1</v>
      </c>
      <c r="P47">
        <v>1</v>
      </c>
      <c r="Q47">
        <v>0</v>
      </c>
      <c r="R47">
        <v>0</v>
      </c>
      <c r="S47">
        <v>1</v>
      </c>
      <c r="T47">
        <v>2</v>
      </c>
      <c r="U47">
        <v>2</v>
      </c>
      <c r="V47">
        <v>2</v>
      </c>
      <c r="W47">
        <v>2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4</v>
      </c>
      <c r="AE47">
        <v>0</v>
      </c>
      <c r="AF47">
        <v>0</v>
      </c>
      <c r="AG47">
        <v>0</v>
      </c>
      <c r="AH47">
        <v>0</v>
      </c>
      <c r="AI47" s="50" t="s">
        <v>82</v>
      </c>
      <c r="AM47" s="13" t="s">
        <v>33</v>
      </c>
    </row>
    <row r="48" spans="1:39" x14ac:dyDescent="0.3">
      <c r="A48">
        <v>4364</v>
      </c>
      <c r="B48" t="s">
        <v>84</v>
      </c>
      <c r="C48">
        <v>0</v>
      </c>
      <c r="D48">
        <v>0</v>
      </c>
      <c r="F48">
        <v>0</v>
      </c>
      <c r="G48">
        <v>2</v>
      </c>
      <c r="H48">
        <v>2</v>
      </c>
      <c r="I48">
        <v>2</v>
      </c>
      <c r="J48">
        <v>2</v>
      </c>
      <c r="K48">
        <v>7</v>
      </c>
      <c r="L48">
        <v>6</v>
      </c>
      <c r="M48">
        <v>7</v>
      </c>
      <c r="N48">
        <v>7</v>
      </c>
      <c r="O48">
        <v>5</v>
      </c>
      <c r="P48">
        <v>5</v>
      </c>
      <c r="Q48">
        <v>1</v>
      </c>
      <c r="R48">
        <v>0</v>
      </c>
      <c r="S48">
        <v>7</v>
      </c>
      <c r="T48">
        <v>7</v>
      </c>
      <c r="U48">
        <v>7</v>
      </c>
      <c r="V48">
        <v>0</v>
      </c>
      <c r="W48">
        <v>5</v>
      </c>
      <c r="X48">
        <v>5</v>
      </c>
      <c r="Y48">
        <v>5</v>
      </c>
      <c r="Z48">
        <v>5</v>
      </c>
      <c r="AA48">
        <v>4</v>
      </c>
      <c r="AB48">
        <v>4</v>
      </c>
      <c r="AC48">
        <v>1</v>
      </c>
      <c r="AD48">
        <v>0</v>
      </c>
      <c r="AE48">
        <v>4</v>
      </c>
      <c r="AF48">
        <v>0</v>
      </c>
      <c r="AG48">
        <v>1</v>
      </c>
      <c r="AH48">
        <v>7</v>
      </c>
      <c r="AI48" s="50" t="s">
        <v>84</v>
      </c>
      <c r="AM48" s="13" t="s">
        <v>33</v>
      </c>
    </row>
    <row r="49" spans="1:39" x14ac:dyDescent="0.3">
      <c r="A49">
        <v>4365</v>
      </c>
      <c r="B49" t="s">
        <v>225</v>
      </c>
      <c r="C49">
        <v>0</v>
      </c>
      <c r="D49">
        <v>0</v>
      </c>
      <c r="F49">
        <v>0</v>
      </c>
      <c r="G49">
        <v>2</v>
      </c>
      <c r="H49">
        <v>1</v>
      </c>
      <c r="I49">
        <v>1</v>
      </c>
      <c r="J49">
        <v>2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0</v>
      </c>
      <c r="S49">
        <v>0</v>
      </c>
      <c r="T49">
        <v>0</v>
      </c>
      <c r="U49">
        <v>0</v>
      </c>
      <c r="V49">
        <v>0</v>
      </c>
      <c r="W49">
        <v>2</v>
      </c>
      <c r="X49">
        <v>0</v>
      </c>
      <c r="Y49">
        <v>0</v>
      </c>
      <c r="Z49">
        <v>0</v>
      </c>
      <c r="AA49">
        <v>7</v>
      </c>
      <c r="AB49">
        <v>4</v>
      </c>
      <c r="AC49">
        <v>0</v>
      </c>
      <c r="AD49">
        <v>3</v>
      </c>
      <c r="AE49">
        <v>0</v>
      </c>
      <c r="AF49">
        <v>0</v>
      </c>
      <c r="AG49">
        <v>0</v>
      </c>
      <c r="AH49">
        <v>0</v>
      </c>
      <c r="AI49" s="50" t="s">
        <v>84</v>
      </c>
      <c r="AM49" s="13" t="s">
        <v>33</v>
      </c>
    </row>
    <row r="50" spans="1:39" x14ac:dyDescent="0.3">
      <c r="A50">
        <v>4366</v>
      </c>
      <c r="B50" t="s">
        <v>85</v>
      </c>
      <c r="C50">
        <v>6</v>
      </c>
      <c r="D50">
        <v>0</v>
      </c>
      <c r="F50">
        <v>6</v>
      </c>
      <c r="G50">
        <v>14</v>
      </c>
      <c r="H50">
        <v>16</v>
      </c>
      <c r="I50">
        <v>14</v>
      </c>
      <c r="J50">
        <v>14</v>
      </c>
      <c r="K50">
        <v>16</v>
      </c>
      <c r="L50">
        <v>17</v>
      </c>
      <c r="M50">
        <v>13</v>
      </c>
      <c r="N50">
        <v>17</v>
      </c>
      <c r="O50">
        <v>18</v>
      </c>
      <c r="P50">
        <v>18</v>
      </c>
      <c r="Q50">
        <v>0</v>
      </c>
      <c r="R50">
        <v>0</v>
      </c>
      <c r="S50">
        <v>16</v>
      </c>
      <c r="T50">
        <v>18</v>
      </c>
      <c r="U50">
        <v>16</v>
      </c>
      <c r="V50">
        <v>0</v>
      </c>
      <c r="W50">
        <v>13</v>
      </c>
      <c r="X50">
        <v>9</v>
      </c>
      <c r="Y50">
        <v>9</v>
      </c>
      <c r="Z50">
        <v>10</v>
      </c>
      <c r="AA50">
        <v>10</v>
      </c>
      <c r="AB50">
        <v>9</v>
      </c>
      <c r="AC50">
        <v>19</v>
      </c>
      <c r="AD50">
        <v>78</v>
      </c>
      <c r="AE50">
        <v>15</v>
      </c>
      <c r="AF50">
        <v>0</v>
      </c>
      <c r="AG50">
        <v>2</v>
      </c>
      <c r="AH50">
        <v>13</v>
      </c>
      <c r="AI50" s="50" t="s">
        <v>85</v>
      </c>
      <c r="AM50" s="13" t="s">
        <v>33</v>
      </c>
    </row>
    <row r="51" spans="1:39" x14ac:dyDescent="0.3">
      <c r="A51">
        <v>4367</v>
      </c>
      <c r="B51" t="s">
        <v>86</v>
      </c>
      <c r="C51">
        <v>0</v>
      </c>
      <c r="D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3</v>
      </c>
      <c r="X51">
        <v>2</v>
      </c>
      <c r="Y51">
        <v>2</v>
      </c>
      <c r="Z51">
        <v>1</v>
      </c>
      <c r="AA51">
        <v>0</v>
      </c>
      <c r="AB51">
        <v>0</v>
      </c>
      <c r="AC51">
        <v>6</v>
      </c>
      <c r="AD51">
        <v>4</v>
      </c>
      <c r="AE51">
        <v>0</v>
      </c>
      <c r="AF51">
        <v>0</v>
      </c>
      <c r="AG51">
        <v>0</v>
      </c>
      <c r="AH51">
        <v>2</v>
      </c>
      <c r="AI51" s="50" t="s">
        <v>85</v>
      </c>
      <c r="AM51" s="13" t="s">
        <v>33</v>
      </c>
    </row>
    <row r="52" spans="1:39" x14ac:dyDescent="0.3">
      <c r="A52">
        <v>4368</v>
      </c>
      <c r="B52" t="s">
        <v>87</v>
      </c>
      <c r="C52">
        <v>0</v>
      </c>
      <c r="D52">
        <v>0</v>
      </c>
      <c r="F52">
        <v>0</v>
      </c>
      <c r="G52">
        <v>1</v>
      </c>
      <c r="H52">
        <v>1</v>
      </c>
      <c r="I52">
        <v>1</v>
      </c>
      <c r="J52">
        <v>1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1</v>
      </c>
      <c r="T52">
        <v>1</v>
      </c>
      <c r="U52">
        <v>1</v>
      </c>
      <c r="V52">
        <v>0</v>
      </c>
      <c r="W52">
        <v>2</v>
      </c>
      <c r="X52">
        <v>0</v>
      </c>
      <c r="Y52">
        <v>0</v>
      </c>
      <c r="Z52">
        <v>0</v>
      </c>
      <c r="AA52">
        <v>2</v>
      </c>
      <c r="AB52">
        <v>0</v>
      </c>
      <c r="AC52">
        <v>1</v>
      </c>
      <c r="AD52">
        <v>2</v>
      </c>
      <c r="AE52">
        <v>4</v>
      </c>
      <c r="AF52">
        <v>0</v>
      </c>
      <c r="AG52">
        <v>0</v>
      </c>
      <c r="AH52">
        <v>0</v>
      </c>
      <c r="AI52" s="50" t="s">
        <v>85</v>
      </c>
      <c r="AM52" s="13" t="s">
        <v>33</v>
      </c>
    </row>
    <row r="53" spans="1:39" x14ac:dyDescent="0.3">
      <c r="A53">
        <v>4369</v>
      </c>
      <c r="B53" t="s">
        <v>88</v>
      </c>
      <c r="C53">
        <v>1</v>
      </c>
      <c r="D53">
        <v>0</v>
      </c>
      <c r="F53">
        <v>0</v>
      </c>
      <c r="G53">
        <v>4</v>
      </c>
      <c r="H53">
        <v>4</v>
      </c>
      <c r="I53">
        <v>4</v>
      </c>
      <c r="J53">
        <v>4</v>
      </c>
      <c r="K53">
        <v>4</v>
      </c>
      <c r="L53">
        <v>4</v>
      </c>
      <c r="M53">
        <v>4</v>
      </c>
      <c r="N53">
        <v>4</v>
      </c>
      <c r="O53">
        <v>3</v>
      </c>
      <c r="P53">
        <v>3</v>
      </c>
      <c r="Q53">
        <v>2</v>
      </c>
      <c r="R53">
        <v>0</v>
      </c>
      <c r="S53">
        <v>0</v>
      </c>
      <c r="T53">
        <v>0</v>
      </c>
      <c r="U53">
        <v>0</v>
      </c>
      <c r="V53">
        <v>1</v>
      </c>
      <c r="W53">
        <v>3</v>
      </c>
      <c r="X53">
        <v>3</v>
      </c>
      <c r="Y53">
        <v>2</v>
      </c>
      <c r="Z53">
        <v>2</v>
      </c>
      <c r="AA53">
        <v>4</v>
      </c>
      <c r="AB53">
        <v>2</v>
      </c>
      <c r="AC53">
        <v>7</v>
      </c>
      <c r="AD53">
        <v>5</v>
      </c>
      <c r="AE53">
        <v>4</v>
      </c>
      <c r="AF53">
        <v>0</v>
      </c>
      <c r="AG53">
        <v>0</v>
      </c>
      <c r="AH53">
        <v>0</v>
      </c>
      <c r="AI53" s="50" t="s">
        <v>335</v>
      </c>
      <c r="AM53" s="13" t="s">
        <v>33</v>
      </c>
    </row>
    <row r="54" spans="1:39" x14ac:dyDescent="0.3">
      <c r="A54">
        <v>4370</v>
      </c>
      <c r="B54" t="s">
        <v>89</v>
      </c>
      <c r="C54">
        <v>837</v>
      </c>
      <c r="D54">
        <v>0</v>
      </c>
      <c r="F54">
        <v>873</v>
      </c>
      <c r="G54">
        <v>19</v>
      </c>
      <c r="H54">
        <v>19</v>
      </c>
      <c r="I54">
        <v>19</v>
      </c>
      <c r="J54">
        <v>19</v>
      </c>
      <c r="K54">
        <v>7</v>
      </c>
      <c r="L54">
        <v>7</v>
      </c>
      <c r="M54">
        <v>8</v>
      </c>
      <c r="N54">
        <v>7</v>
      </c>
      <c r="O54">
        <v>7</v>
      </c>
      <c r="P54">
        <v>7</v>
      </c>
      <c r="Q54">
        <v>1</v>
      </c>
      <c r="R54">
        <v>0</v>
      </c>
      <c r="S54">
        <v>3</v>
      </c>
      <c r="T54">
        <v>3</v>
      </c>
      <c r="U54">
        <v>4</v>
      </c>
      <c r="V54">
        <v>1</v>
      </c>
      <c r="W54">
        <v>2</v>
      </c>
      <c r="X54">
        <v>1</v>
      </c>
      <c r="Y54">
        <v>0</v>
      </c>
      <c r="Z54">
        <v>0</v>
      </c>
      <c r="AA54">
        <v>6</v>
      </c>
      <c r="AB54">
        <v>4</v>
      </c>
      <c r="AC54">
        <v>6</v>
      </c>
      <c r="AD54">
        <v>7</v>
      </c>
      <c r="AE54">
        <v>3</v>
      </c>
      <c r="AF54">
        <v>0</v>
      </c>
      <c r="AG54">
        <v>8</v>
      </c>
      <c r="AH54">
        <v>14</v>
      </c>
      <c r="AI54" s="50" t="s">
        <v>92</v>
      </c>
      <c r="AM54" s="13" t="s">
        <v>92</v>
      </c>
    </row>
    <row r="55" spans="1:39" x14ac:dyDescent="0.3">
      <c r="A55">
        <v>4371</v>
      </c>
      <c r="B55" t="s">
        <v>91</v>
      </c>
      <c r="C55">
        <v>31</v>
      </c>
      <c r="D55">
        <v>0</v>
      </c>
      <c r="F55">
        <v>31</v>
      </c>
      <c r="G55">
        <v>65</v>
      </c>
      <c r="H55">
        <v>65</v>
      </c>
      <c r="I55">
        <v>64</v>
      </c>
      <c r="J55">
        <v>62</v>
      </c>
      <c r="K55">
        <v>74</v>
      </c>
      <c r="L55">
        <v>74</v>
      </c>
      <c r="M55">
        <v>73</v>
      </c>
      <c r="N55">
        <v>75</v>
      </c>
      <c r="O55">
        <v>61</v>
      </c>
      <c r="P55">
        <v>61</v>
      </c>
      <c r="Q55">
        <v>16</v>
      </c>
      <c r="R55">
        <v>16</v>
      </c>
      <c r="S55">
        <v>62</v>
      </c>
      <c r="T55">
        <v>63</v>
      </c>
      <c r="U55">
        <v>63</v>
      </c>
      <c r="V55">
        <v>15</v>
      </c>
      <c r="W55">
        <v>34</v>
      </c>
      <c r="X55">
        <v>58</v>
      </c>
      <c r="Y55">
        <v>56</v>
      </c>
      <c r="Z55">
        <v>57</v>
      </c>
      <c r="AA55">
        <v>28</v>
      </c>
      <c r="AB55">
        <v>27</v>
      </c>
      <c r="AC55">
        <v>22</v>
      </c>
      <c r="AD55">
        <v>64</v>
      </c>
      <c r="AE55">
        <v>15</v>
      </c>
      <c r="AF55">
        <v>0</v>
      </c>
      <c r="AG55">
        <v>2</v>
      </c>
      <c r="AH55">
        <v>34</v>
      </c>
      <c r="AI55" s="50" t="s">
        <v>91</v>
      </c>
      <c r="AM55" s="13" t="s">
        <v>92</v>
      </c>
    </row>
    <row r="56" spans="1:39" x14ac:dyDescent="0.3">
      <c r="A56">
        <v>4372</v>
      </c>
      <c r="B56" t="s">
        <v>93</v>
      </c>
      <c r="C56">
        <v>4</v>
      </c>
      <c r="D56">
        <v>3</v>
      </c>
      <c r="F56">
        <v>3</v>
      </c>
      <c r="G56">
        <v>78</v>
      </c>
      <c r="H56">
        <v>76</v>
      </c>
      <c r="I56">
        <v>77</v>
      </c>
      <c r="J56">
        <v>79</v>
      </c>
      <c r="K56">
        <v>93</v>
      </c>
      <c r="L56">
        <v>91</v>
      </c>
      <c r="M56">
        <v>92</v>
      </c>
      <c r="N56">
        <v>92</v>
      </c>
      <c r="O56">
        <v>96</v>
      </c>
      <c r="P56">
        <v>96</v>
      </c>
      <c r="Q56">
        <v>34</v>
      </c>
      <c r="R56">
        <v>18</v>
      </c>
      <c r="S56">
        <v>85</v>
      </c>
      <c r="T56">
        <v>84</v>
      </c>
      <c r="U56">
        <v>83</v>
      </c>
      <c r="V56">
        <v>18</v>
      </c>
      <c r="W56">
        <v>79</v>
      </c>
      <c r="X56">
        <v>66</v>
      </c>
      <c r="Y56">
        <v>74</v>
      </c>
      <c r="Z56">
        <v>78</v>
      </c>
      <c r="AA56">
        <v>71</v>
      </c>
      <c r="AB56">
        <v>67</v>
      </c>
      <c r="AC56">
        <v>38</v>
      </c>
      <c r="AD56">
        <v>157</v>
      </c>
      <c r="AE56">
        <v>28</v>
      </c>
      <c r="AF56">
        <v>0</v>
      </c>
      <c r="AG56">
        <v>5</v>
      </c>
      <c r="AH56">
        <v>41</v>
      </c>
      <c r="AI56" s="50" t="s">
        <v>92</v>
      </c>
      <c r="AM56" s="13" t="s">
        <v>92</v>
      </c>
    </row>
    <row r="57" spans="1:39" x14ac:dyDescent="0.3">
      <c r="A57">
        <v>4373</v>
      </c>
      <c r="B57" t="s">
        <v>94</v>
      </c>
      <c r="C57">
        <v>44</v>
      </c>
      <c r="D57">
        <v>2</v>
      </c>
      <c r="F57">
        <v>51</v>
      </c>
      <c r="G57">
        <v>91</v>
      </c>
      <c r="H57">
        <v>91</v>
      </c>
      <c r="I57">
        <v>91</v>
      </c>
      <c r="J57">
        <v>91</v>
      </c>
      <c r="K57">
        <v>93</v>
      </c>
      <c r="L57">
        <v>92</v>
      </c>
      <c r="M57">
        <v>93</v>
      </c>
      <c r="N57">
        <v>94</v>
      </c>
      <c r="O57">
        <v>110</v>
      </c>
      <c r="P57">
        <v>110</v>
      </c>
      <c r="Q57">
        <v>39</v>
      </c>
      <c r="R57">
        <v>28</v>
      </c>
      <c r="S57">
        <v>95</v>
      </c>
      <c r="T57">
        <v>96</v>
      </c>
      <c r="U57">
        <v>96</v>
      </c>
      <c r="V57">
        <v>30</v>
      </c>
      <c r="W57">
        <v>78</v>
      </c>
      <c r="X57">
        <v>105</v>
      </c>
      <c r="Y57">
        <v>93</v>
      </c>
      <c r="Z57">
        <v>107</v>
      </c>
      <c r="AA57">
        <v>73</v>
      </c>
      <c r="AB57">
        <v>65</v>
      </c>
      <c r="AC57">
        <v>66</v>
      </c>
      <c r="AD57">
        <v>261</v>
      </c>
      <c r="AE57">
        <v>75</v>
      </c>
      <c r="AF57">
        <v>0</v>
      </c>
      <c r="AG57">
        <v>37</v>
      </c>
      <c r="AH57">
        <v>68</v>
      </c>
      <c r="AI57" s="50" t="s">
        <v>92</v>
      </c>
      <c r="AM57" s="13" t="s">
        <v>92</v>
      </c>
    </row>
    <row r="58" spans="1:39" x14ac:dyDescent="0.3">
      <c r="A58">
        <v>4374</v>
      </c>
      <c r="B58" t="s">
        <v>95</v>
      </c>
      <c r="C58">
        <v>0</v>
      </c>
      <c r="D58">
        <v>0</v>
      </c>
      <c r="F58">
        <v>0</v>
      </c>
      <c r="G58">
        <v>4</v>
      </c>
      <c r="H58">
        <v>4</v>
      </c>
      <c r="I58">
        <v>4</v>
      </c>
      <c r="J58">
        <v>4</v>
      </c>
      <c r="K58">
        <v>2</v>
      </c>
      <c r="L58">
        <v>2</v>
      </c>
      <c r="M58">
        <v>2</v>
      </c>
      <c r="N58">
        <v>2</v>
      </c>
      <c r="O58">
        <v>3</v>
      </c>
      <c r="P58">
        <v>3</v>
      </c>
      <c r="Q58">
        <v>3</v>
      </c>
      <c r="R58">
        <v>2</v>
      </c>
      <c r="S58">
        <v>4</v>
      </c>
      <c r="T58">
        <v>4</v>
      </c>
      <c r="U58">
        <v>6</v>
      </c>
      <c r="V58">
        <v>6</v>
      </c>
      <c r="W58">
        <v>3</v>
      </c>
      <c r="X58">
        <v>4</v>
      </c>
      <c r="Y58">
        <v>4</v>
      </c>
      <c r="Z58">
        <v>4</v>
      </c>
      <c r="AA58">
        <v>6</v>
      </c>
      <c r="AB58">
        <v>5</v>
      </c>
      <c r="AC58">
        <v>3</v>
      </c>
      <c r="AD58">
        <v>3</v>
      </c>
      <c r="AE58">
        <v>2</v>
      </c>
      <c r="AF58">
        <v>0</v>
      </c>
      <c r="AG58">
        <v>0</v>
      </c>
      <c r="AH58">
        <v>7</v>
      </c>
      <c r="AI58" s="50" t="s">
        <v>92</v>
      </c>
      <c r="AM58" s="13" t="s">
        <v>92</v>
      </c>
    </row>
    <row r="59" spans="1:39" x14ac:dyDescent="0.3">
      <c r="A59">
        <v>4375</v>
      </c>
      <c r="B59" t="s">
        <v>96</v>
      </c>
      <c r="C59">
        <v>0</v>
      </c>
      <c r="D59">
        <v>0</v>
      </c>
      <c r="F59">
        <v>0</v>
      </c>
      <c r="G59">
        <v>9</v>
      </c>
      <c r="H59">
        <v>9</v>
      </c>
      <c r="I59">
        <v>9</v>
      </c>
      <c r="J59">
        <v>9</v>
      </c>
      <c r="K59">
        <v>5</v>
      </c>
      <c r="L59">
        <v>6</v>
      </c>
      <c r="M59">
        <v>6</v>
      </c>
      <c r="N59">
        <v>6</v>
      </c>
      <c r="O59">
        <v>11</v>
      </c>
      <c r="P59">
        <v>11</v>
      </c>
      <c r="Q59">
        <v>3</v>
      </c>
      <c r="R59">
        <v>4</v>
      </c>
      <c r="S59">
        <v>12</v>
      </c>
      <c r="T59">
        <v>12</v>
      </c>
      <c r="U59">
        <v>12</v>
      </c>
      <c r="V59">
        <v>7</v>
      </c>
      <c r="W59">
        <v>11</v>
      </c>
      <c r="X59">
        <v>15</v>
      </c>
      <c r="Y59">
        <v>14</v>
      </c>
      <c r="Z59">
        <v>15</v>
      </c>
      <c r="AA59">
        <v>13</v>
      </c>
      <c r="AB59">
        <v>11</v>
      </c>
      <c r="AC59">
        <v>3</v>
      </c>
      <c r="AD59">
        <v>5</v>
      </c>
      <c r="AE59">
        <v>12</v>
      </c>
      <c r="AF59">
        <v>0</v>
      </c>
      <c r="AG59">
        <v>0</v>
      </c>
      <c r="AH59">
        <v>0</v>
      </c>
      <c r="AI59" s="50" t="s">
        <v>92</v>
      </c>
      <c r="AM59" s="13" t="s">
        <v>92</v>
      </c>
    </row>
    <row r="60" spans="1:39" x14ac:dyDescent="0.3">
      <c r="A60">
        <v>4376</v>
      </c>
      <c r="B60" t="s">
        <v>97</v>
      </c>
      <c r="C60">
        <v>34</v>
      </c>
      <c r="D60">
        <v>1</v>
      </c>
      <c r="F60">
        <v>39</v>
      </c>
      <c r="G60">
        <v>26</v>
      </c>
      <c r="H60">
        <v>26</v>
      </c>
      <c r="I60">
        <v>26</v>
      </c>
      <c r="J60">
        <v>26</v>
      </c>
      <c r="K60">
        <v>27</v>
      </c>
      <c r="L60">
        <v>27</v>
      </c>
      <c r="M60">
        <v>27</v>
      </c>
      <c r="N60">
        <v>27</v>
      </c>
      <c r="O60">
        <v>29</v>
      </c>
      <c r="P60">
        <v>29</v>
      </c>
      <c r="Q60">
        <v>7</v>
      </c>
      <c r="R60">
        <v>5</v>
      </c>
      <c r="S60">
        <v>42</v>
      </c>
      <c r="T60">
        <v>43</v>
      </c>
      <c r="U60">
        <v>43</v>
      </c>
      <c r="V60">
        <v>7</v>
      </c>
      <c r="W60">
        <v>32</v>
      </c>
      <c r="X60">
        <v>30</v>
      </c>
      <c r="Y60">
        <v>23</v>
      </c>
      <c r="Z60">
        <v>31</v>
      </c>
      <c r="AA60">
        <v>45</v>
      </c>
      <c r="AB60">
        <v>41</v>
      </c>
      <c r="AC60">
        <v>19</v>
      </c>
      <c r="AD60">
        <v>89</v>
      </c>
      <c r="AE60">
        <v>16</v>
      </c>
      <c r="AF60">
        <v>0</v>
      </c>
      <c r="AG60">
        <v>0</v>
      </c>
      <c r="AH60">
        <v>26</v>
      </c>
      <c r="AI60" s="50" t="s">
        <v>97</v>
      </c>
      <c r="AM60" s="13" t="s">
        <v>92</v>
      </c>
    </row>
    <row r="61" spans="1:39" x14ac:dyDescent="0.3">
      <c r="A61">
        <v>4377</v>
      </c>
      <c r="B61" t="s">
        <v>98</v>
      </c>
      <c r="C61">
        <v>0</v>
      </c>
      <c r="D61">
        <v>0</v>
      </c>
      <c r="F61">
        <v>0</v>
      </c>
      <c r="G61">
        <v>4</v>
      </c>
      <c r="H61">
        <v>4</v>
      </c>
      <c r="I61">
        <v>4</v>
      </c>
      <c r="J61">
        <v>4</v>
      </c>
      <c r="K61">
        <v>3</v>
      </c>
      <c r="L61">
        <v>3</v>
      </c>
      <c r="M61">
        <v>3</v>
      </c>
      <c r="N61">
        <v>3</v>
      </c>
      <c r="O61">
        <v>6</v>
      </c>
      <c r="P61">
        <v>6</v>
      </c>
      <c r="Q61">
        <v>5</v>
      </c>
      <c r="R61">
        <v>1</v>
      </c>
      <c r="S61">
        <v>2</v>
      </c>
      <c r="T61">
        <v>2</v>
      </c>
      <c r="U61">
        <v>3</v>
      </c>
      <c r="V61">
        <v>1</v>
      </c>
      <c r="W61">
        <v>6</v>
      </c>
      <c r="X61">
        <v>8</v>
      </c>
      <c r="Y61">
        <v>8</v>
      </c>
      <c r="Z61">
        <v>8</v>
      </c>
      <c r="AA61">
        <v>6</v>
      </c>
      <c r="AB61">
        <v>5</v>
      </c>
      <c r="AC61">
        <v>2</v>
      </c>
      <c r="AD61">
        <v>2</v>
      </c>
      <c r="AE61">
        <v>3</v>
      </c>
      <c r="AF61">
        <v>0</v>
      </c>
      <c r="AG61">
        <v>0</v>
      </c>
      <c r="AH61">
        <v>4</v>
      </c>
      <c r="AI61" s="50" t="s">
        <v>97</v>
      </c>
      <c r="AM61" s="13" t="s">
        <v>92</v>
      </c>
    </row>
    <row r="62" spans="1:39" x14ac:dyDescent="0.3">
      <c r="A62">
        <v>4378</v>
      </c>
      <c r="B62" t="s">
        <v>99</v>
      </c>
      <c r="C62">
        <v>0</v>
      </c>
      <c r="D62">
        <v>0</v>
      </c>
      <c r="F62">
        <v>0</v>
      </c>
      <c r="G62">
        <v>3</v>
      </c>
      <c r="H62">
        <v>3</v>
      </c>
      <c r="I62">
        <v>3</v>
      </c>
      <c r="J62">
        <v>3</v>
      </c>
      <c r="K62">
        <v>3</v>
      </c>
      <c r="L62">
        <v>3</v>
      </c>
      <c r="M62">
        <v>3</v>
      </c>
      <c r="N62">
        <v>3</v>
      </c>
      <c r="O62">
        <v>1</v>
      </c>
      <c r="P62">
        <v>1</v>
      </c>
      <c r="Q62">
        <v>0</v>
      </c>
      <c r="R62">
        <v>4</v>
      </c>
      <c r="S62">
        <v>2</v>
      </c>
      <c r="T62">
        <v>2</v>
      </c>
      <c r="U62">
        <v>2</v>
      </c>
      <c r="V62">
        <v>2</v>
      </c>
      <c r="W62">
        <v>3</v>
      </c>
      <c r="X62">
        <v>9</v>
      </c>
      <c r="Y62">
        <v>9</v>
      </c>
      <c r="Z62">
        <v>9</v>
      </c>
      <c r="AA62">
        <v>9</v>
      </c>
      <c r="AB62">
        <v>7</v>
      </c>
      <c r="AC62">
        <v>0</v>
      </c>
      <c r="AD62">
        <v>5</v>
      </c>
      <c r="AE62">
        <v>0</v>
      </c>
      <c r="AF62">
        <v>0</v>
      </c>
      <c r="AG62">
        <v>0</v>
      </c>
      <c r="AH62">
        <v>1</v>
      </c>
      <c r="AI62" s="50" t="s">
        <v>97</v>
      </c>
      <c r="AM62" s="13" t="s">
        <v>92</v>
      </c>
    </row>
    <row r="63" spans="1:39" x14ac:dyDescent="0.3">
      <c r="A63">
        <v>4379</v>
      </c>
      <c r="B63" t="s">
        <v>100</v>
      </c>
      <c r="C63">
        <v>0</v>
      </c>
      <c r="D63">
        <v>0</v>
      </c>
      <c r="F63">
        <v>0</v>
      </c>
      <c r="G63">
        <v>5</v>
      </c>
      <c r="H63">
        <v>5</v>
      </c>
      <c r="I63">
        <v>5</v>
      </c>
      <c r="J63">
        <v>5</v>
      </c>
      <c r="K63">
        <v>13</v>
      </c>
      <c r="L63">
        <v>13</v>
      </c>
      <c r="M63">
        <v>13</v>
      </c>
      <c r="N63">
        <v>13</v>
      </c>
      <c r="O63">
        <v>11</v>
      </c>
      <c r="P63">
        <v>10</v>
      </c>
      <c r="Q63">
        <v>0</v>
      </c>
      <c r="R63">
        <v>0</v>
      </c>
      <c r="S63">
        <v>8</v>
      </c>
      <c r="T63">
        <v>8</v>
      </c>
      <c r="U63">
        <v>8</v>
      </c>
      <c r="V63">
        <v>3</v>
      </c>
      <c r="W63">
        <v>4</v>
      </c>
      <c r="X63">
        <v>5</v>
      </c>
      <c r="Y63">
        <v>4</v>
      </c>
      <c r="Z63">
        <v>5</v>
      </c>
      <c r="AA63">
        <v>3</v>
      </c>
      <c r="AB63">
        <v>2</v>
      </c>
      <c r="AC63">
        <v>3</v>
      </c>
      <c r="AD63">
        <v>0</v>
      </c>
      <c r="AE63">
        <v>1</v>
      </c>
      <c r="AF63">
        <v>0</v>
      </c>
      <c r="AG63">
        <v>0</v>
      </c>
      <c r="AH63">
        <v>3</v>
      </c>
      <c r="AI63" s="50" t="s">
        <v>91</v>
      </c>
      <c r="AM63" s="13" t="s">
        <v>92</v>
      </c>
    </row>
    <row r="64" spans="1:39" x14ac:dyDescent="0.3">
      <c r="A64">
        <v>4380</v>
      </c>
      <c r="B64" t="s">
        <v>101</v>
      </c>
      <c r="C64">
        <v>0</v>
      </c>
      <c r="D64">
        <v>0</v>
      </c>
      <c r="F64">
        <v>0</v>
      </c>
      <c r="G64">
        <v>42</v>
      </c>
      <c r="H64">
        <v>42</v>
      </c>
      <c r="I64">
        <v>42</v>
      </c>
      <c r="J64">
        <v>43</v>
      </c>
      <c r="K64">
        <v>44</v>
      </c>
      <c r="L64">
        <v>44</v>
      </c>
      <c r="M64">
        <v>43</v>
      </c>
      <c r="N64">
        <v>44</v>
      </c>
      <c r="O64">
        <v>48</v>
      </c>
      <c r="P64">
        <v>48</v>
      </c>
      <c r="Q64">
        <v>16</v>
      </c>
      <c r="R64">
        <v>19</v>
      </c>
      <c r="S64">
        <v>35</v>
      </c>
      <c r="T64">
        <v>36</v>
      </c>
      <c r="U64">
        <v>35</v>
      </c>
      <c r="V64">
        <v>7</v>
      </c>
      <c r="W64">
        <v>46</v>
      </c>
      <c r="X64">
        <v>40</v>
      </c>
      <c r="Y64">
        <v>39</v>
      </c>
      <c r="Z64">
        <v>39</v>
      </c>
      <c r="AA64">
        <v>46</v>
      </c>
      <c r="AB64">
        <v>46</v>
      </c>
      <c r="AC64">
        <v>12</v>
      </c>
      <c r="AD64">
        <v>153</v>
      </c>
      <c r="AE64">
        <v>4</v>
      </c>
      <c r="AF64">
        <v>0</v>
      </c>
      <c r="AG64">
        <v>12</v>
      </c>
      <c r="AH64">
        <v>24</v>
      </c>
      <c r="AI64" s="50" t="s">
        <v>101</v>
      </c>
      <c r="AM64" s="13" t="s">
        <v>92</v>
      </c>
    </row>
    <row r="65" spans="1:39" x14ac:dyDescent="0.3">
      <c r="A65">
        <v>4381</v>
      </c>
      <c r="B65" t="s">
        <v>102</v>
      </c>
      <c r="C65">
        <v>0</v>
      </c>
      <c r="D65">
        <v>0</v>
      </c>
      <c r="F65">
        <v>0</v>
      </c>
      <c r="G65">
        <v>4</v>
      </c>
      <c r="H65">
        <v>4</v>
      </c>
      <c r="I65">
        <v>4</v>
      </c>
      <c r="J65">
        <v>4</v>
      </c>
      <c r="K65">
        <v>2</v>
      </c>
      <c r="L65">
        <v>2</v>
      </c>
      <c r="M65">
        <v>2</v>
      </c>
      <c r="N65">
        <v>2</v>
      </c>
      <c r="O65">
        <v>8</v>
      </c>
      <c r="P65">
        <v>7</v>
      </c>
      <c r="Q65">
        <v>4</v>
      </c>
      <c r="R65">
        <v>5</v>
      </c>
      <c r="S65">
        <v>7</v>
      </c>
      <c r="T65">
        <v>8</v>
      </c>
      <c r="U65">
        <v>7</v>
      </c>
      <c r="V65">
        <v>2</v>
      </c>
      <c r="W65">
        <v>9</v>
      </c>
      <c r="X65">
        <v>5</v>
      </c>
      <c r="Y65">
        <v>6</v>
      </c>
      <c r="Z65">
        <v>6</v>
      </c>
      <c r="AA65">
        <v>8</v>
      </c>
      <c r="AB65">
        <v>8</v>
      </c>
      <c r="AC65">
        <v>1</v>
      </c>
      <c r="AD65">
        <v>1</v>
      </c>
      <c r="AE65">
        <v>9</v>
      </c>
      <c r="AF65">
        <v>0</v>
      </c>
      <c r="AG65">
        <v>0</v>
      </c>
      <c r="AH65">
        <v>3</v>
      </c>
      <c r="AI65" s="50" t="s">
        <v>101</v>
      </c>
      <c r="AM65" s="13" t="s">
        <v>92</v>
      </c>
    </row>
    <row r="66" spans="1:39" x14ac:dyDescent="0.3">
      <c r="A66">
        <v>4382</v>
      </c>
      <c r="B66" t="s">
        <v>103</v>
      </c>
      <c r="C66">
        <v>0</v>
      </c>
      <c r="D66">
        <v>0</v>
      </c>
      <c r="F66">
        <v>0</v>
      </c>
      <c r="G66">
        <v>9</v>
      </c>
      <c r="H66">
        <v>8</v>
      </c>
      <c r="I66">
        <v>8</v>
      </c>
      <c r="J66">
        <v>8</v>
      </c>
      <c r="K66">
        <v>10</v>
      </c>
      <c r="L66">
        <v>10</v>
      </c>
      <c r="M66">
        <v>10</v>
      </c>
      <c r="N66">
        <v>10</v>
      </c>
      <c r="O66">
        <v>8</v>
      </c>
      <c r="P66">
        <v>8</v>
      </c>
      <c r="Q66">
        <v>3</v>
      </c>
      <c r="R66">
        <v>2</v>
      </c>
      <c r="S66">
        <v>5</v>
      </c>
      <c r="T66">
        <v>5</v>
      </c>
      <c r="U66">
        <v>5</v>
      </c>
      <c r="V66">
        <v>3</v>
      </c>
      <c r="W66">
        <v>6</v>
      </c>
      <c r="X66">
        <v>9</v>
      </c>
      <c r="Y66">
        <v>8</v>
      </c>
      <c r="Z66">
        <v>9</v>
      </c>
      <c r="AA66">
        <v>3</v>
      </c>
      <c r="AB66">
        <v>3</v>
      </c>
      <c r="AC66">
        <v>0</v>
      </c>
      <c r="AD66">
        <v>2</v>
      </c>
      <c r="AE66">
        <v>0</v>
      </c>
      <c r="AF66">
        <v>0</v>
      </c>
      <c r="AG66">
        <v>0</v>
      </c>
      <c r="AH66">
        <v>5</v>
      </c>
      <c r="AI66" s="50" t="s">
        <v>101</v>
      </c>
      <c r="AM66" s="13" t="s">
        <v>92</v>
      </c>
    </row>
    <row r="67" spans="1:39" x14ac:dyDescent="0.3">
      <c r="A67">
        <v>4383</v>
      </c>
      <c r="B67" t="s">
        <v>104</v>
      </c>
      <c r="C67">
        <v>0</v>
      </c>
      <c r="D67">
        <v>0</v>
      </c>
      <c r="F67">
        <v>0</v>
      </c>
      <c r="G67">
        <v>3</v>
      </c>
      <c r="H67">
        <v>3</v>
      </c>
      <c r="I67">
        <v>3</v>
      </c>
      <c r="J67">
        <v>3</v>
      </c>
      <c r="K67">
        <v>8</v>
      </c>
      <c r="L67">
        <v>8</v>
      </c>
      <c r="M67">
        <v>8</v>
      </c>
      <c r="N67">
        <v>8</v>
      </c>
      <c r="O67">
        <v>10</v>
      </c>
      <c r="P67">
        <v>10</v>
      </c>
      <c r="Q67">
        <v>2</v>
      </c>
      <c r="R67">
        <v>2</v>
      </c>
      <c r="S67">
        <v>7</v>
      </c>
      <c r="T67">
        <v>7</v>
      </c>
      <c r="U67">
        <v>7</v>
      </c>
      <c r="V67">
        <v>2</v>
      </c>
      <c r="W67">
        <v>5</v>
      </c>
      <c r="X67">
        <v>10</v>
      </c>
      <c r="Y67">
        <v>10</v>
      </c>
      <c r="Z67">
        <v>10</v>
      </c>
      <c r="AA67">
        <v>10</v>
      </c>
      <c r="AB67">
        <v>10</v>
      </c>
      <c r="AC67">
        <v>0</v>
      </c>
      <c r="AD67">
        <v>0</v>
      </c>
      <c r="AE67">
        <v>1</v>
      </c>
      <c r="AF67">
        <v>0</v>
      </c>
      <c r="AG67">
        <v>0</v>
      </c>
      <c r="AH67">
        <v>1</v>
      </c>
      <c r="AI67" s="50" t="s">
        <v>101</v>
      </c>
      <c r="AM67" s="13" t="s">
        <v>92</v>
      </c>
    </row>
    <row r="68" spans="1:39" x14ac:dyDescent="0.3">
      <c r="A68">
        <v>4384</v>
      </c>
      <c r="B68" t="s">
        <v>105</v>
      </c>
      <c r="C68">
        <v>0</v>
      </c>
      <c r="D68">
        <v>2</v>
      </c>
      <c r="F68">
        <v>3</v>
      </c>
      <c r="G68">
        <v>17</v>
      </c>
      <c r="H68">
        <v>17</v>
      </c>
      <c r="I68">
        <v>17</v>
      </c>
      <c r="J68">
        <v>17</v>
      </c>
      <c r="K68">
        <v>22</v>
      </c>
      <c r="L68">
        <v>20</v>
      </c>
      <c r="M68">
        <v>22</v>
      </c>
      <c r="N68">
        <v>22</v>
      </c>
      <c r="O68">
        <v>23</v>
      </c>
      <c r="P68">
        <v>23</v>
      </c>
      <c r="Q68">
        <v>9</v>
      </c>
      <c r="R68">
        <v>4</v>
      </c>
      <c r="S68">
        <v>17</v>
      </c>
      <c r="T68">
        <v>18</v>
      </c>
      <c r="U68">
        <v>19</v>
      </c>
      <c r="V68">
        <v>2</v>
      </c>
      <c r="W68">
        <v>25</v>
      </c>
      <c r="X68">
        <v>25</v>
      </c>
      <c r="Y68">
        <v>23</v>
      </c>
      <c r="Z68">
        <v>27</v>
      </c>
      <c r="AA68">
        <v>47</v>
      </c>
      <c r="AB68">
        <v>30</v>
      </c>
      <c r="AC68">
        <v>16</v>
      </c>
      <c r="AD68">
        <v>11</v>
      </c>
      <c r="AE68">
        <v>11</v>
      </c>
      <c r="AF68">
        <v>0</v>
      </c>
      <c r="AG68">
        <v>2</v>
      </c>
      <c r="AH68">
        <v>17</v>
      </c>
      <c r="AI68" s="50" t="s">
        <v>105</v>
      </c>
      <c r="AM68" s="13" t="s">
        <v>92</v>
      </c>
    </row>
    <row r="69" spans="1:39" x14ac:dyDescent="0.3">
      <c r="A69">
        <v>4385</v>
      </c>
      <c r="B69" t="s">
        <v>106</v>
      </c>
      <c r="C69">
        <v>0</v>
      </c>
      <c r="D69">
        <v>0</v>
      </c>
      <c r="F69">
        <v>0</v>
      </c>
      <c r="G69">
        <v>2</v>
      </c>
      <c r="H69">
        <v>2</v>
      </c>
      <c r="I69">
        <v>3</v>
      </c>
      <c r="J69">
        <v>3</v>
      </c>
      <c r="K69">
        <v>3</v>
      </c>
      <c r="L69">
        <v>3</v>
      </c>
      <c r="M69">
        <v>3</v>
      </c>
      <c r="N69">
        <v>3</v>
      </c>
      <c r="O69">
        <v>4</v>
      </c>
      <c r="P69">
        <v>4</v>
      </c>
      <c r="Q69">
        <v>1</v>
      </c>
      <c r="R69">
        <v>0</v>
      </c>
      <c r="S69">
        <v>3</v>
      </c>
      <c r="T69">
        <v>3</v>
      </c>
      <c r="U69">
        <v>3</v>
      </c>
      <c r="V69">
        <v>0</v>
      </c>
      <c r="W69">
        <v>2</v>
      </c>
      <c r="X69">
        <v>5</v>
      </c>
      <c r="Y69">
        <v>5</v>
      </c>
      <c r="Z69">
        <v>5</v>
      </c>
      <c r="AA69">
        <v>4</v>
      </c>
      <c r="AB69">
        <v>4</v>
      </c>
      <c r="AC69">
        <v>2</v>
      </c>
      <c r="AD69">
        <v>20</v>
      </c>
      <c r="AE69">
        <v>0</v>
      </c>
      <c r="AF69">
        <v>0</v>
      </c>
      <c r="AG69">
        <v>0</v>
      </c>
      <c r="AH69">
        <v>0</v>
      </c>
      <c r="AI69" s="50" t="s">
        <v>105</v>
      </c>
      <c r="AM69" s="13" t="s">
        <v>92</v>
      </c>
    </row>
    <row r="70" spans="1:39" x14ac:dyDescent="0.3">
      <c r="A70">
        <v>4386</v>
      </c>
      <c r="B70" t="s">
        <v>107</v>
      </c>
      <c r="C70">
        <v>18</v>
      </c>
      <c r="D70">
        <v>0</v>
      </c>
      <c r="F70">
        <v>18</v>
      </c>
      <c r="G70">
        <v>19</v>
      </c>
      <c r="H70">
        <v>19</v>
      </c>
      <c r="I70">
        <v>18</v>
      </c>
      <c r="J70">
        <v>19</v>
      </c>
      <c r="K70">
        <v>11</v>
      </c>
      <c r="L70">
        <v>14</v>
      </c>
      <c r="M70">
        <v>12</v>
      </c>
      <c r="N70">
        <v>11</v>
      </c>
      <c r="O70">
        <v>20</v>
      </c>
      <c r="P70">
        <v>20</v>
      </c>
      <c r="Q70">
        <v>7</v>
      </c>
      <c r="R70">
        <v>3</v>
      </c>
      <c r="S70">
        <v>15</v>
      </c>
      <c r="T70">
        <v>16</v>
      </c>
      <c r="U70">
        <v>14</v>
      </c>
      <c r="V70">
        <v>5</v>
      </c>
      <c r="W70">
        <v>24</v>
      </c>
      <c r="X70">
        <v>15</v>
      </c>
      <c r="Y70">
        <v>18</v>
      </c>
      <c r="Z70">
        <v>16</v>
      </c>
      <c r="AA70">
        <v>11</v>
      </c>
      <c r="AB70">
        <v>9</v>
      </c>
      <c r="AC70">
        <v>7</v>
      </c>
      <c r="AD70">
        <v>14</v>
      </c>
      <c r="AE70">
        <v>12</v>
      </c>
      <c r="AF70">
        <v>0</v>
      </c>
      <c r="AG70">
        <v>0</v>
      </c>
      <c r="AH70">
        <v>14</v>
      </c>
      <c r="AI70" s="50" t="s">
        <v>107</v>
      </c>
      <c r="AM70" s="13" t="s">
        <v>92</v>
      </c>
    </row>
    <row r="71" spans="1:39" x14ac:dyDescent="0.3">
      <c r="A71">
        <v>4387</v>
      </c>
      <c r="B71" t="s">
        <v>108</v>
      </c>
      <c r="C71">
        <v>1</v>
      </c>
      <c r="D71">
        <v>0</v>
      </c>
      <c r="F71">
        <v>1</v>
      </c>
      <c r="G71">
        <v>1</v>
      </c>
      <c r="H71">
        <v>1</v>
      </c>
      <c r="I71">
        <v>1</v>
      </c>
      <c r="J71">
        <v>1</v>
      </c>
      <c r="K71">
        <v>3</v>
      </c>
      <c r="L71">
        <v>3</v>
      </c>
      <c r="M71">
        <v>5</v>
      </c>
      <c r="N71">
        <v>5</v>
      </c>
      <c r="O71">
        <v>4</v>
      </c>
      <c r="P71">
        <v>4</v>
      </c>
      <c r="Q71">
        <v>3</v>
      </c>
      <c r="R71">
        <v>5</v>
      </c>
      <c r="S71">
        <v>2</v>
      </c>
      <c r="T71">
        <v>3</v>
      </c>
      <c r="U71">
        <v>3</v>
      </c>
      <c r="V71">
        <v>1</v>
      </c>
      <c r="W71">
        <v>6</v>
      </c>
      <c r="X71">
        <v>8</v>
      </c>
      <c r="Y71">
        <v>6</v>
      </c>
      <c r="Z71">
        <v>9</v>
      </c>
      <c r="AA71">
        <v>11</v>
      </c>
      <c r="AB71">
        <v>6</v>
      </c>
      <c r="AC71">
        <v>7</v>
      </c>
      <c r="AD71">
        <v>0</v>
      </c>
      <c r="AE71">
        <v>5</v>
      </c>
      <c r="AF71">
        <v>0</v>
      </c>
      <c r="AG71">
        <v>0</v>
      </c>
      <c r="AH71">
        <v>2</v>
      </c>
      <c r="AI71" s="50" t="s">
        <v>107</v>
      </c>
      <c r="AM71" s="13" t="s">
        <v>92</v>
      </c>
    </row>
    <row r="72" spans="1:39" x14ac:dyDescent="0.3">
      <c r="A72">
        <v>4388</v>
      </c>
      <c r="B72" t="s">
        <v>109</v>
      </c>
      <c r="C72">
        <v>0</v>
      </c>
      <c r="D72">
        <v>0</v>
      </c>
      <c r="F72">
        <v>1</v>
      </c>
      <c r="G72">
        <v>2</v>
      </c>
      <c r="H72">
        <v>2</v>
      </c>
      <c r="I72">
        <v>2</v>
      </c>
      <c r="J72">
        <v>2</v>
      </c>
      <c r="K72">
        <v>0</v>
      </c>
      <c r="L72">
        <v>0</v>
      </c>
      <c r="M72">
        <v>0</v>
      </c>
      <c r="N72">
        <v>0</v>
      </c>
      <c r="O72">
        <v>1</v>
      </c>
      <c r="P72">
        <v>1</v>
      </c>
      <c r="Q72">
        <v>1</v>
      </c>
      <c r="R72">
        <v>2</v>
      </c>
      <c r="S72">
        <v>2</v>
      </c>
      <c r="T72">
        <v>2</v>
      </c>
      <c r="U72">
        <v>2</v>
      </c>
      <c r="V72">
        <v>0</v>
      </c>
      <c r="W72">
        <v>1</v>
      </c>
      <c r="X72">
        <v>1</v>
      </c>
      <c r="Y72">
        <v>1</v>
      </c>
      <c r="Z72">
        <v>1</v>
      </c>
      <c r="AA72">
        <v>4</v>
      </c>
      <c r="AB72">
        <v>3</v>
      </c>
      <c r="AC72">
        <v>4</v>
      </c>
      <c r="AD72">
        <v>3</v>
      </c>
      <c r="AE72">
        <v>1</v>
      </c>
      <c r="AF72">
        <v>0</v>
      </c>
      <c r="AG72">
        <v>0</v>
      </c>
      <c r="AH72">
        <v>0</v>
      </c>
      <c r="AI72" s="50" t="s">
        <v>107</v>
      </c>
      <c r="AM72" s="13" t="s">
        <v>92</v>
      </c>
    </row>
    <row r="73" spans="1:39" x14ac:dyDescent="0.3">
      <c r="A73">
        <v>4389</v>
      </c>
      <c r="B73" t="s">
        <v>110</v>
      </c>
      <c r="C73">
        <v>1</v>
      </c>
      <c r="D73">
        <v>0</v>
      </c>
      <c r="F73">
        <v>6</v>
      </c>
      <c r="G73">
        <v>38</v>
      </c>
      <c r="H73">
        <v>38</v>
      </c>
      <c r="I73">
        <v>38</v>
      </c>
      <c r="J73">
        <v>38</v>
      </c>
      <c r="K73">
        <v>44</v>
      </c>
      <c r="L73">
        <v>42</v>
      </c>
      <c r="M73">
        <v>43</v>
      </c>
      <c r="N73">
        <v>43</v>
      </c>
      <c r="O73">
        <v>37</v>
      </c>
      <c r="P73">
        <v>37</v>
      </c>
      <c r="Q73">
        <v>12</v>
      </c>
      <c r="R73">
        <v>18</v>
      </c>
      <c r="S73">
        <v>38</v>
      </c>
      <c r="T73">
        <v>37</v>
      </c>
      <c r="U73">
        <v>37</v>
      </c>
      <c r="V73">
        <v>16</v>
      </c>
      <c r="W73">
        <v>40</v>
      </c>
      <c r="X73">
        <v>33</v>
      </c>
      <c r="Y73">
        <v>35</v>
      </c>
      <c r="Z73">
        <v>34</v>
      </c>
      <c r="AA73">
        <v>29</v>
      </c>
      <c r="AB73">
        <v>29</v>
      </c>
      <c r="AC73">
        <v>18</v>
      </c>
      <c r="AD73">
        <v>96</v>
      </c>
      <c r="AE73">
        <v>13</v>
      </c>
      <c r="AF73">
        <v>0</v>
      </c>
      <c r="AG73">
        <v>10</v>
      </c>
      <c r="AH73">
        <v>31</v>
      </c>
      <c r="AI73" s="50" t="s">
        <v>110</v>
      </c>
      <c r="AM73" s="13" t="s">
        <v>92</v>
      </c>
    </row>
    <row r="74" spans="1:39" x14ac:dyDescent="0.3">
      <c r="A74">
        <v>4390</v>
      </c>
      <c r="B74" t="s">
        <v>111</v>
      </c>
      <c r="C74">
        <v>0</v>
      </c>
      <c r="D74">
        <v>0</v>
      </c>
      <c r="F74">
        <v>0</v>
      </c>
      <c r="G74">
        <v>3</v>
      </c>
      <c r="H74">
        <v>3</v>
      </c>
      <c r="I74">
        <v>3</v>
      </c>
      <c r="J74">
        <v>3</v>
      </c>
      <c r="K74">
        <v>3</v>
      </c>
      <c r="L74">
        <v>3</v>
      </c>
      <c r="M74">
        <v>3</v>
      </c>
      <c r="N74">
        <v>3</v>
      </c>
      <c r="O74">
        <v>1</v>
      </c>
      <c r="P74">
        <v>1</v>
      </c>
      <c r="Q74">
        <v>1</v>
      </c>
      <c r="R74">
        <v>2</v>
      </c>
      <c r="S74">
        <v>3</v>
      </c>
      <c r="T74">
        <v>3</v>
      </c>
      <c r="U74">
        <v>3</v>
      </c>
      <c r="V74">
        <v>0</v>
      </c>
      <c r="W74">
        <v>5</v>
      </c>
      <c r="X74">
        <v>1</v>
      </c>
      <c r="Y74">
        <v>1</v>
      </c>
      <c r="Z74">
        <v>1</v>
      </c>
      <c r="AA74">
        <v>5</v>
      </c>
      <c r="AB74">
        <v>5</v>
      </c>
      <c r="AC74">
        <v>3</v>
      </c>
      <c r="AD74">
        <v>2</v>
      </c>
      <c r="AE74">
        <v>3</v>
      </c>
      <c r="AF74">
        <v>0</v>
      </c>
      <c r="AG74">
        <v>0</v>
      </c>
      <c r="AH74">
        <v>3</v>
      </c>
      <c r="AI74" s="50" t="s">
        <v>110</v>
      </c>
      <c r="AM74" s="13" t="s">
        <v>92</v>
      </c>
    </row>
    <row r="75" spans="1:39" x14ac:dyDescent="0.3">
      <c r="A75">
        <v>4391</v>
      </c>
      <c r="B75" t="s">
        <v>112</v>
      </c>
      <c r="C75">
        <v>0</v>
      </c>
      <c r="D75">
        <v>0</v>
      </c>
      <c r="F75">
        <v>0</v>
      </c>
      <c r="G75">
        <v>7</v>
      </c>
      <c r="H75">
        <v>7</v>
      </c>
      <c r="I75">
        <v>7</v>
      </c>
      <c r="J75">
        <v>7</v>
      </c>
      <c r="K75">
        <v>8</v>
      </c>
      <c r="L75">
        <v>8</v>
      </c>
      <c r="M75">
        <v>8</v>
      </c>
      <c r="N75">
        <v>8</v>
      </c>
      <c r="O75">
        <v>7</v>
      </c>
      <c r="P75">
        <v>7</v>
      </c>
      <c r="Q75">
        <v>2</v>
      </c>
      <c r="R75">
        <v>1</v>
      </c>
      <c r="S75">
        <v>12</v>
      </c>
      <c r="T75">
        <v>12</v>
      </c>
      <c r="U75">
        <v>12</v>
      </c>
      <c r="V75">
        <v>3</v>
      </c>
      <c r="W75">
        <v>10</v>
      </c>
      <c r="X75">
        <v>10</v>
      </c>
      <c r="Y75">
        <v>10</v>
      </c>
      <c r="Z75">
        <v>11</v>
      </c>
      <c r="AA75">
        <v>11</v>
      </c>
      <c r="AB75">
        <v>11</v>
      </c>
      <c r="AC75">
        <v>0</v>
      </c>
      <c r="AD75">
        <v>2</v>
      </c>
      <c r="AE75">
        <v>0</v>
      </c>
      <c r="AF75">
        <v>0</v>
      </c>
      <c r="AG75">
        <v>2</v>
      </c>
      <c r="AH75">
        <v>12</v>
      </c>
      <c r="AI75" s="50" t="s">
        <v>110</v>
      </c>
      <c r="AM75" s="13" t="s">
        <v>92</v>
      </c>
    </row>
    <row r="76" spans="1:39" x14ac:dyDescent="0.3">
      <c r="A76">
        <v>4392</v>
      </c>
      <c r="B76" t="s">
        <v>113</v>
      </c>
      <c r="C76">
        <v>0</v>
      </c>
      <c r="D76">
        <v>0</v>
      </c>
      <c r="F76">
        <v>2</v>
      </c>
      <c r="G76">
        <v>11</v>
      </c>
      <c r="H76">
        <v>11</v>
      </c>
      <c r="I76">
        <v>11</v>
      </c>
      <c r="J76">
        <v>11</v>
      </c>
      <c r="K76">
        <v>11</v>
      </c>
      <c r="L76">
        <v>11</v>
      </c>
      <c r="M76">
        <v>11</v>
      </c>
      <c r="N76">
        <v>11</v>
      </c>
      <c r="O76">
        <v>10</v>
      </c>
      <c r="P76">
        <v>10</v>
      </c>
      <c r="Q76">
        <v>3</v>
      </c>
      <c r="R76">
        <v>2</v>
      </c>
      <c r="S76">
        <v>12</v>
      </c>
      <c r="T76">
        <v>12</v>
      </c>
      <c r="U76">
        <v>12</v>
      </c>
      <c r="V76">
        <v>0</v>
      </c>
      <c r="W76">
        <v>11</v>
      </c>
      <c r="X76">
        <v>16</v>
      </c>
      <c r="Y76">
        <v>13</v>
      </c>
      <c r="Z76">
        <v>16</v>
      </c>
      <c r="AA76">
        <v>20</v>
      </c>
      <c r="AB76">
        <v>20</v>
      </c>
      <c r="AC76">
        <v>1</v>
      </c>
      <c r="AD76">
        <v>0</v>
      </c>
      <c r="AE76">
        <v>19</v>
      </c>
      <c r="AF76">
        <v>0</v>
      </c>
      <c r="AG76">
        <v>9</v>
      </c>
      <c r="AH76">
        <v>10</v>
      </c>
      <c r="AI76" s="50" t="s">
        <v>110</v>
      </c>
      <c r="AM76" s="13" t="s">
        <v>92</v>
      </c>
    </row>
    <row r="77" spans="1:39" x14ac:dyDescent="0.3">
      <c r="A77">
        <v>4393</v>
      </c>
      <c r="B77" t="s">
        <v>114</v>
      </c>
      <c r="C77">
        <v>1</v>
      </c>
      <c r="D77">
        <v>0</v>
      </c>
      <c r="F77">
        <v>1</v>
      </c>
      <c r="G77">
        <v>4</v>
      </c>
      <c r="H77">
        <v>4</v>
      </c>
      <c r="I77">
        <v>4</v>
      </c>
      <c r="J77">
        <v>4</v>
      </c>
      <c r="K77">
        <v>9</v>
      </c>
      <c r="L77">
        <v>9</v>
      </c>
      <c r="M77">
        <v>9</v>
      </c>
      <c r="N77">
        <v>9</v>
      </c>
      <c r="O77">
        <v>9</v>
      </c>
      <c r="P77">
        <v>9</v>
      </c>
      <c r="Q77">
        <v>3</v>
      </c>
      <c r="R77">
        <v>0</v>
      </c>
      <c r="S77">
        <v>5</v>
      </c>
      <c r="T77">
        <v>5</v>
      </c>
      <c r="U77">
        <v>5</v>
      </c>
      <c r="V77">
        <v>0</v>
      </c>
      <c r="W77">
        <v>5</v>
      </c>
      <c r="X77">
        <v>10</v>
      </c>
      <c r="Y77">
        <v>10</v>
      </c>
      <c r="Z77">
        <v>9</v>
      </c>
      <c r="AA77">
        <v>7</v>
      </c>
      <c r="AB77">
        <v>7</v>
      </c>
      <c r="AC77">
        <v>6</v>
      </c>
      <c r="AD77">
        <v>1</v>
      </c>
      <c r="AE77">
        <v>3</v>
      </c>
      <c r="AF77">
        <v>0</v>
      </c>
      <c r="AG77">
        <v>0</v>
      </c>
      <c r="AH77">
        <v>3</v>
      </c>
      <c r="AI77" s="50" t="s">
        <v>110</v>
      </c>
      <c r="AM77" s="13" t="s">
        <v>92</v>
      </c>
    </row>
    <row r="78" spans="1:39" x14ac:dyDescent="0.3">
      <c r="A78">
        <v>4394</v>
      </c>
      <c r="B78" t="s">
        <v>115</v>
      </c>
      <c r="C78">
        <v>0</v>
      </c>
      <c r="D78">
        <v>0</v>
      </c>
      <c r="F78">
        <v>0</v>
      </c>
      <c r="G78">
        <v>5</v>
      </c>
      <c r="H78">
        <v>5</v>
      </c>
      <c r="I78">
        <v>5</v>
      </c>
      <c r="J78">
        <v>6</v>
      </c>
      <c r="K78">
        <v>7</v>
      </c>
      <c r="L78">
        <v>7</v>
      </c>
      <c r="M78">
        <v>7</v>
      </c>
      <c r="N78">
        <v>7</v>
      </c>
      <c r="O78">
        <v>2</v>
      </c>
      <c r="P78">
        <v>2</v>
      </c>
      <c r="Q78">
        <v>0</v>
      </c>
      <c r="R78">
        <v>0</v>
      </c>
      <c r="S78">
        <v>4</v>
      </c>
      <c r="T78">
        <v>4</v>
      </c>
      <c r="U78">
        <v>4</v>
      </c>
      <c r="V78">
        <v>2</v>
      </c>
      <c r="W78">
        <v>5</v>
      </c>
      <c r="X78">
        <v>5</v>
      </c>
      <c r="Y78">
        <v>5</v>
      </c>
      <c r="Z78">
        <v>5</v>
      </c>
      <c r="AA78">
        <v>1</v>
      </c>
      <c r="AB78">
        <v>1</v>
      </c>
      <c r="AC78">
        <v>6</v>
      </c>
      <c r="AD78">
        <v>0</v>
      </c>
      <c r="AE78">
        <v>4</v>
      </c>
      <c r="AF78">
        <v>0</v>
      </c>
      <c r="AG78">
        <v>0</v>
      </c>
      <c r="AH78">
        <v>2</v>
      </c>
      <c r="AI78" s="50" t="s">
        <v>110</v>
      </c>
      <c r="AM78" s="13" t="s">
        <v>92</v>
      </c>
    </row>
    <row r="79" spans="1:39" x14ac:dyDescent="0.3">
      <c r="A79">
        <v>4395</v>
      </c>
      <c r="B79" t="s">
        <v>116</v>
      </c>
      <c r="C79">
        <v>62</v>
      </c>
      <c r="D79">
        <v>0</v>
      </c>
      <c r="F79">
        <v>63</v>
      </c>
      <c r="G79">
        <v>105</v>
      </c>
      <c r="H79">
        <v>104</v>
      </c>
      <c r="I79">
        <v>105</v>
      </c>
      <c r="J79">
        <v>106</v>
      </c>
      <c r="K79">
        <v>91</v>
      </c>
      <c r="L79">
        <v>89</v>
      </c>
      <c r="M79">
        <v>90</v>
      </c>
      <c r="N79">
        <v>91</v>
      </c>
      <c r="O79">
        <v>85</v>
      </c>
      <c r="P79">
        <v>86</v>
      </c>
      <c r="Q79">
        <v>43</v>
      </c>
      <c r="R79">
        <v>35</v>
      </c>
      <c r="S79">
        <v>70</v>
      </c>
      <c r="T79">
        <v>69</v>
      </c>
      <c r="U79">
        <v>70</v>
      </c>
      <c r="V79">
        <v>34</v>
      </c>
      <c r="W79">
        <v>82</v>
      </c>
      <c r="X79">
        <v>69</v>
      </c>
      <c r="Y79">
        <v>77</v>
      </c>
      <c r="Z79">
        <v>73</v>
      </c>
      <c r="AA79">
        <v>62</v>
      </c>
      <c r="AB79">
        <v>46</v>
      </c>
      <c r="AC79">
        <v>48</v>
      </c>
      <c r="AD79">
        <v>76</v>
      </c>
      <c r="AE79">
        <v>24</v>
      </c>
      <c r="AF79">
        <v>0</v>
      </c>
      <c r="AG79">
        <v>8</v>
      </c>
      <c r="AH79">
        <v>38</v>
      </c>
      <c r="AI79" s="50" t="s">
        <v>116</v>
      </c>
      <c r="AM79" s="13" t="s">
        <v>92</v>
      </c>
    </row>
    <row r="80" spans="1:39" x14ac:dyDescent="0.3">
      <c r="A80">
        <v>4396</v>
      </c>
      <c r="B80" t="s">
        <v>117</v>
      </c>
      <c r="C80">
        <v>0</v>
      </c>
      <c r="D80">
        <v>0</v>
      </c>
      <c r="F80">
        <v>0</v>
      </c>
      <c r="G80">
        <v>2</v>
      </c>
      <c r="H80">
        <v>2</v>
      </c>
      <c r="I80">
        <v>2</v>
      </c>
      <c r="J80">
        <v>2</v>
      </c>
      <c r="K80">
        <v>5</v>
      </c>
      <c r="L80">
        <v>5</v>
      </c>
      <c r="M80">
        <v>5</v>
      </c>
      <c r="N80">
        <v>5</v>
      </c>
      <c r="O80">
        <v>3</v>
      </c>
      <c r="P80">
        <v>3</v>
      </c>
      <c r="Q80">
        <v>1</v>
      </c>
      <c r="R80">
        <v>0</v>
      </c>
      <c r="S80">
        <v>6</v>
      </c>
      <c r="T80">
        <v>6</v>
      </c>
      <c r="U80">
        <v>4</v>
      </c>
      <c r="V80">
        <v>9</v>
      </c>
      <c r="W80">
        <v>1</v>
      </c>
      <c r="X80">
        <v>5</v>
      </c>
      <c r="Y80">
        <v>4</v>
      </c>
      <c r="Z80">
        <v>5</v>
      </c>
      <c r="AA80">
        <v>4</v>
      </c>
      <c r="AB80">
        <v>5</v>
      </c>
      <c r="AC80">
        <v>1</v>
      </c>
      <c r="AD80">
        <v>2</v>
      </c>
      <c r="AE80">
        <v>2</v>
      </c>
      <c r="AF80">
        <v>0</v>
      </c>
      <c r="AG80">
        <v>0</v>
      </c>
      <c r="AH80">
        <v>6</v>
      </c>
      <c r="AI80" s="50" t="s">
        <v>117</v>
      </c>
      <c r="AM80" s="13" t="s">
        <v>92</v>
      </c>
    </row>
    <row r="81" spans="1:39" x14ac:dyDescent="0.3">
      <c r="A81">
        <v>4397</v>
      </c>
      <c r="B81" t="s">
        <v>118</v>
      </c>
      <c r="C81">
        <v>20</v>
      </c>
      <c r="D81">
        <v>0</v>
      </c>
      <c r="F81">
        <v>23</v>
      </c>
      <c r="G81">
        <v>21</v>
      </c>
      <c r="H81">
        <v>22</v>
      </c>
      <c r="I81">
        <v>21</v>
      </c>
      <c r="J81">
        <v>21</v>
      </c>
      <c r="K81">
        <v>15</v>
      </c>
      <c r="L81">
        <v>12</v>
      </c>
      <c r="M81">
        <v>14</v>
      </c>
      <c r="N81">
        <v>15</v>
      </c>
      <c r="O81">
        <v>15</v>
      </c>
      <c r="P81">
        <v>15</v>
      </c>
      <c r="Q81">
        <v>6</v>
      </c>
      <c r="R81">
        <v>6</v>
      </c>
      <c r="S81">
        <v>21</v>
      </c>
      <c r="T81">
        <v>22</v>
      </c>
      <c r="U81">
        <v>24</v>
      </c>
      <c r="V81">
        <v>7</v>
      </c>
      <c r="W81">
        <v>22</v>
      </c>
      <c r="X81">
        <v>13</v>
      </c>
      <c r="Y81">
        <v>11</v>
      </c>
      <c r="Z81">
        <v>17</v>
      </c>
      <c r="AA81">
        <v>13</v>
      </c>
      <c r="AB81">
        <v>16</v>
      </c>
      <c r="AC81">
        <v>25</v>
      </c>
      <c r="AD81">
        <v>70</v>
      </c>
      <c r="AE81">
        <v>6</v>
      </c>
      <c r="AF81">
        <v>0</v>
      </c>
      <c r="AG81">
        <v>0</v>
      </c>
      <c r="AH81">
        <v>8</v>
      </c>
      <c r="AI81" s="50" t="s">
        <v>328</v>
      </c>
      <c r="AM81" s="13" t="s">
        <v>92</v>
      </c>
    </row>
    <row r="82" spans="1:39" x14ac:dyDescent="0.3">
      <c r="A82">
        <v>4398</v>
      </c>
      <c r="B82" t="s">
        <v>119</v>
      </c>
      <c r="C82">
        <v>1</v>
      </c>
      <c r="D82">
        <v>0</v>
      </c>
      <c r="F82">
        <v>2</v>
      </c>
      <c r="G82">
        <v>3</v>
      </c>
      <c r="H82">
        <v>3</v>
      </c>
      <c r="I82">
        <v>3</v>
      </c>
      <c r="J82">
        <v>3</v>
      </c>
      <c r="K82">
        <v>3</v>
      </c>
      <c r="L82">
        <v>3</v>
      </c>
      <c r="M82">
        <v>3</v>
      </c>
      <c r="N82">
        <v>3</v>
      </c>
      <c r="O82">
        <v>2</v>
      </c>
      <c r="P82">
        <v>2</v>
      </c>
      <c r="Q82">
        <v>0</v>
      </c>
      <c r="R82">
        <v>0</v>
      </c>
      <c r="S82">
        <v>1</v>
      </c>
      <c r="T82">
        <v>1</v>
      </c>
      <c r="U82">
        <v>1</v>
      </c>
      <c r="V82">
        <v>0</v>
      </c>
      <c r="W82">
        <v>1</v>
      </c>
      <c r="X82">
        <v>2</v>
      </c>
      <c r="Y82">
        <v>2</v>
      </c>
      <c r="Z82">
        <v>2</v>
      </c>
      <c r="AA82">
        <v>1</v>
      </c>
      <c r="AB82">
        <v>1</v>
      </c>
      <c r="AC82">
        <v>2</v>
      </c>
      <c r="AD82">
        <v>1</v>
      </c>
      <c r="AE82">
        <v>2</v>
      </c>
      <c r="AF82">
        <v>0</v>
      </c>
      <c r="AG82">
        <v>1</v>
      </c>
      <c r="AH82">
        <v>3</v>
      </c>
      <c r="AI82" s="50" t="s">
        <v>328</v>
      </c>
      <c r="AM82" s="13" t="s">
        <v>92</v>
      </c>
    </row>
    <row r="83" spans="1:39" x14ac:dyDescent="0.3">
      <c r="A83">
        <v>4399</v>
      </c>
      <c r="B83" t="s">
        <v>120</v>
      </c>
      <c r="C83">
        <v>6</v>
      </c>
      <c r="D83">
        <v>0</v>
      </c>
      <c r="F83">
        <v>2</v>
      </c>
      <c r="G83">
        <v>9</v>
      </c>
      <c r="H83">
        <v>9</v>
      </c>
      <c r="I83">
        <v>8</v>
      </c>
      <c r="J83">
        <v>9</v>
      </c>
      <c r="K83">
        <v>7</v>
      </c>
      <c r="L83">
        <v>7</v>
      </c>
      <c r="M83">
        <v>7</v>
      </c>
      <c r="N83">
        <v>7</v>
      </c>
      <c r="O83">
        <v>9</v>
      </c>
      <c r="P83">
        <v>9</v>
      </c>
      <c r="Q83">
        <v>1</v>
      </c>
      <c r="R83">
        <v>3</v>
      </c>
      <c r="S83">
        <v>9</v>
      </c>
      <c r="T83">
        <v>10</v>
      </c>
      <c r="U83">
        <v>9</v>
      </c>
      <c r="V83">
        <v>2</v>
      </c>
      <c r="W83">
        <v>11</v>
      </c>
      <c r="X83">
        <v>12</v>
      </c>
      <c r="Y83">
        <v>14</v>
      </c>
      <c r="Z83">
        <v>13</v>
      </c>
      <c r="AA83">
        <v>5</v>
      </c>
      <c r="AB83">
        <v>5</v>
      </c>
      <c r="AC83">
        <v>6</v>
      </c>
      <c r="AD83">
        <v>6</v>
      </c>
      <c r="AE83">
        <v>17</v>
      </c>
      <c r="AF83">
        <v>0</v>
      </c>
      <c r="AG83">
        <v>1</v>
      </c>
      <c r="AH83">
        <v>6</v>
      </c>
      <c r="AI83" s="50" t="s">
        <v>328</v>
      </c>
      <c r="AM83" s="13" t="s">
        <v>92</v>
      </c>
    </row>
    <row r="84" spans="1:39" x14ac:dyDescent="0.3">
      <c r="A84">
        <v>4400</v>
      </c>
      <c r="B84" t="s">
        <v>121</v>
      </c>
      <c r="C84">
        <v>1</v>
      </c>
      <c r="D84">
        <v>0</v>
      </c>
      <c r="F84">
        <v>1</v>
      </c>
      <c r="G84">
        <v>5</v>
      </c>
      <c r="H84">
        <v>5</v>
      </c>
      <c r="I84">
        <v>5</v>
      </c>
      <c r="J84">
        <v>5</v>
      </c>
      <c r="K84">
        <v>6</v>
      </c>
      <c r="L84">
        <v>6</v>
      </c>
      <c r="M84">
        <v>6</v>
      </c>
      <c r="N84">
        <v>6</v>
      </c>
      <c r="O84">
        <v>8</v>
      </c>
      <c r="P84">
        <v>6</v>
      </c>
      <c r="Q84">
        <v>1</v>
      </c>
      <c r="R84">
        <v>1</v>
      </c>
      <c r="S84">
        <v>2</v>
      </c>
      <c r="T84">
        <v>1</v>
      </c>
      <c r="U84">
        <v>3</v>
      </c>
      <c r="V84">
        <v>3</v>
      </c>
      <c r="W84">
        <v>12</v>
      </c>
      <c r="X84">
        <v>8</v>
      </c>
      <c r="Y84">
        <v>9</v>
      </c>
      <c r="Z84">
        <v>10</v>
      </c>
      <c r="AA84">
        <v>2</v>
      </c>
      <c r="AB84">
        <v>3</v>
      </c>
      <c r="AC84">
        <v>2</v>
      </c>
      <c r="AD84">
        <v>16</v>
      </c>
      <c r="AE84">
        <v>8</v>
      </c>
      <c r="AF84">
        <v>0</v>
      </c>
      <c r="AG84">
        <v>0</v>
      </c>
      <c r="AH84">
        <v>3</v>
      </c>
      <c r="AI84" s="50" t="s">
        <v>328</v>
      </c>
      <c r="AM84" s="13" t="s">
        <v>92</v>
      </c>
    </row>
    <row r="85" spans="1:39" x14ac:dyDescent="0.3">
      <c r="A85">
        <v>4401</v>
      </c>
      <c r="B85" t="s">
        <v>122</v>
      </c>
      <c r="C85">
        <v>0</v>
      </c>
      <c r="D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2</v>
      </c>
      <c r="T85">
        <v>2</v>
      </c>
      <c r="U85">
        <v>1</v>
      </c>
      <c r="V85">
        <v>0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1</v>
      </c>
      <c r="AI85" s="50" t="s">
        <v>328</v>
      </c>
      <c r="AM85" s="13" t="s">
        <v>92</v>
      </c>
    </row>
    <row r="86" spans="1:39" x14ac:dyDescent="0.3">
      <c r="A86">
        <v>4402</v>
      </c>
      <c r="B86" t="s">
        <v>123</v>
      </c>
      <c r="C86">
        <v>2</v>
      </c>
      <c r="D86">
        <v>3</v>
      </c>
      <c r="F86">
        <v>2</v>
      </c>
      <c r="G86">
        <v>4</v>
      </c>
      <c r="H86">
        <v>5</v>
      </c>
      <c r="I86">
        <v>4</v>
      </c>
      <c r="J86">
        <v>4</v>
      </c>
      <c r="K86">
        <v>3</v>
      </c>
      <c r="L86">
        <v>4</v>
      </c>
      <c r="M86">
        <v>3</v>
      </c>
      <c r="N86">
        <v>3</v>
      </c>
      <c r="O86">
        <v>4</v>
      </c>
      <c r="P86">
        <v>4</v>
      </c>
      <c r="Q86">
        <v>4</v>
      </c>
      <c r="R86">
        <v>4</v>
      </c>
      <c r="S86">
        <v>3</v>
      </c>
      <c r="T86">
        <v>3</v>
      </c>
      <c r="U86">
        <v>3</v>
      </c>
      <c r="V86">
        <v>2</v>
      </c>
      <c r="W86">
        <v>2</v>
      </c>
      <c r="X86">
        <v>2</v>
      </c>
      <c r="Y86">
        <v>2</v>
      </c>
      <c r="Z86">
        <v>2</v>
      </c>
      <c r="AA86">
        <v>6</v>
      </c>
      <c r="AB86">
        <v>6</v>
      </c>
      <c r="AC86">
        <v>2</v>
      </c>
      <c r="AD86">
        <v>0</v>
      </c>
      <c r="AE86">
        <v>6</v>
      </c>
      <c r="AF86">
        <v>0</v>
      </c>
      <c r="AG86">
        <v>0</v>
      </c>
      <c r="AH86">
        <v>1</v>
      </c>
      <c r="AI86" s="50" t="s">
        <v>328</v>
      </c>
      <c r="AM86" s="13" t="s">
        <v>92</v>
      </c>
    </row>
    <row r="87" spans="1:39" x14ac:dyDescent="0.3">
      <c r="A87">
        <v>4403</v>
      </c>
      <c r="B87" t="s">
        <v>124</v>
      </c>
      <c r="C87">
        <v>1</v>
      </c>
      <c r="D87">
        <v>0</v>
      </c>
      <c r="F87">
        <v>1</v>
      </c>
      <c r="G87">
        <v>5</v>
      </c>
      <c r="H87">
        <v>5</v>
      </c>
      <c r="I87">
        <v>5</v>
      </c>
      <c r="J87">
        <v>5</v>
      </c>
      <c r="K87">
        <v>3</v>
      </c>
      <c r="L87">
        <v>3</v>
      </c>
      <c r="M87">
        <v>3</v>
      </c>
      <c r="N87">
        <v>3</v>
      </c>
      <c r="O87">
        <v>2</v>
      </c>
      <c r="P87">
        <v>2</v>
      </c>
      <c r="Q87">
        <v>0</v>
      </c>
      <c r="R87">
        <v>1</v>
      </c>
      <c r="S87">
        <v>2</v>
      </c>
      <c r="T87">
        <v>2</v>
      </c>
      <c r="U87">
        <v>2</v>
      </c>
      <c r="V87">
        <v>2</v>
      </c>
      <c r="W87">
        <v>2</v>
      </c>
      <c r="X87">
        <v>2</v>
      </c>
      <c r="Y87">
        <v>2</v>
      </c>
      <c r="Z87">
        <v>2</v>
      </c>
      <c r="AA87">
        <v>3</v>
      </c>
      <c r="AB87">
        <v>3</v>
      </c>
      <c r="AC87">
        <v>4</v>
      </c>
      <c r="AD87">
        <v>8</v>
      </c>
      <c r="AE87">
        <v>2</v>
      </c>
      <c r="AF87">
        <v>0</v>
      </c>
      <c r="AG87">
        <v>0</v>
      </c>
      <c r="AH87">
        <v>2</v>
      </c>
      <c r="AI87" s="50" t="s">
        <v>328</v>
      </c>
      <c r="AM87" s="13" t="s">
        <v>92</v>
      </c>
    </row>
    <row r="88" spans="1:39" x14ac:dyDescent="0.3">
      <c r="A88">
        <v>4404</v>
      </c>
      <c r="B88" t="s">
        <v>125</v>
      </c>
      <c r="C88">
        <v>0</v>
      </c>
      <c r="D88">
        <v>0</v>
      </c>
      <c r="F88">
        <v>0</v>
      </c>
      <c r="G88">
        <v>12</v>
      </c>
      <c r="H88">
        <v>12</v>
      </c>
      <c r="I88">
        <v>12</v>
      </c>
      <c r="J88">
        <v>12</v>
      </c>
      <c r="K88">
        <v>13</v>
      </c>
      <c r="L88">
        <v>12</v>
      </c>
      <c r="M88">
        <v>13</v>
      </c>
      <c r="N88">
        <v>13</v>
      </c>
      <c r="O88">
        <v>10</v>
      </c>
      <c r="P88">
        <v>10</v>
      </c>
      <c r="Q88">
        <v>4</v>
      </c>
      <c r="R88">
        <v>5</v>
      </c>
      <c r="S88">
        <v>7</v>
      </c>
      <c r="T88">
        <v>7</v>
      </c>
      <c r="U88">
        <v>7</v>
      </c>
      <c r="V88">
        <v>0</v>
      </c>
      <c r="W88">
        <v>9</v>
      </c>
      <c r="X88">
        <v>12</v>
      </c>
      <c r="Y88">
        <v>11</v>
      </c>
      <c r="Z88">
        <v>12</v>
      </c>
      <c r="AA88">
        <v>2</v>
      </c>
      <c r="AB88">
        <v>2</v>
      </c>
      <c r="AC88">
        <v>4</v>
      </c>
      <c r="AD88">
        <v>0</v>
      </c>
      <c r="AE88">
        <v>1</v>
      </c>
      <c r="AF88">
        <v>0</v>
      </c>
      <c r="AG88">
        <v>1</v>
      </c>
      <c r="AH88">
        <v>2</v>
      </c>
      <c r="AI88" s="50" t="s">
        <v>116</v>
      </c>
      <c r="AM88" s="13" t="s">
        <v>92</v>
      </c>
    </row>
    <row r="89" spans="1:39" x14ac:dyDescent="0.3">
      <c r="A89">
        <v>4405</v>
      </c>
      <c r="B89" t="s">
        <v>126</v>
      </c>
      <c r="C89">
        <v>0</v>
      </c>
      <c r="D89">
        <v>0</v>
      </c>
      <c r="F89">
        <v>0</v>
      </c>
      <c r="G89">
        <v>9</v>
      </c>
      <c r="H89">
        <v>9</v>
      </c>
      <c r="I89">
        <v>9</v>
      </c>
      <c r="J89">
        <v>9</v>
      </c>
      <c r="K89">
        <v>4</v>
      </c>
      <c r="L89">
        <v>4</v>
      </c>
      <c r="M89">
        <v>4</v>
      </c>
      <c r="N89">
        <v>4</v>
      </c>
      <c r="O89">
        <v>3</v>
      </c>
      <c r="P89">
        <v>3</v>
      </c>
      <c r="Q89">
        <v>2</v>
      </c>
      <c r="R89">
        <v>3</v>
      </c>
      <c r="S89">
        <v>4</v>
      </c>
      <c r="T89">
        <v>4</v>
      </c>
      <c r="U89">
        <v>4</v>
      </c>
      <c r="V89">
        <v>4</v>
      </c>
      <c r="W89">
        <v>5</v>
      </c>
      <c r="X89">
        <v>6</v>
      </c>
      <c r="Y89">
        <v>6</v>
      </c>
      <c r="Z89">
        <v>6</v>
      </c>
      <c r="AA89">
        <v>5</v>
      </c>
      <c r="AB89">
        <v>5</v>
      </c>
      <c r="AC89">
        <v>3</v>
      </c>
      <c r="AD89">
        <v>17</v>
      </c>
      <c r="AE89">
        <v>1</v>
      </c>
      <c r="AF89">
        <v>0</v>
      </c>
      <c r="AG89">
        <v>4</v>
      </c>
      <c r="AH89">
        <v>7</v>
      </c>
      <c r="AI89" s="50" t="s">
        <v>116</v>
      </c>
      <c r="AM89" s="13" t="s">
        <v>92</v>
      </c>
    </row>
    <row r="90" spans="1:39" x14ac:dyDescent="0.3">
      <c r="A90">
        <v>4406</v>
      </c>
      <c r="B90" t="s">
        <v>127</v>
      </c>
      <c r="C90">
        <v>0</v>
      </c>
      <c r="D90">
        <v>0</v>
      </c>
      <c r="F90">
        <v>0</v>
      </c>
      <c r="G90">
        <v>4</v>
      </c>
      <c r="H90">
        <v>4</v>
      </c>
      <c r="I90">
        <v>4</v>
      </c>
      <c r="J90">
        <v>4</v>
      </c>
      <c r="K90">
        <v>3</v>
      </c>
      <c r="L90">
        <v>3</v>
      </c>
      <c r="M90">
        <v>3</v>
      </c>
      <c r="N90">
        <v>3</v>
      </c>
      <c r="O90">
        <v>2</v>
      </c>
      <c r="P90">
        <v>2</v>
      </c>
      <c r="Q90">
        <v>1</v>
      </c>
      <c r="R90">
        <v>1</v>
      </c>
      <c r="S90">
        <v>5</v>
      </c>
      <c r="T90">
        <v>6</v>
      </c>
      <c r="U90">
        <v>5</v>
      </c>
      <c r="V90">
        <v>3</v>
      </c>
      <c r="W90">
        <v>1</v>
      </c>
      <c r="X90">
        <v>0</v>
      </c>
      <c r="Y90">
        <v>1</v>
      </c>
      <c r="Z90">
        <v>1</v>
      </c>
      <c r="AA90">
        <v>4</v>
      </c>
      <c r="AB90">
        <v>4</v>
      </c>
      <c r="AC90">
        <v>0</v>
      </c>
      <c r="AD90">
        <v>5</v>
      </c>
      <c r="AE90">
        <v>4</v>
      </c>
      <c r="AF90">
        <v>0</v>
      </c>
      <c r="AG90">
        <v>0</v>
      </c>
      <c r="AH90">
        <v>1</v>
      </c>
      <c r="AI90" s="50" t="s">
        <v>116</v>
      </c>
      <c r="AM90" s="13" t="s">
        <v>92</v>
      </c>
    </row>
    <row r="91" spans="1:39" x14ac:dyDescent="0.3">
      <c r="A91">
        <v>4407</v>
      </c>
      <c r="B91" t="s">
        <v>128</v>
      </c>
      <c r="C91">
        <v>104</v>
      </c>
      <c r="D91">
        <v>0</v>
      </c>
      <c r="F91">
        <v>112</v>
      </c>
      <c r="G91">
        <v>105</v>
      </c>
      <c r="H91">
        <v>105</v>
      </c>
      <c r="I91">
        <v>106</v>
      </c>
      <c r="J91">
        <v>106</v>
      </c>
      <c r="K91">
        <v>84</v>
      </c>
      <c r="L91">
        <v>80</v>
      </c>
      <c r="M91">
        <v>82</v>
      </c>
      <c r="N91">
        <v>83</v>
      </c>
      <c r="O91">
        <v>71</v>
      </c>
      <c r="P91">
        <v>72</v>
      </c>
      <c r="Q91">
        <v>15</v>
      </c>
      <c r="R91">
        <v>24</v>
      </c>
      <c r="S91">
        <v>76</v>
      </c>
      <c r="T91">
        <v>79</v>
      </c>
      <c r="U91">
        <v>81</v>
      </c>
      <c r="V91">
        <v>26</v>
      </c>
      <c r="W91">
        <v>84</v>
      </c>
      <c r="X91">
        <v>67</v>
      </c>
      <c r="Y91">
        <v>63</v>
      </c>
      <c r="Z91">
        <v>66</v>
      </c>
      <c r="AA91">
        <v>24</v>
      </c>
      <c r="AB91">
        <v>18</v>
      </c>
      <c r="AC91">
        <v>19</v>
      </c>
      <c r="AD91">
        <v>50</v>
      </c>
      <c r="AE91">
        <v>23</v>
      </c>
      <c r="AF91">
        <v>0</v>
      </c>
      <c r="AG91">
        <v>0</v>
      </c>
      <c r="AH91">
        <v>39</v>
      </c>
      <c r="AI91" s="50" t="s">
        <v>128</v>
      </c>
      <c r="AM91" s="13" t="s">
        <v>92</v>
      </c>
    </row>
    <row r="92" spans="1:39" x14ac:dyDescent="0.3">
      <c r="A92">
        <v>4408</v>
      </c>
      <c r="B92" t="s">
        <v>129</v>
      </c>
      <c r="C92">
        <v>0</v>
      </c>
      <c r="D92">
        <v>0</v>
      </c>
      <c r="F92">
        <v>0</v>
      </c>
      <c r="G92">
        <v>4</v>
      </c>
      <c r="H92">
        <v>4</v>
      </c>
      <c r="I92">
        <v>4</v>
      </c>
      <c r="J92">
        <v>4</v>
      </c>
      <c r="K92">
        <v>6</v>
      </c>
      <c r="L92">
        <v>6</v>
      </c>
      <c r="M92">
        <v>6</v>
      </c>
      <c r="N92">
        <v>6</v>
      </c>
      <c r="O92">
        <v>7</v>
      </c>
      <c r="P92">
        <v>7</v>
      </c>
      <c r="Q92">
        <v>2</v>
      </c>
      <c r="R92">
        <v>2</v>
      </c>
      <c r="S92">
        <v>5</v>
      </c>
      <c r="T92">
        <v>5</v>
      </c>
      <c r="U92">
        <v>5</v>
      </c>
      <c r="V92">
        <v>4</v>
      </c>
      <c r="W92">
        <v>3</v>
      </c>
      <c r="X92">
        <v>10</v>
      </c>
      <c r="Y92">
        <v>10</v>
      </c>
      <c r="Z92">
        <v>10</v>
      </c>
      <c r="AA92">
        <v>18</v>
      </c>
      <c r="AB92">
        <v>14</v>
      </c>
      <c r="AC92">
        <v>7</v>
      </c>
      <c r="AD92">
        <v>0</v>
      </c>
      <c r="AE92">
        <v>5</v>
      </c>
      <c r="AF92">
        <v>0</v>
      </c>
      <c r="AG92">
        <v>0</v>
      </c>
      <c r="AH92">
        <v>5</v>
      </c>
      <c r="AI92" s="50" t="s">
        <v>128</v>
      </c>
      <c r="AM92" s="13" t="s">
        <v>92</v>
      </c>
    </row>
    <row r="93" spans="1:39" x14ac:dyDescent="0.3">
      <c r="A93">
        <v>4409</v>
      </c>
      <c r="B93" t="s">
        <v>130</v>
      </c>
      <c r="C93">
        <v>1</v>
      </c>
      <c r="D93">
        <v>0</v>
      </c>
      <c r="F93">
        <v>1</v>
      </c>
      <c r="G93">
        <v>13</v>
      </c>
      <c r="H93">
        <v>12</v>
      </c>
      <c r="I93">
        <v>13</v>
      </c>
      <c r="J93">
        <v>13</v>
      </c>
      <c r="K93">
        <v>14</v>
      </c>
      <c r="L93">
        <v>14</v>
      </c>
      <c r="M93">
        <v>15</v>
      </c>
      <c r="N93">
        <v>15</v>
      </c>
      <c r="O93">
        <v>17</v>
      </c>
      <c r="P93">
        <v>17</v>
      </c>
      <c r="Q93">
        <v>5</v>
      </c>
      <c r="R93">
        <v>4</v>
      </c>
      <c r="S93">
        <v>9</v>
      </c>
      <c r="T93">
        <v>9</v>
      </c>
      <c r="U93">
        <v>9</v>
      </c>
      <c r="V93">
        <v>6</v>
      </c>
      <c r="W93">
        <v>7</v>
      </c>
      <c r="X93">
        <v>14</v>
      </c>
      <c r="Y93">
        <v>14</v>
      </c>
      <c r="Z93">
        <v>11</v>
      </c>
      <c r="AA93">
        <v>21</v>
      </c>
      <c r="AB93">
        <v>14</v>
      </c>
      <c r="AC93">
        <v>16</v>
      </c>
      <c r="AD93">
        <v>0</v>
      </c>
      <c r="AE93">
        <v>18</v>
      </c>
      <c r="AF93">
        <v>0</v>
      </c>
      <c r="AG93">
        <v>0</v>
      </c>
      <c r="AH93">
        <v>7</v>
      </c>
      <c r="AI93" s="50" t="s">
        <v>128</v>
      </c>
      <c r="AM93" s="13" t="s">
        <v>92</v>
      </c>
    </row>
    <row r="94" spans="1:39" x14ac:dyDescent="0.3">
      <c r="A94">
        <v>4410</v>
      </c>
      <c r="B94" t="s">
        <v>131</v>
      </c>
      <c r="C94">
        <v>0</v>
      </c>
      <c r="D94">
        <v>0</v>
      </c>
      <c r="F94">
        <v>0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2</v>
      </c>
      <c r="R94">
        <v>0</v>
      </c>
      <c r="S94">
        <v>0</v>
      </c>
      <c r="T94">
        <v>0</v>
      </c>
      <c r="U94">
        <v>0</v>
      </c>
      <c r="V94">
        <v>0</v>
      </c>
      <c r="W94">
        <v>1</v>
      </c>
      <c r="X94">
        <v>2</v>
      </c>
      <c r="Y94">
        <v>2</v>
      </c>
      <c r="Z94">
        <v>2</v>
      </c>
      <c r="AA94">
        <v>2</v>
      </c>
      <c r="AB94">
        <v>2</v>
      </c>
      <c r="AC94">
        <v>0</v>
      </c>
      <c r="AD94">
        <v>3</v>
      </c>
      <c r="AE94">
        <v>0</v>
      </c>
      <c r="AF94">
        <v>0</v>
      </c>
      <c r="AG94">
        <v>0</v>
      </c>
      <c r="AH94">
        <v>0</v>
      </c>
      <c r="AI94" s="50" t="s">
        <v>128</v>
      </c>
      <c r="AM94" s="13" t="s">
        <v>92</v>
      </c>
    </row>
    <row r="95" spans="1:39" x14ac:dyDescent="0.3">
      <c r="A95">
        <v>4411</v>
      </c>
      <c r="B95" t="s">
        <v>132</v>
      </c>
      <c r="C95">
        <v>0</v>
      </c>
      <c r="D95">
        <v>0</v>
      </c>
      <c r="F95">
        <v>0</v>
      </c>
      <c r="G95">
        <v>4</v>
      </c>
      <c r="H95">
        <v>3</v>
      </c>
      <c r="I95">
        <v>3</v>
      </c>
      <c r="J95">
        <v>3</v>
      </c>
      <c r="K95">
        <v>2</v>
      </c>
      <c r="L95">
        <v>3</v>
      </c>
      <c r="M95">
        <v>3</v>
      </c>
      <c r="N95">
        <v>2</v>
      </c>
      <c r="O95">
        <v>1</v>
      </c>
      <c r="P95">
        <v>1</v>
      </c>
      <c r="Q95">
        <v>0</v>
      </c>
      <c r="R95">
        <v>4</v>
      </c>
      <c r="S95">
        <v>5</v>
      </c>
      <c r="T95">
        <v>4</v>
      </c>
      <c r="U95">
        <v>4</v>
      </c>
      <c r="V95">
        <v>1</v>
      </c>
      <c r="W95">
        <v>0</v>
      </c>
      <c r="X95">
        <v>2</v>
      </c>
      <c r="Y95">
        <v>2</v>
      </c>
      <c r="Z95">
        <v>2</v>
      </c>
      <c r="AA95">
        <v>7</v>
      </c>
      <c r="AB95">
        <v>2</v>
      </c>
      <c r="AC95">
        <v>8</v>
      </c>
      <c r="AD95">
        <v>0</v>
      </c>
      <c r="AE95">
        <v>9</v>
      </c>
      <c r="AF95">
        <v>0</v>
      </c>
      <c r="AG95">
        <v>0</v>
      </c>
      <c r="AH95">
        <v>2</v>
      </c>
      <c r="AI95" s="50" t="s">
        <v>128</v>
      </c>
      <c r="AM95" s="13" t="s">
        <v>92</v>
      </c>
    </row>
    <row r="96" spans="1:39" x14ac:dyDescent="0.3">
      <c r="A96">
        <v>4412</v>
      </c>
      <c r="B96" t="s">
        <v>133</v>
      </c>
      <c r="C96">
        <v>0</v>
      </c>
      <c r="D96">
        <v>0</v>
      </c>
      <c r="F96">
        <v>0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2</v>
      </c>
      <c r="R96">
        <v>0</v>
      </c>
      <c r="S96">
        <v>1</v>
      </c>
      <c r="T96">
        <v>1</v>
      </c>
      <c r="U96">
        <v>1</v>
      </c>
      <c r="V96">
        <v>0</v>
      </c>
      <c r="W96">
        <v>2</v>
      </c>
      <c r="X96">
        <v>2</v>
      </c>
      <c r="Y96">
        <v>2</v>
      </c>
      <c r="Z96">
        <v>2</v>
      </c>
      <c r="AA96">
        <v>2</v>
      </c>
      <c r="AB96">
        <v>2</v>
      </c>
      <c r="AC96">
        <v>0</v>
      </c>
      <c r="AD96">
        <v>0</v>
      </c>
      <c r="AE96">
        <v>1</v>
      </c>
      <c r="AF96">
        <v>0</v>
      </c>
      <c r="AG96">
        <v>0</v>
      </c>
      <c r="AH96">
        <v>0</v>
      </c>
      <c r="AI96" s="50" t="s">
        <v>128</v>
      </c>
      <c r="AM96" s="13" t="s">
        <v>92</v>
      </c>
    </row>
    <row r="97" spans="1:39" x14ac:dyDescent="0.3">
      <c r="A97">
        <v>4413</v>
      </c>
      <c r="B97" t="s">
        <v>134</v>
      </c>
      <c r="C97">
        <v>0</v>
      </c>
      <c r="D97">
        <v>0</v>
      </c>
      <c r="F97">
        <v>0</v>
      </c>
      <c r="G97">
        <v>1</v>
      </c>
      <c r="H97">
        <v>1</v>
      </c>
      <c r="I97">
        <v>1</v>
      </c>
      <c r="J97">
        <v>1</v>
      </c>
      <c r="K97">
        <v>0</v>
      </c>
      <c r="L97">
        <v>0</v>
      </c>
      <c r="M97">
        <v>0</v>
      </c>
      <c r="N97">
        <v>0</v>
      </c>
      <c r="O97">
        <v>2</v>
      </c>
      <c r="P97">
        <v>2</v>
      </c>
      <c r="Q97">
        <v>0</v>
      </c>
      <c r="R97">
        <v>3</v>
      </c>
      <c r="S97">
        <v>2</v>
      </c>
      <c r="T97">
        <v>2</v>
      </c>
      <c r="U97">
        <v>2</v>
      </c>
      <c r="V97">
        <v>1</v>
      </c>
      <c r="W97">
        <v>1</v>
      </c>
      <c r="X97">
        <v>3</v>
      </c>
      <c r="Y97">
        <v>3</v>
      </c>
      <c r="Z97">
        <v>3</v>
      </c>
      <c r="AA97">
        <v>2</v>
      </c>
      <c r="AB97">
        <v>2</v>
      </c>
      <c r="AC97">
        <v>1</v>
      </c>
      <c r="AD97">
        <v>8</v>
      </c>
      <c r="AE97">
        <v>3</v>
      </c>
      <c r="AF97">
        <v>0</v>
      </c>
      <c r="AG97">
        <v>0</v>
      </c>
      <c r="AH97">
        <v>1</v>
      </c>
      <c r="AI97" s="50" t="s">
        <v>128</v>
      </c>
      <c r="AM97" s="13" t="s">
        <v>92</v>
      </c>
    </row>
    <row r="98" spans="1:39" x14ac:dyDescent="0.3">
      <c r="A98">
        <v>4414</v>
      </c>
      <c r="B98" t="s">
        <v>135</v>
      </c>
      <c r="C98">
        <v>0</v>
      </c>
      <c r="D98">
        <v>0</v>
      </c>
      <c r="F98">
        <v>0</v>
      </c>
      <c r="G98">
        <v>1</v>
      </c>
      <c r="H98">
        <v>1</v>
      </c>
      <c r="I98">
        <v>1</v>
      </c>
      <c r="J98">
        <v>1</v>
      </c>
      <c r="K98">
        <v>5</v>
      </c>
      <c r="L98">
        <v>5</v>
      </c>
      <c r="M98">
        <v>5</v>
      </c>
      <c r="N98">
        <v>5</v>
      </c>
      <c r="O98">
        <v>2</v>
      </c>
      <c r="P98">
        <v>2</v>
      </c>
      <c r="Q98">
        <v>1</v>
      </c>
      <c r="R98">
        <v>0</v>
      </c>
      <c r="S98">
        <v>4</v>
      </c>
      <c r="T98">
        <v>4</v>
      </c>
      <c r="U98">
        <v>4</v>
      </c>
      <c r="V98">
        <v>1</v>
      </c>
      <c r="W98">
        <v>5</v>
      </c>
      <c r="X98">
        <v>1</v>
      </c>
      <c r="Y98">
        <v>1</v>
      </c>
      <c r="Z98">
        <v>1</v>
      </c>
      <c r="AA98">
        <v>3</v>
      </c>
      <c r="AB98">
        <v>2</v>
      </c>
      <c r="AC98">
        <v>2</v>
      </c>
      <c r="AD98">
        <v>0</v>
      </c>
      <c r="AE98">
        <v>0</v>
      </c>
      <c r="AF98">
        <v>0</v>
      </c>
      <c r="AG98">
        <v>0</v>
      </c>
      <c r="AH98">
        <v>0</v>
      </c>
      <c r="AI98" s="50" t="s">
        <v>128</v>
      </c>
      <c r="AM98" s="13" t="s">
        <v>92</v>
      </c>
    </row>
    <row r="99" spans="1:39" x14ac:dyDescent="0.3">
      <c r="A99">
        <v>4415</v>
      </c>
      <c r="B99" t="s">
        <v>136</v>
      </c>
      <c r="C99">
        <v>0</v>
      </c>
      <c r="D99">
        <v>0</v>
      </c>
      <c r="F99">
        <v>0</v>
      </c>
      <c r="G99">
        <v>3</v>
      </c>
      <c r="H99">
        <v>3</v>
      </c>
      <c r="I99">
        <v>3</v>
      </c>
      <c r="J99">
        <v>3</v>
      </c>
      <c r="K99">
        <v>6</v>
      </c>
      <c r="L99">
        <v>7</v>
      </c>
      <c r="M99">
        <v>7</v>
      </c>
      <c r="N99">
        <v>6</v>
      </c>
      <c r="O99">
        <v>6</v>
      </c>
      <c r="P99">
        <v>6</v>
      </c>
      <c r="Q99">
        <v>1</v>
      </c>
      <c r="R99">
        <v>0</v>
      </c>
      <c r="S99">
        <v>3</v>
      </c>
      <c r="T99">
        <v>4</v>
      </c>
      <c r="U99">
        <v>5</v>
      </c>
      <c r="V99">
        <v>0</v>
      </c>
      <c r="W99">
        <v>1</v>
      </c>
      <c r="X99">
        <v>0</v>
      </c>
      <c r="Y99">
        <v>0</v>
      </c>
      <c r="Z99">
        <v>0</v>
      </c>
      <c r="AA99">
        <v>1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1</v>
      </c>
      <c r="AH99">
        <v>0</v>
      </c>
      <c r="AI99" s="50" t="s">
        <v>128</v>
      </c>
      <c r="AM99" s="13" t="s">
        <v>92</v>
      </c>
    </row>
    <row r="100" spans="1:39" x14ac:dyDescent="0.3">
      <c r="A100">
        <v>4416</v>
      </c>
      <c r="B100" t="s">
        <v>137</v>
      </c>
      <c r="C100">
        <v>0</v>
      </c>
      <c r="D100">
        <v>0</v>
      </c>
      <c r="F100">
        <v>0</v>
      </c>
      <c r="G100">
        <v>5</v>
      </c>
      <c r="H100">
        <v>5</v>
      </c>
      <c r="I100">
        <v>5</v>
      </c>
      <c r="J100">
        <v>5</v>
      </c>
      <c r="K100">
        <v>5</v>
      </c>
      <c r="L100">
        <v>5</v>
      </c>
      <c r="M100">
        <v>5</v>
      </c>
      <c r="N100">
        <v>5</v>
      </c>
      <c r="O100">
        <v>5</v>
      </c>
      <c r="P100">
        <v>5</v>
      </c>
      <c r="Q100">
        <v>1</v>
      </c>
      <c r="R100">
        <v>1</v>
      </c>
      <c r="S100">
        <v>4</v>
      </c>
      <c r="T100">
        <v>4</v>
      </c>
      <c r="U100">
        <v>3</v>
      </c>
      <c r="V100">
        <v>0</v>
      </c>
      <c r="W100">
        <v>3</v>
      </c>
      <c r="X100">
        <v>0</v>
      </c>
      <c r="Y100">
        <v>1</v>
      </c>
      <c r="Z100">
        <v>1</v>
      </c>
      <c r="AA100">
        <v>1</v>
      </c>
      <c r="AB100">
        <v>1</v>
      </c>
      <c r="AC100">
        <v>0</v>
      </c>
      <c r="AD100">
        <v>1</v>
      </c>
      <c r="AE100">
        <v>0</v>
      </c>
      <c r="AF100">
        <v>0</v>
      </c>
      <c r="AG100">
        <v>0</v>
      </c>
      <c r="AH100">
        <v>7</v>
      </c>
      <c r="AI100" s="50" t="s">
        <v>128</v>
      </c>
      <c r="AM100" s="13" t="s">
        <v>92</v>
      </c>
    </row>
    <row r="101" spans="1:39" x14ac:dyDescent="0.3">
      <c r="A101">
        <v>4417</v>
      </c>
      <c r="B101" t="s">
        <v>138</v>
      </c>
      <c r="C101">
        <v>0</v>
      </c>
      <c r="D101">
        <v>0</v>
      </c>
      <c r="F101">
        <v>0</v>
      </c>
      <c r="G101">
        <v>2</v>
      </c>
      <c r="H101">
        <v>2</v>
      </c>
      <c r="I101">
        <v>2</v>
      </c>
      <c r="J101">
        <v>2</v>
      </c>
      <c r="K101">
        <v>6</v>
      </c>
      <c r="L101">
        <v>6</v>
      </c>
      <c r="M101">
        <v>6</v>
      </c>
      <c r="N101">
        <v>6</v>
      </c>
      <c r="O101">
        <v>9</v>
      </c>
      <c r="P101">
        <v>9</v>
      </c>
      <c r="Q101">
        <v>2</v>
      </c>
      <c r="R101">
        <v>1</v>
      </c>
      <c r="S101">
        <v>5</v>
      </c>
      <c r="T101">
        <v>5</v>
      </c>
      <c r="U101">
        <v>5</v>
      </c>
      <c r="V101">
        <v>2</v>
      </c>
      <c r="W101">
        <v>4</v>
      </c>
      <c r="X101">
        <v>4</v>
      </c>
      <c r="Y101">
        <v>4</v>
      </c>
      <c r="Z101">
        <v>4</v>
      </c>
      <c r="AA101">
        <v>6</v>
      </c>
      <c r="AB101">
        <v>5</v>
      </c>
      <c r="AC101">
        <v>0</v>
      </c>
      <c r="AD101">
        <v>3</v>
      </c>
      <c r="AE101">
        <v>2</v>
      </c>
      <c r="AF101">
        <v>0</v>
      </c>
      <c r="AG101">
        <v>0</v>
      </c>
      <c r="AH101">
        <v>3</v>
      </c>
      <c r="AI101" s="50" t="s">
        <v>107</v>
      </c>
      <c r="AM101" s="13" t="s">
        <v>92</v>
      </c>
    </row>
    <row r="102" spans="1:39" x14ac:dyDescent="0.3">
      <c r="A102">
        <v>4418</v>
      </c>
      <c r="B102" t="s">
        <v>139</v>
      </c>
      <c r="C102">
        <v>0</v>
      </c>
      <c r="D102">
        <v>0</v>
      </c>
      <c r="F102">
        <v>0</v>
      </c>
      <c r="G102">
        <v>1</v>
      </c>
      <c r="H102">
        <v>1</v>
      </c>
      <c r="I102">
        <v>1</v>
      </c>
      <c r="J102">
        <v>1</v>
      </c>
      <c r="K102">
        <v>3</v>
      </c>
      <c r="L102">
        <v>3</v>
      </c>
      <c r="M102">
        <v>3</v>
      </c>
      <c r="N102">
        <v>3</v>
      </c>
      <c r="O102">
        <v>7</v>
      </c>
      <c r="P102">
        <v>7</v>
      </c>
      <c r="Q102">
        <v>1</v>
      </c>
      <c r="R102">
        <v>1</v>
      </c>
      <c r="S102">
        <v>3</v>
      </c>
      <c r="T102">
        <v>3</v>
      </c>
      <c r="U102">
        <v>3</v>
      </c>
      <c r="V102">
        <v>1</v>
      </c>
      <c r="W102">
        <v>1</v>
      </c>
      <c r="X102">
        <v>3</v>
      </c>
      <c r="Y102">
        <v>3</v>
      </c>
      <c r="Z102">
        <v>3</v>
      </c>
      <c r="AA102">
        <v>1</v>
      </c>
      <c r="AB102">
        <v>1</v>
      </c>
      <c r="AC102">
        <v>6</v>
      </c>
      <c r="AD102">
        <v>6</v>
      </c>
      <c r="AE102">
        <v>2</v>
      </c>
      <c r="AF102">
        <v>0</v>
      </c>
      <c r="AG102">
        <v>0</v>
      </c>
      <c r="AH102">
        <v>4</v>
      </c>
      <c r="AI102" s="50" t="s">
        <v>107</v>
      </c>
      <c r="AM102" s="13" t="s">
        <v>92</v>
      </c>
    </row>
    <row r="103" spans="1:39" x14ac:dyDescent="0.3">
      <c r="A103">
        <v>4419</v>
      </c>
      <c r="B103" t="s">
        <v>140</v>
      </c>
      <c r="C103">
        <v>0</v>
      </c>
      <c r="D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2</v>
      </c>
      <c r="P103">
        <v>2</v>
      </c>
      <c r="Q103">
        <v>0</v>
      </c>
      <c r="R103">
        <v>1</v>
      </c>
      <c r="S103">
        <v>1</v>
      </c>
      <c r="T103">
        <v>1</v>
      </c>
      <c r="U103">
        <v>1</v>
      </c>
      <c r="V103">
        <v>0</v>
      </c>
      <c r="W103">
        <v>3</v>
      </c>
      <c r="X103">
        <v>2</v>
      </c>
      <c r="Y103">
        <v>2</v>
      </c>
      <c r="Z103">
        <v>2</v>
      </c>
      <c r="AA103">
        <v>5</v>
      </c>
      <c r="AB103">
        <v>4</v>
      </c>
      <c r="AC103">
        <v>0</v>
      </c>
      <c r="AD103">
        <v>4</v>
      </c>
      <c r="AE103">
        <v>4</v>
      </c>
      <c r="AF103">
        <v>0</v>
      </c>
      <c r="AG103">
        <v>0</v>
      </c>
      <c r="AH103">
        <v>0</v>
      </c>
      <c r="AI103" s="50" t="s">
        <v>107</v>
      </c>
      <c r="AM103" s="13" t="s">
        <v>92</v>
      </c>
    </row>
    <row r="104" spans="1:39" x14ac:dyDescent="0.3">
      <c r="A104">
        <v>4420</v>
      </c>
      <c r="B104" t="s">
        <v>141</v>
      </c>
      <c r="C104">
        <v>56</v>
      </c>
      <c r="D104">
        <v>6</v>
      </c>
      <c r="F104">
        <v>101</v>
      </c>
      <c r="G104">
        <v>69</v>
      </c>
      <c r="H104">
        <v>68</v>
      </c>
      <c r="I104">
        <v>69</v>
      </c>
      <c r="J104">
        <v>69</v>
      </c>
      <c r="K104">
        <v>71</v>
      </c>
      <c r="L104">
        <v>66</v>
      </c>
      <c r="M104">
        <v>70</v>
      </c>
      <c r="N104">
        <v>70</v>
      </c>
      <c r="O104">
        <v>70</v>
      </c>
      <c r="P104">
        <v>70</v>
      </c>
      <c r="Q104">
        <v>17</v>
      </c>
      <c r="R104">
        <v>22</v>
      </c>
      <c r="S104">
        <v>57</v>
      </c>
      <c r="T104">
        <v>55</v>
      </c>
      <c r="U104">
        <v>58</v>
      </c>
      <c r="V104">
        <v>7</v>
      </c>
      <c r="W104">
        <v>75</v>
      </c>
      <c r="X104">
        <v>60</v>
      </c>
      <c r="Y104">
        <v>50</v>
      </c>
      <c r="Z104">
        <v>58</v>
      </c>
      <c r="AA104">
        <v>73</v>
      </c>
      <c r="AB104">
        <v>47</v>
      </c>
      <c r="AC104">
        <v>22</v>
      </c>
      <c r="AD104">
        <v>40</v>
      </c>
      <c r="AE104">
        <v>9</v>
      </c>
      <c r="AF104">
        <v>0</v>
      </c>
      <c r="AG104">
        <v>0</v>
      </c>
      <c r="AH104">
        <v>37</v>
      </c>
      <c r="AI104" s="50" t="s">
        <v>141</v>
      </c>
      <c r="AM104" s="13" t="s">
        <v>92</v>
      </c>
    </row>
    <row r="105" spans="1:39" x14ac:dyDescent="0.3">
      <c r="A105">
        <v>4421</v>
      </c>
      <c r="B105" t="s">
        <v>142</v>
      </c>
      <c r="C105">
        <v>5</v>
      </c>
      <c r="D105">
        <v>1</v>
      </c>
      <c r="F105">
        <v>3</v>
      </c>
      <c r="G105">
        <v>15</v>
      </c>
      <c r="H105">
        <v>15</v>
      </c>
      <c r="I105">
        <v>15</v>
      </c>
      <c r="J105">
        <v>15</v>
      </c>
      <c r="K105">
        <v>17</v>
      </c>
      <c r="L105">
        <v>17</v>
      </c>
      <c r="M105">
        <v>17</v>
      </c>
      <c r="N105">
        <v>17</v>
      </c>
      <c r="O105">
        <v>17</v>
      </c>
      <c r="P105">
        <v>17</v>
      </c>
      <c r="Q105">
        <v>6</v>
      </c>
      <c r="R105">
        <v>1</v>
      </c>
      <c r="S105">
        <v>13</v>
      </c>
      <c r="T105">
        <v>13</v>
      </c>
      <c r="U105">
        <v>12</v>
      </c>
      <c r="V105">
        <v>1</v>
      </c>
      <c r="W105">
        <v>23</v>
      </c>
      <c r="X105">
        <v>21</v>
      </c>
      <c r="Y105">
        <v>20</v>
      </c>
      <c r="Z105">
        <v>21</v>
      </c>
      <c r="AA105">
        <v>21</v>
      </c>
      <c r="AB105">
        <v>19</v>
      </c>
      <c r="AC105">
        <v>15</v>
      </c>
      <c r="AD105">
        <v>16</v>
      </c>
      <c r="AE105">
        <v>1</v>
      </c>
      <c r="AF105">
        <v>0</v>
      </c>
      <c r="AG105">
        <v>0</v>
      </c>
      <c r="AH105">
        <v>7</v>
      </c>
      <c r="AI105" s="50" t="s">
        <v>141</v>
      </c>
      <c r="AM105" s="13" t="s">
        <v>92</v>
      </c>
    </row>
    <row r="106" spans="1:39" x14ac:dyDescent="0.3">
      <c r="A106">
        <v>4422</v>
      </c>
      <c r="B106" t="s">
        <v>143</v>
      </c>
      <c r="C106">
        <v>0</v>
      </c>
      <c r="D106">
        <v>0</v>
      </c>
      <c r="F106">
        <v>0</v>
      </c>
      <c r="G106">
        <v>9</v>
      </c>
      <c r="H106">
        <v>10</v>
      </c>
      <c r="I106">
        <v>9</v>
      </c>
      <c r="J106">
        <v>9</v>
      </c>
      <c r="K106">
        <v>10</v>
      </c>
      <c r="L106">
        <v>11</v>
      </c>
      <c r="M106">
        <v>10</v>
      </c>
      <c r="N106">
        <v>10</v>
      </c>
      <c r="O106">
        <v>9</v>
      </c>
      <c r="P106">
        <v>9</v>
      </c>
      <c r="Q106">
        <v>4</v>
      </c>
      <c r="R106">
        <v>11</v>
      </c>
      <c r="S106">
        <v>5</v>
      </c>
      <c r="T106">
        <v>5</v>
      </c>
      <c r="U106">
        <v>5</v>
      </c>
      <c r="V106">
        <v>2</v>
      </c>
      <c r="W106">
        <v>6</v>
      </c>
      <c r="X106">
        <v>6</v>
      </c>
      <c r="Y106">
        <v>5</v>
      </c>
      <c r="Z106">
        <v>6</v>
      </c>
      <c r="AA106">
        <v>7</v>
      </c>
      <c r="AB106">
        <v>7</v>
      </c>
      <c r="AC106">
        <v>6</v>
      </c>
      <c r="AD106">
        <v>2</v>
      </c>
      <c r="AE106">
        <v>1</v>
      </c>
      <c r="AF106">
        <v>0</v>
      </c>
      <c r="AG106">
        <v>0</v>
      </c>
      <c r="AH106">
        <v>2</v>
      </c>
      <c r="AI106" s="50" t="s">
        <v>141</v>
      </c>
      <c r="AM106" s="13" t="s">
        <v>92</v>
      </c>
    </row>
    <row r="107" spans="1:39" x14ac:dyDescent="0.3">
      <c r="A107">
        <v>4423</v>
      </c>
      <c r="B107" t="s">
        <v>144</v>
      </c>
      <c r="C107">
        <v>0</v>
      </c>
      <c r="D107">
        <v>0</v>
      </c>
      <c r="F107">
        <v>0</v>
      </c>
      <c r="G107">
        <v>16</v>
      </c>
      <c r="H107">
        <v>16</v>
      </c>
      <c r="I107">
        <v>16</v>
      </c>
      <c r="J107">
        <v>16</v>
      </c>
      <c r="K107">
        <v>16</v>
      </c>
      <c r="L107">
        <v>16</v>
      </c>
      <c r="M107">
        <v>16</v>
      </c>
      <c r="N107">
        <v>16</v>
      </c>
      <c r="O107">
        <v>14</v>
      </c>
      <c r="P107">
        <v>13</v>
      </c>
      <c r="Q107">
        <v>6</v>
      </c>
      <c r="R107">
        <v>2</v>
      </c>
      <c r="S107">
        <v>13</v>
      </c>
      <c r="T107">
        <v>14</v>
      </c>
      <c r="U107">
        <v>13</v>
      </c>
      <c r="V107">
        <v>6</v>
      </c>
      <c r="W107">
        <v>12</v>
      </c>
      <c r="X107">
        <v>9</v>
      </c>
      <c r="Y107">
        <v>7</v>
      </c>
      <c r="Z107">
        <v>11</v>
      </c>
      <c r="AA107">
        <v>6</v>
      </c>
      <c r="AB107">
        <v>8</v>
      </c>
      <c r="AC107">
        <v>0</v>
      </c>
      <c r="AD107">
        <v>3</v>
      </c>
      <c r="AE107">
        <v>0</v>
      </c>
      <c r="AF107">
        <v>0</v>
      </c>
      <c r="AG107">
        <v>0</v>
      </c>
      <c r="AH107">
        <v>11</v>
      </c>
      <c r="AI107" s="50" t="s">
        <v>141</v>
      </c>
      <c r="AM107" s="13" t="s">
        <v>92</v>
      </c>
    </row>
    <row r="108" spans="1:39" x14ac:dyDescent="0.3">
      <c r="A108">
        <v>4424</v>
      </c>
      <c r="B108" t="s">
        <v>145</v>
      </c>
      <c r="C108">
        <v>0</v>
      </c>
      <c r="D108">
        <v>0</v>
      </c>
      <c r="F108">
        <v>0</v>
      </c>
      <c r="G108">
        <v>19</v>
      </c>
      <c r="H108">
        <v>18</v>
      </c>
      <c r="I108">
        <v>19</v>
      </c>
      <c r="J108">
        <v>19</v>
      </c>
      <c r="K108">
        <v>21</v>
      </c>
      <c r="L108">
        <v>22</v>
      </c>
      <c r="M108">
        <v>22</v>
      </c>
      <c r="N108">
        <v>22</v>
      </c>
      <c r="O108">
        <v>12</v>
      </c>
      <c r="P108">
        <v>12</v>
      </c>
      <c r="Q108">
        <v>5</v>
      </c>
      <c r="R108">
        <v>3</v>
      </c>
      <c r="S108">
        <v>17</v>
      </c>
      <c r="T108">
        <v>17</v>
      </c>
      <c r="U108">
        <v>21</v>
      </c>
      <c r="V108">
        <v>7</v>
      </c>
      <c r="W108">
        <v>8</v>
      </c>
      <c r="X108">
        <v>14</v>
      </c>
      <c r="Y108">
        <v>13</v>
      </c>
      <c r="Z108">
        <v>12</v>
      </c>
      <c r="AA108">
        <v>16</v>
      </c>
      <c r="AB108">
        <v>17</v>
      </c>
      <c r="AC108">
        <v>1</v>
      </c>
      <c r="AD108">
        <v>0</v>
      </c>
      <c r="AE108">
        <v>2</v>
      </c>
      <c r="AF108">
        <v>0</v>
      </c>
      <c r="AG108">
        <v>0</v>
      </c>
      <c r="AH108">
        <v>4</v>
      </c>
      <c r="AI108" s="50" t="s">
        <v>141</v>
      </c>
      <c r="AM108" s="13" t="s">
        <v>92</v>
      </c>
    </row>
    <row r="109" spans="1:39" x14ac:dyDescent="0.3">
      <c r="A109">
        <v>4425</v>
      </c>
      <c r="B109" t="s">
        <v>146</v>
      </c>
      <c r="C109">
        <v>0</v>
      </c>
      <c r="D109">
        <v>0</v>
      </c>
      <c r="F109">
        <v>0</v>
      </c>
      <c r="G109">
        <v>14</v>
      </c>
      <c r="H109">
        <v>14</v>
      </c>
      <c r="I109">
        <v>14</v>
      </c>
      <c r="J109">
        <v>14</v>
      </c>
      <c r="K109">
        <v>10</v>
      </c>
      <c r="L109">
        <v>10</v>
      </c>
      <c r="M109">
        <v>10</v>
      </c>
      <c r="N109">
        <v>10</v>
      </c>
      <c r="O109">
        <v>11</v>
      </c>
      <c r="P109">
        <v>11</v>
      </c>
      <c r="Q109">
        <v>1</v>
      </c>
      <c r="R109">
        <v>5</v>
      </c>
      <c r="S109">
        <v>8</v>
      </c>
      <c r="T109">
        <v>8</v>
      </c>
      <c r="U109">
        <v>8</v>
      </c>
      <c r="V109">
        <v>3</v>
      </c>
      <c r="W109">
        <v>12</v>
      </c>
      <c r="X109">
        <v>6</v>
      </c>
      <c r="Y109">
        <v>6</v>
      </c>
      <c r="Z109">
        <v>6</v>
      </c>
      <c r="AA109">
        <v>14</v>
      </c>
      <c r="AB109">
        <v>11</v>
      </c>
      <c r="AC109">
        <v>3</v>
      </c>
      <c r="AD109">
        <v>2</v>
      </c>
      <c r="AE109">
        <v>3</v>
      </c>
      <c r="AF109">
        <v>0</v>
      </c>
      <c r="AG109">
        <v>0</v>
      </c>
      <c r="AH109">
        <v>1</v>
      </c>
      <c r="AI109" s="50" t="s">
        <v>141</v>
      </c>
      <c r="AM109" s="13" t="s">
        <v>92</v>
      </c>
    </row>
    <row r="110" spans="1:39" x14ac:dyDescent="0.3">
      <c r="A110">
        <v>4426</v>
      </c>
      <c r="B110" t="s">
        <v>147</v>
      </c>
      <c r="C110">
        <v>0</v>
      </c>
      <c r="D110">
        <v>0</v>
      </c>
      <c r="F110">
        <v>0</v>
      </c>
      <c r="G110">
        <v>20</v>
      </c>
      <c r="H110">
        <v>20</v>
      </c>
      <c r="I110">
        <v>20</v>
      </c>
      <c r="J110">
        <v>20</v>
      </c>
      <c r="K110">
        <v>20</v>
      </c>
      <c r="L110">
        <v>20</v>
      </c>
      <c r="M110">
        <v>19</v>
      </c>
      <c r="N110">
        <v>19</v>
      </c>
      <c r="O110">
        <v>24</v>
      </c>
      <c r="P110">
        <v>24</v>
      </c>
      <c r="Q110">
        <v>10</v>
      </c>
      <c r="R110">
        <v>15</v>
      </c>
      <c r="S110">
        <v>23</v>
      </c>
      <c r="T110">
        <v>23</v>
      </c>
      <c r="U110">
        <v>24</v>
      </c>
      <c r="V110">
        <v>10</v>
      </c>
      <c r="W110">
        <v>16</v>
      </c>
      <c r="X110">
        <v>14</v>
      </c>
      <c r="Y110">
        <v>14</v>
      </c>
      <c r="Z110">
        <v>14</v>
      </c>
      <c r="AA110">
        <v>23</v>
      </c>
      <c r="AB110">
        <v>20</v>
      </c>
      <c r="AC110">
        <v>7</v>
      </c>
      <c r="AD110">
        <v>5</v>
      </c>
      <c r="AE110">
        <v>21</v>
      </c>
      <c r="AF110">
        <v>0</v>
      </c>
      <c r="AG110">
        <v>20</v>
      </c>
      <c r="AH110">
        <v>12</v>
      </c>
      <c r="AI110" s="50" t="s">
        <v>141</v>
      </c>
      <c r="AM110" s="13" t="s">
        <v>92</v>
      </c>
    </row>
    <row r="111" spans="1:39" x14ac:dyDescent="0.3">
      <c r="A111">
        <v>4427</v>
      </c>
      <c r="B111" t="s">
        <v>148</v>
      </c>
      <c r="C111">
        <v>0</v>
      </c>
      <c r="D111">
        <v>0</v>
      </c>
      <c r="F111">
        <v>0</v>
      </c>
      <c r="G111">
        <v>13</v>
      </c>
      <c r="H111">
        <v>13</v>
      </c>
      <c r="I111">
        <v>13</v>
      </c>
      <c r="J111">
        <v>13</v>
      </c>
      <c r="K111">
        <v>9</v>
      </c>
      <c r="L111">
        <v>8</v>
      </c>
      <c r="M111">
        <v>8</v>
      </c>
      <c r="N111">
        <v>8</v>
      </c>
      <c r="O111">
        <v>4</v>
      </c>
      <c r="P111">
        <v>4</v>
      </c>
      <c r="Q111">
        <v>0</v>
      </c>
      <c r="R111">
        <v>3</v>
      </c>
      <c r="S111">
        <v>9</v>
      </c>
      <c r="T111">
        <v>9</v>
      </c>
      <c r="U111">
        <v>9</v>
      </c>
      <c r="V111">
        <v>3</v>
      </c>
      <c r="W111">
        <v>7</v>
      </c>
      <c r="X111">
        <v>8</v>
      </c>
      <c r="Y111">
        <v>8</v>
      </c>
      <c r="Z111">
        <v>8</v>
      </c>
      <c r="AA111">
        <v>4</v>
      </c>
      <c r="AB111">
        <v>4</v>
      </c>
      <c r="AC111">
        <v>0</v>
      </c>
      <c r="AD111">
        <v>1</v>
      </c>
      <c r="AE111">
        <v>3</v>
      </c>
      <c r="AF111">
        <v>0</v>
      </c>
      <c r="AG111">
        <v>1</v>
      </c>
      <c r="AH111">
        <v>6</v>
      </c>
      <c r="AI111" s="50" t="s">
        <v>141</v>
      </c>
      <c r="AM111" s="13" t="s">
        <v>92</v>
      </c>
    </row>
    <row r="112" spans="1:39" x14ac:dyDescent="0.3">
      <c r="A112">
        <v>4428</v>
      </c>
      <c r="B112" t="s">
        <v>149</v>
      </c>
      <c r="C112">
        <v>0</v>
      </c>
      <c r="D112">
        <v>0</v>
      </c>
      <c r="F112">
        <v>0</v>
      </c>
      <c r="G112">
        <v>17</v>
      </c>
      <c r="H112">
        <v>17</v>
      </c>
      <c r="I112">
        <v>17</v>
      </c>
      <c r="J112">
        <v>17</v>
      </c>
      <c r="K112">
        <v>12</v>
      </c>
      <c r="L112">
        <v>10</v>
      </c>
      <c r="M112">
        <v>12</v>
      </c>
      <c r="N112">
        <v>11</v>
      </c>
      <c r="O112">
        <v>13</v>
      </c>
      <c r="P112">
        <v>13</v>
      </c>
      <c r="Q112">
        <v>5</v>
      </c>
      <c r="R112">
        <v>5</v>
      </c>
      <c r="S112">
        <v>13</v>
      </c>
      <c r="T112">
        <v>13</v>
      </c>
      <c r="U112">
        <v>13</v>
      </c>
      <c r="V112">
        <v>4</v>
      </c>
      <c r="W112">
        <v>24</v>
      </c>
      <c r="X112">
        <v>16</v>
      </c>
      <c r="Y112">
        <v>16</v>
      </c>
      <c r="Z112">
        <v>16</v>
      </c>
      <c r="AA112">
        <v>16</v>
      </c>
      <c r="AB112">
        <v>14</v>
      </c>
      <c r="AC112">
        <v>1</v>
      </c>
      <c r="AD112">
        <v>0</v>
      </c>
      <c r="AE112">
        <v>3</v>
      </c>
      <c r="AF112">
        <v>0</v>
      </c>
      <c r="AG112">
        <v>0</v>
      </c>
      <c r="AH112">
        <v>14</v>
      </c>
      <c r="AI112" s="50" t="s">
        <v>141</v>
      </c>
      <c r="AM112" s="13" t="s">
        <v>92</v>
      </c>
    </row>
    <row r="113" spans="1:39" x14ac:dyDescent="0.3">
      <c r="A113">
        <v>4429</v>
      </c>
      <c r="B113" t="s">
        <v>150</v>
      </c>
      <c r="C113">
        <v>3</v>
      </c>
      <c r="D113">
        <v>0</v>
      </c>
      <c r="F113">
        <v>7</v>
      </c>
      <c r="G113">
        <v>28</v>
      </c>
      <c r="H113">
        <v>27</v>
      </c>
      <c r="I113">
        <v>27</v>
      </c>
      <c r="J113">
        <v>28</v>
      </c>
      <c r="K113">
        <v>41</v>
      </c>
      <c r="L113">
        <v>42</v>
      </c>
      <c r="M113">
        <v>39</v>
      </c>
      <c r="N113">
        <v>42</v>
      </c>
      <c r="O113">
        <v>32</v>
      </c>
      <c r="P113">
        <v>33</v>
      </c>
      <c r="Q113">
        <v>11</v>
      </c>
      <c r="R113">
        <v>9</v>
      </c>
      <c r="S113">
        <v>29</v>
      </c>
      <c r="T113">
        <v>29</v>
      </c>
      <c r="U113">
        <v>33</v>
      </c>
      <c r="V113">
        <v>7</v>
      </c>
      <c r="W113">
        <v>23</v>
      </c>
      <c r="X113">
        <v>30</v>
      </c>
      <c r="Y113">
        <v>30</v>
      </c>
      <c r="Z113">
        <v>29</v>
      </c>
      <c r="AA113">
        <v>29</v>
      </c>
      <c r="AB113">
        <v>26</v>
      </c>
      <c r="AC113">
        <v>6</v>
      </c>
      <c r="AD113">
        <v>9</v>
      </c>
      <c r="AE113">
        <v>1</v>
      </c>
      <c r="AF113">
        <v>0</v>
      </c>
      <c r="AG113">
        <v>8</v>
      </c>
      <c r="AH113">
        <v>26</v>
      </c>
      <c r="AI113" s="50" t="s">
        <v>141</v>
      </c>
      <c r="AM113" s="13" t="s">
        <v>92</v>
      </c>
    </row>
    <row r="114" spans="1:39" x14ac:dyDescent="0.3">
      <c r="A114">
        <v>4430</v>
      </c>
      <c r="B114" t="s">
        <v>151</v>
      </c>
      <c r="C114">
        <v>0</v>
      </c>
      <c r="D114">
        <v>0</v>
      </c>
      <c r="F114">
        <v>0</v>
      </c>
      <c r="G114">
        <v>16</v>
      </c>
      <c r="H114">
        <v>16</v>
      </c>
      <c r="I114">
        <v>16</v>
      </c>
      <c r="J114">
        <v>16</v>
      </c>
      <c r="K114">
        <v>10</v>
      </c>
      <c r="L114">
        <v>10</v>
      </c>
      <c r="M114">
        <v>10</v>
      </c>
      <c r="N114">
        <v>10</v>
      </c>
      <c r="O114">
        <v>12</v>
      </c>
      <c r="P114">
        <v>12</v>
      </c>
      <c r="Q114">
        <v>5</v>
      </c>
      <c r="R114">
        <v>1</v>
      </c>
      <c r="S114">
        <v>9</v>
      </c>
      <c r="T114">
        <v>9</v>
      </c>
      <c r="U114">
        <v>9</v>
      </c>
      <c r="V114">
        <v>1</v>
      </c>
      <c r="W114">
        <v>7</v>
      </c>
      <c r="X114">
        <v>10</v>
      </c>
      <c r="Y114">
        <v>10</v>
      </c>
      <c r="Z114">
        <v>10</v>
      </c>
      <c r="AA114">
        <v>15</v>
      </c>
      <c r="AB114">
        <v>15</v>
      </c>
      <c r="AC114">
        <v>5</v>
      </c>
      <c r="AD114">
        <v>0</v>
      </c>
      <c r="AE114">
        <v>9</v>
      </c>
      <c r="AF114">
        <v>0</v>
      </c>
      <c r="AG114">
        <v>0</v>
      </c>
      <c r="AH114">
        <v>4</v>
      </c>
      <c r="AI114" s="50" t="s">
        <v>141</v>
      </c>
      <c r="AM114" s="13" t="s">
        <v>92</v>
      </c>
    </row>
    <row r="115" spans="1:39" x14ac:dyDescent="0.3">
      <c r="A115">
        <v>4431</v>
      </c>
      <c r="B115" t="s">
        <v>152</v>
      </c>
      <c r="C115">
        <v>0</v>
      </c>
      <c r="D115">
        <v>0</v>
      </c>
      <c r="F115">
        <v>0</v>
      </c>
      <c r="G115">
        <v>4</v>
      </c>
      <c r="H115">
        <v>4</v>
      </c>
      <c r="I115">
        <v>4</v>
      </c>
      <c r="J115">
        <v>4</v>
      </c>
      <c r="K115">
        <v>4</v>
      </c>
      <c r="L115">
        <v>4</v>
      </c>
      <c r="M115">
        <v>4</v>
      </c>
      <c r="N115">
        <v>4</v>
      </c>
      <c r="O115">
        <v>2</v>
      </c>
      <c r="P115">
        <v>2</v>
      </c>
      <c r="Q115">
        <v>0</v>
      </c>
      <c r="R115">
        <v>2</v>
      </c>
      <c r="S115">
        <v>7</v>
      </c>
      <c r="T115">
        <v>7</v>
      </c>
      <c r="U115">
        <v>7</v>
      </c>
      <c r="V115">
        <v>1</v>
      </c>
      <c r="W115">
        <v>3</v>
      </c>
      <c r="X115">
        <v>8</v>
      </c>
      <c r="Y115">
        <v>8</v>
      </c>
      <c r="Z115">
        <v>8</v>
      </c>
      <c r="AA115">
        <v>8</v>
      </c>
      <c r="AB115">
        <v>7</v>
      </c>
      <c r="AC115">
        <v>0</v>
      </c>
      <c r="AD115">
        <v>6</v>
      </c>
      <c r="AE115">
        <v>4</v>
      </c>
      <c r="AF115">
        <v>0</v>
      </c>
      <c r="AG115">
        <v>0</v>
      </c>
      <c r="AH115">
        <v>5</v>
      </c>
      <c r="AI115" s="50" t="s">
        <v>141</v>
      </c>
      <c r="AM115" s="13" t="s">
        <v>92</v>
      </c>
    </row>
    <row r="116" spans="1:39" x14ac:dyDescent="0.3">
      <c r="A116">
        <v>4432</v>
      </c>
      <c r="B116" t="s">
        <v>153</v>
      </c>
      <c r="C116">
        <v>1</v>
      </c>
      <c r="D116">
        <v>0</v>
      </c>
      <c r="F116">
        <v>1</v>
      </c>
      <c r="G116">
        <v>3</v>
      </c>
      <c r="H116">
        <v>3</v>
      </c>
      <c r="I116">
        <v>3</v>
      </c>
      <c r="J116">
        <v>3</v>
      </c>
      <c r="K116">
        <v>7</v>
      </c>
      <c r="L116">
        <v>7</v>
      </c>
      <c r="M116">
        <v>7</v>
      </c>
      <c r="N116">
        <v>7</v>
      </c>
      <c r="O116">
        <v>7</v>
      </c>
      <c r="P116">
        <v>7</v>
      </c>
      <c r="Q116">
        <v>0</v>
      </c>
      <c r="R116">
        <v>0</v>
      </c>
      <c r="S116">
        <v>3</v>
      </c>
      <c r="T116">
        <v>3</v>
      </c>
      <c r="U116">
        <v>3</v>
      </c>
      <c r="V116">
        <v>0</v>
      </c>
      <c r="W116">
        <v>6</v>
      </c>
      <c r="X116">
        <v>4</v>
      </c>
      <c r="Y116">
        <v>4</v>
      </c>
      <c r="Z116">
        <v>4</v>
      </c>
      <c r="AA116">
        <v>5</v>
      </c>
      <c r="AB116">
        <v>5</v>
      </c>
      <c r="AC116">
        <v>7</v>
      </c>
      <c r="AD116">
        <v>1</v>
      </c>
      <c r="AE116">
        <v>0</v>
      </c>
      <c r="AF116">
        <v>0</v>
      </c>
      <c r="AG116">
        <v>0</v>
      </c>
      <c r="AH116">
        <v>1</v>
      </c>
      <c r="AI116" s="50" t="s">
        <v>141</v>
      </c>
      <c r="AM116" s="13" t="s">
        <v>92</v>
      </c>
    </row>
    <row r="117" spans="1:39" x14ac:dyDescent="0.3">
      <c r="A117">
        <v>4433</v>
      </c>
      <c r="B117" t="s">
        <v>154</v>
      </c>
      <c r="C117">
        <v>0</v>
      </c>
      <c r="D117">
        <v>0</v>
      </c>
      <c r="F117">
        <v>0</v>
      </c>
      <c r="G117">
        <v>4</v>
      </c>
      <c r="H117">
        <v>4</v>
      </c>
      <c r="I117">
        <v>6</v>
      </c>
      <c r="J117">
        <v>6</v>
      </c>
      <c r="K117">
        <v>2</v>
      </c>
      <c r="L117">
        <v>1</v>
      </c>
      <c r="M117">
        <v>3</v>
      </c>
      <c r="N117">
        <v>3</v>
      </c>
      <c r="O117">
        <v>1</v>
      </c>
      <c r="P117">
        <v>1</v>
      </c>
      <c r="Q117">
        <v>1</v>
      </c>
      <c r="R117">
        <v>1</v>
      </c>
      <c r="S117">
        <v>4</v>
      </c>
      <c r="T117">
        <v>9</v>
      </c>
      <c r="U117">
        <v>7</v>
      </c>
      <c r="V117">
        <v>0</v>
      </c>
      <c r="W117">
        <v>7</v>
      </c>
      <c r="X117">
        <v>3</v>
      </c>
      <c r="Y117">
        <v>4</v>
      </c>
      <c r="Z117">
        <v>4</v>
      </c>
      <c r="AA117">
        <v>9</v>
      </c>
      <c r="AB117">
        <v>4</v>
      </c>
      <c r="AC117">
        <v>5</v>
      </c>
      <c r="AD117">
        <v>6</v>
      </c>
      <c r="AE117">
        <v>6</v>
      </c>
      <c r="AF117">
        <v>0</v>
      </c>
      <c r="AG117">
        <v>4</v>
      </c>
      <c r="AH117">
        <v>0</v>
      </c>
      <c r="AI117" s="50" t="s">
        <v>141</v>
      </c>
      <c r="AM117" s="13" t="s">
        <v>92</v>
      </c>
    </row>
    <row r="118" spans="1:39" x14ac:dyDescent="0.3">
      <c r="A118">
        <v>4434</v>
      </c>
      <c r="B118" t="s">
        <v>155</v>
      </c>
      <c r="C118">
        <v>0</v>
      </c>
      <c r="D118">
        <v>0</v>
      </c>
      <c r="F118">
        <v>0</v>
      </c>
      <c r="G118">
        <v>9</v>
      </c>
      <c r="H118">
        <v>9</v>
      </c>
      <c r="I118">
        <v>9</v>
      </c>
      <c r="J118">
        <v>9</v>
      </c>
      <c r="K118">
        <v>13</v>
      </c>
      <c r="L118">
        <v>12</v>
      </c>
      <c r="M118">
        <v>12</v>
      </c>
      <c r="N118">
        <v>13</v>
      </c>
      <c r="O118">
        <v>5</v>
      </c>
      <c r="P118">
        <v>5</v>
      </c>
      <c r="Q118">
        <v>2</v>
      </c>
      <c r="R118">
        <v>5</v>
      </c>
      <c r="S118">
        <v>4</v>
      </c>
      <c r="T118">
        <v>4</v>
      </c>
      <c r="U118">
        <v>4</v>
      </c>
      <c r="V118">
        <v>3</v>
      </c>
      <c r="W118">
        <v>10</v>
      </c>
      <c r="X118">
        <v>3</v>
      </c>
      <c r="Y118">
        <v>4</v>
      </c>
      <c r="Z118">
        <v>4</v>
      </c>
      <c r="AA118">
        <v>4</v>
      </c>
      <c r="AB118">
        <v>4</v>
      </c>
      <c r="AC118">
        <v>0</v>
      </c>
      <c r="AD118">
        <v>0</v>
      </c>
      <c r="AE118">
        <v>1</v>
      </c>
      <c r="AF118">
        <v>0</v>
      </c>
      <c r="AG118">
        <v>0</v>
      </c>
      <c r="AH118">
        <v>5</v>
      </c>
      <c r="AI118" s="50" t="s">
        <v>141</v>
      </c>
      <c r="AM118" s="13" t="s">
        <v>92</v>
      </c>
    </row>
    <row r="119" spans="1:39" x14ac:dyDescent="0.3">
      <c r="A119">
        <v>4435</v>
      </c>
      <c r="B119" t="s">
        <v>156</v>
      </c>
      <c r="C119">
        <v>1</v>
      </c>
      <c r="D119">
        <v>0</v>
      </c>
      <c r="F119">
        <v>1</v>
      </c>
      <c r="G119">
        <v>8</v>
      </c>
      <c r="H119">
        <v>8</v>
      </c>
      <c r="I119">
        <v>8</v>
      </c>
      <c r="J119">
        <v>8</v>
      </c>
      <c r="K119">
        <v>7</v>
      </c>
      <c r="L119">
        <v>7</v>
      </c>
      <c r="M119">
        <v>7</v>
      </c>
      <c r="N119">
        <v>7</v>
      </c>
      <c r="O119">
        <v>5</v>
      </c>
      <c r="P119">
        <v>5</v>
      </c>
      <c r="Q119">
        <v>1</v>
      </c>
      <c r="R119">
        <v>0</v>
      </c>
      <c r="S119">
        <v>2</v>
      </c>
      <c r="T119">
        <v>2</v>
      </c>
      <c r="U119">
        <v>2</v>
      </c>
      <c r="V119">
        <v>2</v>
      </c>
      <c r="W119">
        <v>7</v>
      </c>
      <c r="X119">
        <v>2</v>
      </c>
      <c r="Y119">
        <v>2</v>
      </c>
      <c r="Z119">
        <v>2</v>
      </c>
      <c r="AA119">
        <v>6</v>
      </c>
      <c r="AB119">
        <v>6</v>
      </c>
      <c r="AC119">
        <v>0</v>
      </c>
      <c r="AD119">
        <v>0</v>
      </c>
      <c r="AE119">
        <v>2</v>
      </c>
      <c r="AF119">
        <v>0</v>
      </c>
      <c r="AG119">
        <v>0</v>
      </c>
      <c r="AH119">
        <v>2</v>
      </c>
      <c r="AI119" s="50" t="s">
        <v>141</v>
      </c>
      <c r="AM119" s="13" t="s">
        <v>92</v>
      </c>
    </row>
    <row r="120" spans="1:39" x14ac:dyDescent="0.3">
      <c r="A120">
        <v>4436</v>
      </c>
      <c r="B120" t="s">
        <v>157</v>
      </c>
      <c r="C120">
        <v>0</v>
      </c>
      <c r="D120">
        <v>0</v>
      </c>
      <c r="F120">
        <v>0</v>
      </c>
      <c r="G120">
        <v>4</v>
      </c>
      <c r="H120">
        <v>4</v>
      </c>
      <c r="I120">
        <v>4</v>
      </c>
      <c r="J120">
        <v>4</v>
      </c>
      <c r="K120">
        <v>7</v>
      </c>
      <c r="L120">
        <v>7</v>
      </c>
      <c r="M120">
        <v>7</v>
      </c>
      <c r="N120">
        <v>7</v>
      </c>
      <c r="O120">
        <v>6</v>
      </c>
      <c r="P120">
        <v>6</v>
      </c>
      <c r="Q120">
        <v>3</v>
      </c>
      <c r="R120">
        <v>0</v>
      </c>
      <c r="S120">
        <v>8</v>
      </c>
      <c r="T120">
        <v>8</v>
      </c>
      <c r="U120">
        <v>8</v>
      </c>
      <c r="V120">
        <v>2</v>
      </c>
      <c r="W120">
        <v>9</v>
      </c>
      <c r="X120">
        <v>2</v>
      </c>
      <c r="Y120">
        <v>2</v>
      </c>
      <c r="Z120">
        <v>2</v>
      </c>
      <c r="AA120">
        <v>7</v>
      </c>
      <c r="AB120">
        <v>6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6</v>
      </c>
      <c r="AI120" s="50" t="s">
        <v>141</v>
      </c>
      <c r="AM120" s="13" t="s">
        <v>92</v>
      </c>
    </row>
    <row r="121" spans="1:39" x14ac:dyDescent="0.3">
      <c r="A121">
        <v>4437</v>
      </c>
      <c r="B121" t="s">
        <v>158</v>
      </c>
      <c r="C121">
        <v>0</v>
      </c>
      <c r="D121">
        <v>0</v>
      </c>
      <c r="F121">
        <v>0</v>
      </c>
      <c r="G121">
        <v>10</v>
      </c>
      <c r="H121">
        <v>10</v>
      </c>
      <c r="I121">
        <v>10</v>
      </c>
      <c r="J121">
        <v>10</v>
      </c>
      <c r="K121">
        <v>21</v>
      </c>
      <c r="L121">
        <v>17</v>
      </c>
      <c r="M121">
        <v>21</v>
      </c>
      <c r="N121">
        <v>21</v>
      </c>
      <c r="O121">
        <v>22</v>
      </c>
      <c r="P121">
        <v>21</v>
      </c>
      <c r="Q121">
        <v>7</v>
      </c>
      <c r="R121">
        <v>6</v>
      </c>
      <c r="S121">
        <v>8</v>
      </c>
      <c r="T121">
        <v>10</v>
      </c>
      <c r="U121">
        <v>9</v>
      </c>
      <c r="V121">
        <v>1</v>
      </c>
      <c r="W121">
        <v>14</v>
      </c>
      <c r="X121">
        <v>13</v>
      </c>
      <c r="Y121">
        <v>15</v>
      </c>
      <c r="Z121">
        <v>10</v>
      </c>
      <c r="AA121">
        <v>10</v>
      </c>
      <c r="AB121">
        <v>10</v>
      </c>
      <c r="AC121">
        <v>0</v>
      </c>
      <c r="AD121">
        <v>1</v>
      </c>
      <c r="AE121">
        <v>0</v>
      </c>
      <c r="AF121">
        <v>0</v>
      </c>
      <c r="AG121">
        <v>0</v>
      </c>
      <c r="AH121">
        <v>14</v>
      </c>
      <c r="AI121" s="50" t="s">
        <v>141</v>
      </c>
      <c r="AM121" s="13" t="s">
        <v>92</v>
      </c>
    </row>
    <row r="122" spans="1:39" x14ac:dyDescent="0.3">
      <c r="A122">
        <v>4438</v>
      </c>
      <c r="B122" t="s">
        <v>159</v>
      </c>
      <c r="C122">
        <v>0</v>
      </c>
      <c r="D122">
        <v>0</v>
      </c>
      <c r="F122">
        <v>0</v>
      </c>
      <c r="G122">
        <v>13</v>
      </c>
      <c r="H122">
        <v>13</v>
      </c>
      <c r="I122">
        <v>13</v>
      </c>
      <c r="J122">
        <v>13</v>
      </c>
      <c r="K122">
        <v>4</v>
      </c>
      <c r="L122">
        <v>4</v>
      </c>
      <c r="M122">
        <v>4</v>
      </c>
      <c r="N122">
        <v>4</v>
      </c>
      <c r="O122">
        <v>5</v>
      </c>
      <c r="P122">
        <v>5</v>
      </c>
      <c r="Q122">
        <v>1</v>
      </c>
      <c r="R122">
        <v>4</v>
      </c>
      <c r="S122">
        <v>7</v>
      </c>
      <c r="T122">
        <v>7</v>
      </c>
      <c r="U122">
        <v>7</v>
      </c>
      <c r="V122">
        <v>1</v>
      </c>
      <c r="W122">
        <v>12</v>
      </c>
      <c r="X122">
        <v>5</v>
      </c>
      <c r="Y122">
        <v>2</v>
      </c>
      <c r="Z122">
        <v>5</v>
      </c>
      <c r="AA122">
        <v>12</v>
      </c>
      <c r="AB122">
        <v>13</v>
      </c>
      <c r="AC122">
        <v>0</v>
      </c>
      <c r="AD122">
        <v>1</v>
      </c>
      <c r="AE122">
        <v>8</v>
      </c>
      <c r="AF122">
        <v>0</v>
      </c>
      <c r="AG122">
        <v>7</v>
      </c>
      <c r="AH122">
        <v>7</v>
      </c>
      <c r="AI122" s="50" t="s">
        <v>141</v>
      </c>
      <c r="AM122" s="13" t="s">
        <v>92</v>
      </c>
    </row>
    <row r="123" spans="1:39" x14ac:dyDescent="0.3">
      <c r="A123">
        <v>4439</v>
      </c>
      <c r="B123" t="s">
        <v>160</v>
      </c>
      <c r="C123">
        <v>0</v>
      </c>
      <c r="D123">
        <v>0</v>
      </c>
      <c r="F123">
        <v>0</v>
      </c>
      <c r="G123">
        <v>21</v>
      </c>
      <c r="H123">
        <v>21</v>
      </c>
      <c r="I123">
        <v>21</v>
      </c>
      <c r="J123">
        <v>21</v>
      </c>
      <c r="K123">
        <v>15</v>
      </c>
      <c r="L123">
        <v>15</v>
      </c>
      <c r="M123">
        <v>14</v>
      </c>
      <c r="N123">
        <v>15</v>
      </c>
      <c r="O123">
        <v>16</v>
      </c>
      <c r="P123">
        <v>15</v>
      </c>
      <c r="Q123">
        <v>4</v>
      </c>
      <c r="R123">
        <v>6</v>
      </c>
      <c r="S123">
        <v>15</v>
      </c>
      <c r="T123">
        <v>15</v>
      </c>
      <c r="U123">
        <v>14</v>
      </c>
      <c r="V123">
        <v>6</v>
      </c>
      <c r="W123">
        <v>9</v>
      </c>
      <c r="X123">
        <v>12</v>
      </c>
      <c r="Y123">
        <v>13</v>
      </c>
      <c r="Z123">
        <v>13</v>
      </c>
      <c r="AA123">
        <v>15</v>
      </c>
      <c r="AB123">
        <v>14</v>
      </c>
      <c r="AC123">
        <v>11</v>
      </c>
      <c r="AD123">
        <v>39</v>
      </c>
      <c r="AE123">
        <v>11</v>
      </c>
      <c r="AF123">
        <v>0</v>
      </c>
      <c r="AG123">
        <v>4</v>
      </c>
      <c r="AH123">
        <v>7</v>
      </c>
      <c r="AI123" s="50" t="s">
        <v>161</v>
      </c>
      <c r="AM123" s="13" t="s">
        <v>33</v>
      </c>
    </row>
    <row r="124" spans="1:39" x14ac:dyDescent="0.3">
      <c r="A124">
        <v>4441</v>
      </c>
      <c r="B124" t="s">
        <v>165</v>
      </c>
      <c r="C124">
        <v>1</v>
      </c>
      <c r="D124">
        <v>0</v>
      </c>
      <c r="F124">
        <v>1</v>
      </c>
      <c r="G124">
        <v>29</v>
      </c>
      <c r="H124">
        <v>29</v>
      </c>
      <c r="I124">
        <v>28</v>
      </c>
      <c r="J124">
        <v>29</v>
      </c>
      <c r="K124">
        <v>29</v>
      </c>
      <c r="L124">
        <v>28</v>
      </c>
      <c r="M124">
        <v>29</v>
      </c>
      <c r="N124">
        <v>31</v>
      </c>
      <c r="O124">
        <v>35</v>
      </c>
      <c r="P124">
        <v>35</v>
      </c>
      <c r="Q124">
        <v>16</v>
      </c>
      <c r="R124">
        <v>10</v>
      </c>
      <c r="S124">
        <v>27</v>
      </c>
      <c r="T124">
        <v>26</v>
      </c>
      <c r="U124">
        <v>29</v>
      </c>
      <c r="V124">
        <v>10</v>
      </c>
      <c r="W124">
        <v>47</v>
      </c>
      <c r="X124">
        <v>45</v>
      </c>
      <c r="Y124">
        <v>45</v>
      </c>
      <c r="Z124">
        <v>44</v>
      </c>
      <c r="AA124">
        <v>30</v>
      </c>
      <c r="AB124">
        <v>25</v>
      </c>
      <c r="AC124">
        <v>7</v>
      </c>
      <c r="AD124">
        <v>61</v>
      </c>
      <c r="AE124">
        <v>14</v>
      </c>
      <c r="AF124">
        <v>0</v>
      </c>
      <c r="AG124">
        <v>0</v>
      </c>
      <c r="AH124">
        <v>14</v>
      </c>
      <c r="AI124" s="50" t="s">
        <v>164</v>
      </c>
      <c r="AM124" s="13" t="s">
        <v>164</v>
      </c>
    </row>
    <row r="125" spans="1:39" x14ac:dyDescent="0.3">
      <c r="A125">
        <v>4442</v>
      </c>
      <c r="B125" t="s">
        <v>166</v>
      </c>
      <c r="C125">
        <v>0</v>
      </c>
      <c r="D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1</v>
      </c>
      <c r="L125">
        <v>1</v>
      </c>
      <c r="M125">
        <v>2</v>
      </c>
      <c r="N125">
        <v>2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2</v>
      </c>
      <c r="AC125">
        <v>0</v>
      </c>
      <c r="AD125">
        <v>21</v>
      </c>
      <c r="AE125">
        <v>2</v>
      </c>
      <c r="AF125">
        <v>0</v>
      </c>
      <c r="AG125">
        <v>0</v>
      </c>
      <c r="AH125">
        <v>2</v>
      </c>
      <c r="AI125" s="50" t="s">
        <v>331</v>
      </c>
      <c r="AM125" s="13" t="s">
        <v>164</v>
      </c>
    </row>
    <row r="126" spans="1:39" x14ac:dyDescent="0.3">
      <c r="A126">
        <v>4443</v>
      </c>
      <c r="B126" t="s">
        <v>168</v>
      </c>
      <c r="C126">
        <v>2</v>
      </c>
      <c r="D126">
        <v>0</v>
      </c>
      <c r="F126">
        <v>2</v>
      </c>
      <c r="G126">
        <v>15</v>
      </c>
      <c r="H126">
        <v>15</v>
      </c>
      <c r="I126">
        <v>15</v>
      </c>
      <c r="J126">
        <v>15</v>
      </c>
      <c r="K126">
        <v>19</v>
      </c>
      <c r="L126">
        <v>21</v>
      </c>
      <c r="M126">
        <v>19</v>
      </c>
      <c r="N126">
        <v>19</v>
      </c>
      <c r="O126">
        <v>21</v>
      </c>
      <c r="P126">
        <v>21</v>
      </c>
      <c r="Q126">
        <v>5</v>
      </c>
      <c r="R126">
        <v>7</v>
      </c>
      <c r="S126">
        <v>18</v>
      </c>
      <c r="T126">
        <v>18</v>
      </c>
      <c r="U126">
        <v>18</v>
      </c>
      <c r="V126">
        <v>2</v>
      </c>
      <c r="W126">
        <v>20</v>
      </c>
      <c r="X126">
        <v>17</v>
      </c>
      <c r="Y126">
        <v>6</v>
      </c>
      <c r="Z126">
        <v>16</v>
      </c>
      <c r="AA126">
        <v>26</v>
      </c>
      <c r="AB126">
        <v>12</v>
      </c>
      <c r="AC126">
        <v>11</v>
      </c>
      <c r="AD126">
        <v>38</v>
      </c>
      <c r="AE126">
        <v>12</v>
      </c>
      <c r="AF126">
        <v>0</v>
      </c>
      <c r="AG126">
        <v>0</v>
      </c>
      <c r="AH126">
        <v>26</v>
      </c>
      <c r="AI126" s="50" t="s">
        <v>332</v>
      </c>
      <c r="AM126" s="13" t="s">
        <v>164</v>
      </c>
    </row>
    <row r="127" spans="1:39" x14ac:dyDescent="0.3">
      <c r="A127">
        <v>4444</v>
      </c>
      <c r="B127" t="s">
        <v>169</v>
      </c>
      <c r="C127">
        <v>0</v>
      </c>
      <c r="D127">
        <v>0</v>
      </c>
      <c r="F127">
        <v>0</v>
      </c>
      <c r="G127">
        <v>13</v>
      </c>
      <c r="H127">
        <v>13</v>
      </c>
      <c r="I127">
        <v>13</v>
      </c>
      <c r="J127">
        <v>13</v>
      </c>
      <c r="K127">
        <v>7</v>
      </c>
      <c r="L127">
        <v>7</v>
      </c>
      <c r="M127">
        <v>7</v>
      </c>
      <c r="N127">
        <v>7</v>
      </c>
      <c r="O127">
        <v>8</v>
      </c>
      <c r="P127">
        <v>8</v>
      </c>
      <c r="Q127">
        <v>4</v>
      </c>
      <c r="R127">
        <v>1</v>
      </c>
      <c r="S127">
        <v>6</v>
      </c>
      <c r="T127">
        <v>6</v>
      </c>
      <c r="U127">
        <v>6</v>
      </c>
      <c r="V127">
        <v>1</v>
      </c>
      <c r="W127">
        <v>4</v>
      </c>
      <c r="X127">
        <v>7</v>
      </c>
      <c r="Y127">
        <v>6</v>
      </c>
      <c r="Z127">
        <v>6</v>
      </c>
      <c r="AA127">
        <v>11</v>
      </c>
      <c r="AB127">
        <v>11</v>
      </c>
      <c r="AC127">
        <v>0</v>
      </c>
      <c r="AD127">
        <v>27</v>
      </c>
      <c r="AE127">
        <v>9</v>
      </c>
      <c r="AF127">
        <v>0</v>
      </c>
      <c r="AG127">
        <v>1</v>
      </c>
      <c r="AH127">
        <v>8</v>
      </c>
      <c r="AI127" s="50" t="s">
        <v>169</v>
      </c>
      <c r="AM127" s="13" t="s">
        <v>164</v>
      </c>
    </row>
    <row r="128" spans="1:39" x14ac:dyDescent="0.3">
      <c r="A128">
        <v>4445</v>
      </c>
      <c r="B128" t="s">
        <v>170</v>
      </c>
      <c r="C128">
        <v>0</v>
      </c>
      <c r="D128">
        <v>0</v>
      </c>
      <c r="F128">
        <v>0</v>
      </c>
      <c r="G128">
        <v>2</v>
      </c>
      <c r="H128">
        <v>2</v>
      </c>
      <c r="I128">
        <v>2</v>
      </c>
      <c r="J128">
        <v>2</v>
      </c>
      <c r="K128">
        <v>4</v>
      </c>
      <c r="L128">
        <v>4</v>
      </c>
      <c r="M128">
        <v>4</v>
      </c>
      <c r="N128">
        <v>4</v>
      </c>
      <c r="O128">
        <v>8</v>
      </c>
      <c r="P128">
        <v>8</v>
      </c>
      <c r="Q128">
        <v>0</v>
      </c>
      <c r="R128">
        <v>1</v>
      </c>
      <c r="S128">
        <v>5</v>
      </c>
      <c r="T128">
        <v>5</v>
      </c>
      <c r="U128">
        <v>2</v>
      </c>
      <c r="V128">
        <v>0</v>
      </c>
      <c r="W128">
        <v>1</v>
      </c>
      <c r="X128">
        <v>4</v>
      </c>
      <c r="Y128">
        <v>4</v>
      </c>
      <c r="Z128">
        <v>4</v>
      </c>
      <c r="AA128">
        <v>9</v>
      </c>
      <c r="AB128">
        <v>9</v>
      </c>
      <c r="AC128">
        <v>0</v>
      </c>
      <c r="AD128">
        <v>9</v>
      </c>
      <c r="AE128">
        <v>0</v>
      </c>
      <c r="AF128">
        <v>0</v>
      </c>
      <c r="AG128">
        <v>0</v>
      </c>
      <c r="AH128">
        <v>7</v>
      </c>
      <c r="AI128" s="50" t="s">
        <v>169</v>
      </c>
      <c r="AM128" s="13" t="s">
        <v>164</v>
      </c>
    </row>
    <row r="129" spans="1:39" x14ac:dyDescent="0.3">
      <c r="A129">
        <v>4446</v>
      </c>
      <c r="B129" t="s">
        <v>171</v>
      </c>
      <c r="C129">
        <v>0</v>
      </c>
      <c r="D129">
        <v>0</v>
      </c>
      <c r="F129">
        <v>0</v>
      </c>
      <c r="G129">
        <v>2</v>
      </c>
      <c r="H129">
        <v>2</v>
      </c>
      <c r="I129">
        <v>2</v>
      </c>
      <c r="J129">
        <v>2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0</v>
      </c>
      <c r="S129">
        <v>1</v>
      </c>
      <c r="T129">
        <v>1</v>
      </c>
      <c r="U129">
        <v>1</v>
      </c>
      <c r="V129">
        <v>0</v>
      </c>
      <c r="W129">
        <v>3</v>
      </c>
      <c r="X129">
        <v>2</v>
      </c>
      <c r="Y129">
        <v>2</v>
      </c>
      <c r="Z129">
        <v>2</v>
      </c>
      <c r="AA129">
        <v>7</v>
      </c>
      <c r="AB129">
        <v>6</v>
      </c>
      <c r="AC129">
        <v>0</v>
      </c>
      <c r="AD129">
        <v>17</v>
      </c>
      <c r="AE129">
        <v>0</v>
      </c>
      <c r="AF129">
        <v>0</v>
      </c>
      <c r="AG129">
        <v>0</v>
      </c>
      <c r="AH129">
        <v>1</v>
      </c>
      <c r="AI129" s="50" t="s">
        <v>169</v>
      </c>
      <c r="AM129" s="13" t="s">
        <v>164</v>
      </c>
    </row>
    <row r="130" spans="1:39" x14ac:dyDescent="0.3">
      <c r="A130">
        <v>4447</v>
      </c>
      <c r="B130" t="s">
        <v>172</v>
      </c>
      <c r="C130">
        <v>0</v>
      </c>
      <c r="D130">
        <v>2</v>
      </c>
      <c r="F130">
        <v>1</v>
      </c>
      <c r="G130">
        <v>12</v>
      </c>
      <c r="H130">
        <v>11</v>
      </c>
      <c r="I130">
        <v>11</v>
      </c>
      <c r="J130">
        <v>11</v>
      </c>
      <c r="K130">
        <v>7</v>
      </c>
      <c r="L130">
        <v>8</v>
      </c>
      <c r="M130">
        <v>8</v>
      </c>
      <c r="N130">
        <v>8</v>
      </c>
      <c r="O130">
        <v>14</v>
      </c>
      <c r="P130">
        <v>14</v>
      </c>
      <c r="Q130">
        <v>2</v>
      </c>
      <c r="R130">
        <v>3</v>
      </c>
      <c r="S130">
        <v>15</v>
      </c>
      <c r="T130">
        <v>16</v>
      </c>
      <c r="U130">
        <v>15</v>
      </c>
      <c r="V130">
        <v>4</v>
      </c>
      <c r="W130">
        <v>12</v>
      </c>
      <c r="X130">
        <v>12</v>
      </c>
      <c r="Y130">
        <v>9</v>
      </c>
      <c r="Z130">
        <v>12</v>
      </c>
      <c r="AA130">
        <v>8</v>
      </c>
      <c r="AB130">
        <v>8</v>
      </c>
      <c r="AC130">
        <v>16</v>
      </c>
      <c r="AD130">
        <v>25</v>
      </c>
      <c r="AE130">
        <v>2</v>
      </c>
      <c r="AF130">
        <v>0</v>
      </c>
      <c r="AG130">
        <v>0</v>
      </c>
      <c r="AH130">
        <v>5</v>
      </c>
      <c r="AI130" s="50" t="s">
        <v>169</v>
      </c>
      <c r="AM130" s="13" t="s">
        <v>164</v>
      </c>
    </row>
    <row r="131" spans="1:39" x14ac:dyDescent="0.3">
      <c r="A131">
        <v>4448</v>
      </c>
      <c r="B131" t="s">
        <v>173</v>
      </c>
      <c r="C131">
        <v>0</v>
      </c>
      <c r="D131">
        <v>0</v>
      </c>
      <c r="F131">
        <v>0</v>
      </c>
      <c r="G131">
        <v>6</v>
      </c>
      <c r="H131">
        <v>6</v>
      </c>
      <c r="I131">
        <v>6</v>
      </c>
      <c r="J131">
        <v>6</v>
      </c>
      <c r="K131">
        <v>3</v>
      </c>
      <c r="L131">
        <v>3</v>
      </c>
      <c r="M131">
        <v>3</v>
      </c>
      <c r="N131">
        <v>3</v>
      </c>
      <c r="O131">
        <v>0</v>
      </c>
      <c r="P131">
        <v>0</v>
      </c>
      <c r="Q131">
        <v>0</v>
      </c>
      <c r="R131">
        <v>0</v>
      </c>
      <c r="S131">
        <v>4</v>
      </c>
      <c r="T131">
        <v>4</v>
      </c>
      <c r="U131">
        <v>4</v>
      </c>
      <c r="V131">
        <v>0</v>
      </c>
      <c r="W131">
        <v>4</v>
      </c>
      <c r="X131">
        <v>1</v>
      </c>
      <c r="Y131">
        <v>1</v>
      </c>
      <c r="Z131">
        <v>1</v>
      </c>
      <c r="AA131">
        <v>5</v>
      </c>
      <c r="AB131">
        <v>5</v>
      </c>
      <c r="AC131">
        <v>0</v>
      </c>
      <c r="AD131">
        <v>6</v>
      </c>
      <c r="AE131">
        <v>2</v>
      </c>
      <c r="AF131">
        <v>0</v>
      </c>
      <c r="AG131">
        <v>0</v>
      </c>
      <c r="AH131">
        <v>3</v>
      </c>
      <c r="AI131" s="50" t="s">
        <v>169</v>
      </c>
      <c r="AM131" s="13" t="s">
        <v>164</v>
      </c>
    </row>
    <row r="132" spans="1:39" x14ac:dyDescent="0.3">
      <c r="A132">
        <v>4449</v>
      </c>
      <c r="B132" t="s">
        <v>174</v>
      </c>
      <c r="C132">
        <v>0</v>
      </c>
      <c r="D132">
        <v>0</v>
      </c>
      <c r="F132">
        <v>0</v>
      </c>
      <c r="G132">
        <v>4</v>
      </c>
      <c r="H132">
        <v>4</v>
      </c>
      <c r="I132">
        <v>4</v>
      </c>
      <c r="J132">
        <v>4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0</v>
      </c>
      <c r="R132">
        <v>0</v>
      </c>
      <c r="S132">
        <v>1</v>
      </c>
      <c r="T132">
        <v>1</v>
      </c>
      <c r="U132">
        <v>1</v>
      </c>
      <c r="V132">
        <v>0</v>
      </c>
      <c r="W132">
        <v>4</v>
      </c>
      <c r="X132">
        <v>2</v>
      </c>
      <c r="Y132">
        <v>2</v>
      </c>
      <c r="Z132">
        <v>2</v>
      </c>
      <c r="AA132">
        <v>6</v>
      </c>
      <c r="AB132">
        <v>6</v>
      </c>
      <c r="AC132">
        <v>6</v>
      </c>
      <c r="AD132">
        <v>5</v>
      </c>
      <c r="AE132">
        <v>0</v>
      </c>
      <c r="AF132">
        <v>0</v>
      </c>
      <c r="AG132">
        <v>0</v>
      </c>
      <c r="AH132">
        <v>0</v>
      </c>
      <c r="AI132" s="50" t="s">
        <v>169</v>
      </c>
      <c r="AM132" s="13" t="s">
        <v>164</v>
      </c>
    </row>
    <row r="133" spans="1:39" x14ac:dyDescent="0.3">
      <c r="A133">
        <v>4450</v>
      </c>
      <c r="B133" t="s">
        <v>175</v>
      </c>
      <c r="C133">
        <v>0</v>
      </c>
      <c r="D133">
        <v>0</v>
      </c>
      <c r="F133">
        <v>0</v>
      </c>
      <c r="G133">
        <v>4</v>
      </c>
      <c r="H133">
        <v>4</v>
      </c>
      <c r="I133">
        <v>4</v>
      </c>
      <c r="J133">
        <v>4</v>
      </c>
      <c r="K133">
        <v>2</v>
      </c>
      <c r="L133">
        <v>2</v>
      </c>
      <c r="M133">
        <v>2</v>
      </c>
      <c r="N133">
        <v>2</v>
      </c>
      <c r="O133">
        <v>3</v>
      </c>
      <c r="P133">
        <v>3</v>
      </c>
      <c r="Q133">
        <v>0</v>
      </c>
      <c r="R133">
        <v>0</v>
      </c>
      <c r="S133">
        <v>2</v>
      </c>
      <c r="T133">
        <v>2</v>
      </c>
      <c r="U133">
        <v>2</v>
      </c>
      <c r="V133">
        <v>1</v>
      </c>
      <c r="W133">
        <v>1</v>
      </c>
      <c r="X133">
        <v>0</v>
      </c>
      <c r="Y133">
        <v>0</v>
      </c>
      <c r="Z133">
        <v>0</v>
      </c>
      <c r="AA133">
        <v>2</v>
      </c>
      <c r="AB133">
        <v>2</v>
      </c>
      <c r="AC133">
        <v>1</v>
      </c>
      <c r="AD133">
        <v>19</v>
      </c>
      <c r="AE133">
        <v>1</v>
      </c>
      <c r="AF133">
        <v>0</v>
      </c>
      <c r="AG133">
        <v>0</v>
      </c>
      <c r="AH133">
        <v>0</v>
      </c>
      <c r="AI133" s="50" t="s">
        <v>169</v>
      </c>
      <c r="AM133" s="13" t="s">
        <v>164</v>
      </c>
    </row>
    <row r="134" spans="1:39" x14ac:dyDescent="0.3">
      <c r="A134">
        <v>4451</v>
      </c>
      <c r="B134" t="s">
        <v>176</v>
      </c>
      <c r="C134">
        <v>11</v>
      </c>
      <c r="D134">
        <v>0</v>
      </c>
      <c r="F134">
        <v>12</v>
      </c>
      <c r="G134">
        <v>22</v>
      </c>
      <c r="H134">
        <v>22</v>
      </c>
      <c r="I134">
        <v>22</v>
      </c>
      <c r="J134">
        <v>22</v>
      </c>
      <c r="K134">
        <v>16</v>
      </c>
      <c r="L134">
        <v>15</v>
      </c>
      <c r="M134">
        <v>18</v>
      </c>
      <c r="N134">
        <v>17</v>
      </c>
      <c r="O134">
        <v>24</v>
      </c>
      <c r="P134">
        <v>22</v>
      </c>
      <c r="Q134">
        <v>8</v>
      </c>
      <c r="R134">
        <v>10</v>
      </c>
      <c r="S134">
        <v>20</v>
      </c>
      <c r="T134">
        <v>24</v>
      </c>
      <c r="U134">
        <v>20</v>
      </c>
      <c r="V134">
        <v>12</v>
      </c>
      <c r="W134">
        <v>31</v>
      </c>
      <c r="X134">
        <v>21</v>
      </c>
      <c r="Y134">
        <v>22</v>
      </c>
      <c r="Z134">
        <v>19</v>
      </c>
      <c r="AA134">
        <v>17</v>
      </c>
      <c r="AB134">
        <v>16</v>
      </c>
      <c r="AC134">
        <v>5</v>
      </c>
      <c r="AD134">
        <v>9</v>
      </c>
      <c r="AE134">
        <v>2</v>
      </c>
      <c r="AF134">
        <v>0</v>
      </c>
      <c r="AG134">
        <v>0</v>
      </c>
      <c r="AH134">
        <v>5</v>
      </c>
      <c r="AI134" s="50" t="s">
        <v>169</v>
      </c>
      <c r="AM134" s="13" t="s">
        <v>164</v>
      </c>
    </row>
    <row r="135" spans="1:39" x14ac:dyDescent="0.3">
      <c r="A135">
        <v>4452</v>
      </c>
      <c r="B135" t="s">
        <v>177</v>
      </c>
      <c r="C135">
        <v>109</v>
      </c>
      <c r="D135">
        <v>1</v>
      </c>
      <c r="F135">
        <v>118</v>
      </c>
      <c r="G135">
        <v>104</v>
      </c>
      <c r="H135">
        <v>104</v>
      </c>
      <c r="I135">
        <v>104</v>
      </c>
      <c r="J135">
        <v>105</v>
      </c>
      <c r="K135">
        <v>92</v>
      </c>
      <c r="L135">
        <v>94</v>
      </c>
      <c r="M135">
        <v>96</v>
      </c>
      <c r="N135">
        <v>94</v>
      </c>
      <c r="O135">
        <v>110</v>
      </c>
      <c r="P135">
        <v>110</v>
      </c>
      <c r="Q135">
        <v>20</v>
      </c>
      <c r="R135">
        <v>14</v>
      </c>
      <c r="S135">
        <v>84</v>
      </c>
      <c r="T135">
        <v>84</v>
      </c>
      <c r="U135">
        <v>83</v>
      </c>
      <c r="V135">
        <v>2</v>
      </c>
      <c r="W135">
        <v>79</v>
      </c>
      <c r="X135">
        <v>79</v>
      </c>
      <c r="Y135">
        <v>72</v>
      </c>
      <c r="Z135">
        <v>79</v>
      </c>
      <c r="AA135">
        <v>75</v>
      </c>
      <c r="AB135">
        <v>60</v>
      </c>
      <c r="AC135">
        <v>38</v>
      </c>
      <c r="AD135">
        <v>84</v>
      </c>
      <c r="AE135">
        <v>99</v>
      </c>
      <c r="AF135">
        <v>0</v>
      </c>
      <c r="AG135">
        <v>10</v>
      </c>
      <c r="AH135">
        <v>71</v>
      </c>
      <c r="AI135" s="50" t="s">
        <v>334</v>
      </c>
      <c r="AM135" s="13" t="s">
        <v>164</v>
      </c>
    </row>
    <row r="136" spans="1:39" x14ac:dyDescent="0.3">
      <c r="A136">
        <v>4453</v>
      </c>
      <c r="B136" t="s">
        <v>178</v>
      </c>
      <c r="C136">
        <v>2</v>
      </c>
      <c r="D136">
        <v>0</v>
      </c>
      <c r="F136">
        <v>2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2</v>
      </c>
      <c r="P136">
        <v>2</v>
      </c>
      <c r="Q136">
        <v>1</v>
      </c>
      <c r="R136">
        <v>1</v>
      </c>
      <c r="S136">
        <v>1</v>
      </c>
      <c r="T136">
        <v>2</v>
      </c>
      <c r="U136">
        <v>1</v>
      </c>
      <c r="V136">
        <v>0</v>
      </c>
      <c r="W136">
        <v>5</v>
      </c>
      <c r="X136">
        <v>2</v>
      </c>
      <c r="Y136">
        <v>3</v>
      </c>
      <c r="Z136">
        <v>3</v>
      </c>
      <c r="AA136">
        <v>2</v>
      </c>
      <c r="AB136">
        <v>1</v>
      </c>
      <c r="AC136">
        <v>10</v>
      </c>
      <c r="AD136">
        <v>21</v>
      </c>
      <c r="AE136">
        <v>6</v>
      </c>
      <c r="AF136">
        <v>0</v>
      </c>
      <c r="AG136">
        <v>0</v>
      </c>
      <c r="AH136">
        <v>1</v>
      </c>
      <c r="AI136" s="50" t="s">
        <v>334</v>
      </c>
      <c r="AM136" s="13" t="s">
        <v>164</v>
      </c>
    </row>
    <row r="137" spans="1:39" x14ac:dyDescent="0.3">
      <c r="A137">
        <v>4454</v>
      </c>
      <c r="B137" t="s">
        <v>179</v>
      </c>
      <c r="C137">
        <v>1</v>
      </c>
      <c r="D137">
        <v>0</v>
      </c>
      <c r="F137">
        <v>1</v>
      </c>
      <c r="G137">
        <v>4</v>
      </c>
      <c r="H137">
        <v>4</v>
      </c>
      <c r="I137">
        <v>4</v>
      </c>
      <c r="J137">
        <v>4</v>
      </c>
      <c r="K137">
        <v>5</v>
      </c>
      <c r="L137">
        <v>5</v>
      </c>
      <c r="M137">
        <v>6</v>
      </c>
      <c r="N137">
        <v>6</v>
      </c>
      <c r="O137">
        <v>1</v>
      </c>
      <c r="P137">
        <v>1</v>
      </c>
      <c r="Q137">
        <v>0</v>
      </c>
      <c r="R137">
        <v>0</v>
      </c>
      <c r="S137">
        <v>4</v>
      </c>
      <c r="T137">
        <v>6</v>
      </c>
      <c r="U137">
        <v>4</v>
      </c>
      <c r="V137">
        <v>2</v>
      </c>
      <c r="W137">
        <v>4</v>
      </c>
      <c r="X137">
        <v>0</v>
      </c>
      <c r="Y137">
        <v>2</v>
      </c>
      <c r="Z137">
        <v>1</v>
      </c>
      <c r="AA137">
        <v>1</v>
      </c>
      <c r="AB137">
        <v>5</v>
      </c>
      <c r="AC137">
        <v>1</v>
      </c>
      <c r="AD137">
        <v>18</v>
      </c>
      <c r="AE137">
        <v>4</v>
      </c>
      <c r="AF137">
        <v>0</v>
      </c>
      <c r="AG137">
        <v>0</v>
      </c>
      <c r="AH137">
        <v>3</v>
      </c>
      <c r="AI137" s="50" t="s">
        <v>331</v>
      </c>
      <c r="AM137" s="13" t="s">
        <v>164</v>
      </c>
    </row>
    <row r="138" spans="1:39" x14ac:dyDescent="0.3">
      <c r="A138">
        <v>4455</v>
      </c>
      <c r="B138" t="s">
        <v>167</v>
      </c>
      <c r="C138">
        <v>15</v>
      </c>
      <c r="D138">
        <v>0</v>
      </c>
      <c r="F138">
        <v>15</v>
      </c>
      <c r="G138">
        <v>15</v>
      </c>
      <c r="H138">
        <v>14</v>
      </c>
      <c r="I138">
        <v>16</v>
      </c>
      <c r="J138">
        <v>16</v>
      </c>
      <c r="K138">
        <v>9</v>
      </c>
      <c r="L138">
        <v>9</v>
      </c>
      <c r="M138">
        <v>12</v>
      </c>
      <c r="N138">
        <v>12</v>
      </c>
      <c r="O138">
        <v>10</v>
      </c>
      <c r="P138">
        <v>10</v>
      </c>
      <c r="Q138">
        <v>6</v>
      </c>
      <c r="R138">
        <v>8</v>
      </c>
      <c r="S138">
        <v>17</v>
      </c>
      <c r="T138">
        <v>21</v>
      </c>
      <c r="U138">
        <v>19</v>
      </c>
      <c r="V138">
        <v>8</v>
      </c>
      <c r="W138">
        <v>15</v>
      </c>
      <c r="X138">
        <v>19</v>
      </c>
      <c r="Y138">
        <v>22</v>
      </c>
      <c r="Z138">
        <v>20</v>
      </c>
      <c r="AA138">
        <v>11</v>
      </c>
      <c r="AB138">
        <v>1</v>
      </c>
      <c r="AC138">
        <v>13</v>
      </c>
      <c r="AD138">
        <v>9</v>
      </c>
      <c r="AE138">
        <v>4</v>
      </c>
      <c r="AF138">
        <v>0</v>
      </c>
      <c r="AG138">
        <v>0</v>
      </c>
      <c r="AH138">
        <v>17</v>
      </c>
      <c r="AI138" s="50" t="s">
        <v>331</v>
      </c>
      <c r="AM138" s="13" t="s">
        <v>164</v>
      </c>
    </row>
    <row r="139" spans="1:39" x14ac:dyDescent="0.3">
      <c r="A139">
        <v>4456</v>
      </c>
      <c r="B139" t="s">
        <v>180</v>
      </c>
      <c r="C139">
        <v>0</v>
      </c>
      <c r="D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1</v>
      </c>
      <c r="L139">
        <v>1</v>
      </c>
      <c r="M139">
        <v>1</v>
      </c>
      <c r="N139">
        <v>1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2</v>
      </c>
      <c r="AD139">
        <v>32</v>
      </c>
      <c r="AE139">
        <v>1</v>
      </c>
      <c r="AF139">
        <v>0</v>
      </c>
      <c r="AG139">
        <v>0</v>
      </c>
      <c r="AH139">
        <v>0</v>
      </c>
      <c r="AI139" s="50" t="s">
        <v>331</v>
      </c>
      <c r="AM139" s="13" t="s">
        <v>164</v>
      </c>
    </row>
    <row r="140" spans="1:39" x14ac:dyDescent="0.3">
      <c r="A140">
        <v>4457</v>
      </c>
      <c r="B140" t="s">
        <v>181</v>
      </c>
      <c r="C140">
        <v>7</v>
      </c>
      <c r="D140">
        <v>0</v>
      </c>
      <c r="F140">
        <v>7</v>
      </c>
      <c r="G140">
        <v>2</v>
      </c>
      <c r="H140">
        <v>3</v>
      </c>
      <c r="I140">
        <v>2</v>
      </c>
      <c r="J140">
        <v>4</v>
      </c>
      <c r="K140">
        <v>3</v>
      </c>
      <c r="L140">
        <v>3</v>
      </c>
      <c r="M140">
        <v>5</v>
      </c>
      <c r="N140">
        <v>5</v>
      </c>
      <c r="O140">
        <v>2</v>
      </c>
      <c r="P140">
        <v>2</v>
      </c>
      <c r="Q140">
        <v>1</v>
      </c>
      <c r="R140">
        <v>0</v>
      </c>
      <c r="S140">
        <v>6</v>
      </c>
      <c r="T140">
        <v>8</v>
      </c>
      <c r="U140">
        <v>7</v>
      </c>
      <c r="V140">
        <v>3</v>
      </c>
      <c r="W140">
        <v>10</v>
      </c>
      <c r="X140">
        <v>2</v>
      </c>
      <c r="Y140">
        <v>6</v>
      </c>
      <c r="Z140">
        <v>5</v>
      </c>
      <c r="AA140">
        <v>9</v>
      </c>
      <c r="AB140">
        <v>8</v>
      </c>
      <c r="AC140">
        <v>2</v>
      </c>
      <c r="AD140">
        <v>29</v>
      </c>
      <c r="AE140">
        <v>6</v>
      </c>
      <c r="AF140">
        <v>0</v>
      </c>
      <c r="AG140">
        <v>0</v>
      </c>
      <c r="AH140">
        <v>5</v>
      </c>
      <c r="AI140" s="50" t="s">
        <v>331</v>
      </c>
      <c r="AM140" s="13" t="s">
        <v>164</v>
      </c>
    </row>
    <row r="141" spans="1:39" x14ac:dyDescent="0.3">
      <c r="A141">
        <v>4458</v>
      </c>
      <c r="B141" t="s">
        <v>182</v>
      </c>
      <c r="C141">
        <v>1</v>
      </c>
      <c r="D141">
        <v>0</v>
      </c>
      <c r="F141">
        <v>1</v>
      </c>
      <c r="G141">
        <v>5</v>
      </c>
      <c r="H141">
        <v>5</v>
      </c>
      <c r="I141">
        <v>5</v>
      </c>
      <c r="J141">
        <v>5</v>
      </c>
      <c r="K141">
        <v>1</v>
      </c>
      <c r="L141">
        <v>1</v>
      </c>
      <c r="M141">
        <v>1</v>
      </c>
      <c r="N141">
        <v>1</v>
      </c>
      <c r="O141">
        <v>0</v>
      </c>
      <c r="P141">
        <v>0</v>
      </c>
      <c r="Q141">
        <v>0</v>
      </c>
      <c r="R141">
        <v>0</v>
      </c>
      <c r="S141">
        <v>1</v>
      </c>
      <c r="T141">
        <v>1</v>
      </c>
      <c r="U141">
        <v>1</v>
      </c>
      <c r="V141">
        <v>0</v>
      </c>
      <c r="W141">
        <v>2</v>
      </c>
      <c r="X141">
        <v>0</v>
      </c>
      <c r="Y141">
        <v>2</v>
      </c>
      <c r="Z141">
        <v>1</v>
      </c>
      <c r="AA141">
        <v>0</v>
      </c>
      <c r="AB141">
        <v>1</v>
      </c>
      <c r="AC141">
        <v>5</v>
      </c>
      <c r="AD141">
        <v>43</v>
      </c>
      <c r="AE141">
        <v>4</v>
      </c>
      <c r="AF141">
        <v>0</v>
      </c>
      <c r="AG141">
        <v>0</v>
      </c>
      <c r="AH141">
        <v>2</v>
      </c>
      <c r="AI141" s="50" t="s">
        <v>331</v>
      </c>
      <c r="AM141" s="13" t="s">
        <v>164</v>
      </c>
    </row>
    <row r="142" spans="1:39" x14ac:dyDescent="0.3">
      <c r="A142">
        <v>4459</v>
      </c>
      <c r="B142" t="s">
        <v>183</v>
      </c>
      <c r="C142">
        <v>0</v>
      </c>
      <c r="D142">
        <v>0</v>
      </c>
      <c r="F142">
        <v>0</v>
      </c>
      <c r="G142">
        <v>2</v>
      </c>
      <c r="H142">
        <v>2</v>
      </c>
      <c r="I142">
        <v>2</v>
      </c>
      <c r="J142">
        <v>2</v>
      </c>
      <c r="K142">
        <v>3</v>
      </c>
      <c r="L142">
        <v>3</v>
      </c>
      <c r="M142">
        <v>3</v>
      </c>
      <c r="N142">
        <v>3</v>
      </c>
      <c r="O142">
        <v>1</v>
      </c>
      <c r="P142">
        <v>1</v>
      </c>
      <c r="Q142">
        <v>0</v>
      </c>
      <c r="R142">
        <v>0</v>
      </c>
      <c r="S142">
        <v>1</v>
      </c>
      <c r="T142">
        <v>1</v>
      </c>
      <c r="U142">
        <v>1</v>
      </c>
      <c r="V142">
        <v>0</v>
      </c>
      <c r="W142">
        <v>3</v>
      </c>
      <c r="X142">
        <v>1</v>
      </c>
      <c r="Y142">
        <v>2</v>
      </c>
      <c r="Z142">
        <v>1</v>
      </c>
      <c r="AA142">
        <v>3</v>
      </c>
      <c r="AB142">
        <v>3</v>
      </c>
      <c r="AC142">
        <v>0</v>
      </c>
      <c r="AD142">
        <v>45</v>
      </c>
      <c r="AE142">
        <v>0</v>
      </c>
      <c r="AF142">
        <v>0</v>
      </c>
      <c r="AG142">
        <v>0</v>
      </c>
      <c r="AH142">
        <v>3</v>
      </c>
      <c r="AI142" s="50" t="s">
        <v>331</v>
      </c>
      <c r="AM142" s="13" t="s">
        <v>164</v>
      </c>
    </row>
    <row r="143" spans="1:39" x14ac:dyDescent="0.3">
      <c r="A143">
        <v>4460</v>
      </c>
      <c r="B143" t="s">
        <v>184</v>
      </c>
      <c r="C143">
        <v>1</v>
      </c>
      <c r="D143">
        <v>0</v>
      </c>
      <c r="F143">
        <v>1</v>
      </c>
      <c r="G143">
        <v>4</v>
      </c>
      <c r="H143">
        <v>3</v>
      </c>
      <c r="I143">
        <v>3</v>
      </c>
      <c r="J143">
        <v>3</v>
      </c>
      <c r="K143">
        <v>1</v>
      </c>
      <c r="L143">
        <v>1</v>
      </c>
      <c r="M143">
        <v>2</v>
      </c>
      <c r="N143">
        <v>2</v>
      </c>
      <c r="O143">
        <v>0</v>
      </c>
      <c r="P143">
        <v>0</v>
      </c>
      <c r="Q143">
        <v>0</v>
      </c>
      <c r="R143">
        <v>0</v>
      </c>
      <c r="S143">
        <v>3</v>
      </c>
      <c r="T143">
        <v>5</v>
      </c>
      <c r="U143">
        <v>5</v>
      </c>
      <c r="V143">
        <v>0</v>
      </c>
      <c r="W143">
        <v>1</v>
      </c>
      <c r="X143">
        <v>3</v>
      </c>
      <c r="Y143">
        <v>3</v>
      </c>
      <c r="Z143">
        <v>3</v>
      </c>
      <c r="AA143">
        <v>3</v>
      </c>
      <c r="AB143">
        <v>2</v>
      </c>
      <c r="AC143">
        <v>1</v>
      </c>
      <c r="AD143">
        <v>0</v>
      </c>
      <c r="AE143">
        <v>0</v>
      </c>
      <c r="AF143">
        <v>0</v>
      </c>
      <c r="AG143">
        <v>0</v>
      </c>
      <c r="AH143">
        <v>0</v>
      </c>
      <c r="AI143" s="50" t="s">
        <v>331</v>
      </c>
      <c r="AM143" s="13" t="s">
        <v>164</v>
      </c>
    </row>
    <row r="144" spans="1:39" x14ac:dyDescent="0.3">
      <c r="A144">
        <v>4461</v>
      </c>
      <c r="B144" t="s">
        <v>185</v>
      </c>
      <c r="C144">
        <v>2</v>
      </c>
      <c r="D144">
        <v>0</v>
      </c>
      <c r="F144">
        <v>2</v>
      </c>
      <c r="G144">
        <v>3</v>
      </c>
      <c r="H144">
        <v>2</v>
      </c>
      <c r="I144">
        <v>2</v>
      </c>
      <c r="J144">
        <v>3</v>
      </c>
      <c r="K144">
        <v>3</v>
      </c>
      <c r="L144">
        <v>3</v>
      </c>
      <c r="M144">
        <v>3</v>
      </c>
      <c r="N144">
        <v>3</v>
      </c>
      <c r="O144">
        <v>3</v>
      </c>
      <c r="P144">
        <v>4</v>
      </c>
      <c r="Q144">
        <v>0</v>
      </c>
      <c r="R144">
        <v>0</v>
      </c>
      <c r="S144">
        <v>3</v>
      </c>
      <c r="T144">
        <v>3</v>
      </c>
      <c r="U144">
        <v>1</v>
      </c>
      <c r="V144">
        <v>0</v>
      </c>
      <c r="W144">
        <v>1</v>
      </c>
      <c r="X144">
        <v>2</v>
      </c>
      <c r="Y144">
        <v>3</v>
      </c>
      <c r="Z144">
        <v>3</v>
      </c>
      <c r="AA144">
        <v>6</v>
      </c>
      <c r="AB144">
        <v>5</v>
      </c>
      <c r="AC144">
        <v>0</v>
      </c>
      <c r="AD144">
        <v>17</v>
      </c>
      <c r="AE144">
        <v>1</v>
      </c>
      <c r="AF144">
        <v>0</v>
      </c>
      <c r="AG144">
        <v>0</v>
      </c>
      <c r="AH144">
        <v>3</v>
      </c>
      <c r="AI144" s="50" t="s">
        <v>331</v>
      </c>
      <c r="AM144" s="13" t="s">
        <v>164</v>
      </c>
    </row>
    <row r="145" spans="1:39" x14ac:dyDescent="0.3">
      <c r="A145">
        <v>4462</v>
      </c>
      <c r="B145" t="s">
        <v>186</v>
      </c>
      <c r="C145">
        <v>0</v>
      </c>
      <c r="D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3</v>
      </c>
      <c r="L145">
        <v>3</v>
      </c>
      <c r="M145">
        <v>3</v>
      </c>
      <c r="N145">
        <v>3</v>
      </c>
      <c r="O145">
        <v>1</v>
      </c>
      <c r="P145">
        <v>1</v>
      </c>
      <c r="Q145">
        <v>0</v>
      </c>
      <c r="R145">
        <v>0</v>
      </c>
      <c r="S145">
        <v>2</v>
      </c>
      <c r="T145">
        <v>3</v>
      </c>
      <c r="U145">
        <v>3</v>
      </c>
      <c r="V145">
        <v>0</v>
      </c>
      <c r="W145">
        <v>3</v>
      </c>
      <c r="X145">
        <v>4</v>
      </c>
      <c r="Y145">
        <v>4</v>
      </c>
      <c r="Z145">
        <v>4</v>
      </c>
      <c r="AA145">
        <v>1</v>
      </c>
      <c r="AB145">
        <v>0</v>
      </c>
      <c r="AC145">
        <v>0</v>
      </c>
      <c r="AD145">
        <v>6</v>
      </c>
      <c r="AE145">
        <v>2</v>
      </c>
      <c r="AF145">
        <v>0</v>
      </c>
      <c r="AG145">
        <v>0</v>
      </c>
      <c r="AH145">
        <v>0</v>
      </c>
      <c r="AI145" s="50" t="s">
        <v>331</v>
      </c>
      <c r="AM145" s="13" t="s">
        <v>164</v>
      </c>
    </row>
    <row r="146" spans="1:39" x14ac:dyDescent="0.3">
      <c r="A146">
        <v>4463</v>
      </c>
      <c r="B146" t="s">
        <v>187</v>
      </c>
      <c r="C146">
        <v>0</v>
      </c>
      <c r="D146">
        <v>0</v>
      </c>
      <c r="F146">
        <v>1</v>
      </c>
      <c r="G146">
        <v>3</v>
      </c>
      <c r="H146">
        <v>3</v>
      </c>
      <c r="I146">
        <v>3</v>
      </c>
      <c r="J146">
        <v>3</v>
      </c>
      <c r="K146">
        <v>1</v>
      </c>
      <c r="L146">
        <v>2</v>
      </c>
      <c r="M146">
        <v>1</v>
      </c>
      <c r="N146">
        <v>1</v>
      </c>
      <c r="O146">
        <v>3</v>
      </c>
      <c r="P146">
        <v>3</v>
      </c>
      <c r="Q146">
        <v>1</v>
      </c>
      <c r="R146">
        <v>1</v>
      </c>
      <c r="S146">
        <v>5</v>
      </c>
      <c r="T146">
        <v>5</v>
      </c>
      <c r="U146">
        <v>5</v>
      </c>
      <c r="V146">
        <v>0</v>
      </c>
      <c r="W146">
        <v>5</v>
      </c>
      <c r="X146">
        <v>1</v>
      </c>
      <c r="Y146">
        <v>1</v>
      </c>
      <c r="Z146">
        <v>1</v>
      </c>
      <c r="AA146">
        <v>1</v>
      </c>
      <c r="AB146">
        <v>2</v>
      </c>
      <c r="AC146">
        <v>3</v>
      </c>
      <c r="AD146">
        <v>35</v>
      </c>
      <c r="AE146">
        <v>1</v>
      </c>
      <c r="AF146">
        <v>0</v>
      </c>
      <c r="AG146">
        <v>0</v>
      </c>
      <c r="AH146">
        <v>2</v>
      </c>
      <c r="AI146" s="50" t="s">
        <v>331</v>
      </c>
      <c r="AM146" s="13" t="s">
        <v>164</v>
      </c>
    </row>
    <row r="147" spans="1:39" x14ac:dyDescent="0.3">
      <c r="A147">
        <v>4464</v>
      </c>
      <c r="B147" t="s">
        <v>188</v>
      </c>
      <c r="C147">
        <v>2</v>
      </c>
      <c r="D147">
        <v>0</v>
      </c>
      <c r="F147">
        <v>2</v>
      </c>
      <c r="G147">
        <v>2</v>
      </c>
      <c r="H147">
        <v>2</v>
      </c>
      <c r="I147">
        <v>2</v>
      </c>
      <c r="J147">
        <v>2</v>
      </c>
      <c r="K147">
        <v>5</v>
      </c>
      <c r="L147">
        <v>4</v>
      </c>
      <c r="M147">
        <v>4</v>
      </c>
      <c r="N147">
        <v>5</v>
      </c>
      <c r="O147">
        <v>4</v>
      </c>
      <c r="P147">
        <v>4</v>
      </c>
      <c r="Q147">
        <v>0</v>
      </c>
      <c r="R147">
        <v>0</v>
      </c>
      <c r="S147">
        <v>2</v>
      </c>
      <c r="T147">
        <v>2</v>
      </c>
      <c r="U147">
        <v>3</v>
      </c>
      <c r="V147">
        <v>0</v>
      </c>
      <c r="W147">
        <v>5</v>
      </c>
      <c r="X147">
        <v>7</v>
      </c>
      <c r="Y147">
        <v>8</v>
      </c>
      <c r="Z147">
        <v>5</v>
      </c>
      <c r="AA147">
        <v>4</v>
      </c>
      <c r="AB147">
        <v>3</v>
      </c>
      <c r="AC147">
        <v>3</v>
      </c>
      <c r="AD147">
        <v>14</v>
      </c>
      <c r="AE147">
        <v>0</v>
      </c>
      <c r="AF147">
        <v>0</v>
      </c>
      <c r="AG147">
        <v>0</v>
      </c>
      <c r="AH147">
        <v>3</v>
      </c>
      <c r="AI147" s="50" t="s">
        <v>331</v>
      </c>
      <c r="AM147" s="13" t="s">
        <v>164</v>
      </c>
    </row>
    <row r="148" spans="1:39" x14ac:dyDescent="0.3">
      <c r="A148">
        <v>4465</v>
      </c>
      <c r="B148" t="s">
        <v>189</v>
      </c>
      <c r="C148">
        <v>1</v>
      </c>
      <c r="D148">
        <v>0</v>
      </c>
      <c r="F148">
        <v>2</v>
      </c>
      <c r="G148">
        <v>1</v>
      </c>
      <c r="H148">
        <v>1</v>
      </c>
      <c r="I148">
        <v>1</v>
      </c>
      <c r="J148">
        <v>1</v>
      </c>
      <c r="K148">
        <v>2</v>
      </c>
      <c r="L148">
        <v>2</v>
      </c>
      <c r="M148">
        <v>2</v>
      </c>
      <c r="N148">
        <v>2</v>
      </c>
      <c r="O148">
        <v>2</v>
      </c>
      <c r="P148">
        <v>2</v>
      </c>
      <c r="Q148">
        <v>0</v>
      </c>
      <c r="R148">
        <v>0</v>
      </c>
      <c r="S148">
        <v>1</v>
      </c>
      <c r="T148">
        <v>5</v>
      </c>
      <c r="U148">
        <v>5</v>
      </c>
      <c r="V148">
        <v>2</v>
      </c>
      <c r="W148">
        <v>4</v>
      </c>
      <c r="X148">
        <v>2</v>
      </c>
      <c r="Y148">
        <v>2</v>
      </c>
      <c r="Z148">
        <v>0</v>
      </c>
      <c r="AA148">
        <v>4</v>
      </c>
      <c r="AB148">
        <v>3</v>
      </c>
      <c r="AC148">
        <v>0</v>
      </c>
      <c r="AD148">
        <v>7</v>
      </c>
      <c r="AE148">
        <v>2</v>
      </c>
      <c r="AF148">
        <v>0</v>
      </c>
      <c r="AG148">
        <v>0</v>
      </c>
      <c r="AH148">
        <v>1</v>
      </c>
      <c r="AI148" s="50" t="s">
        <v>331</v>
      </c>
      <c r="AM148" s="13" t="s">
        <v>164</v>
      </c>
    </row>
    <row r="149" spans="1:39" x14ac:dyDescent="0.3">
      <c r="A149">
        <v>6681</v>
      </c>
      <c r="B149" t="s">
        <v>190</v>
      </c>
      <c r="C149">
        <v>1</v>
      </c>
      <c r="D149">
        <v>0</v>
      </c>
      <c r="F149">
        <v>1</v>
      </c>
      <c r="G149">
        <v>0</v>
      </c>
      <c r="H149">
        <v>3</v>
      </c>
      <c r="I149">
        <v>0</v>
      </c>
      <c r="J149">
        <v>0</v>
      </c>
      <c r="K149">
        <v>2</v>
      </c>
      <c r="L149">
        <v>2</v>
      </c>
      <c r="M149">
        <v>2</v>
      </c>
      <c r="N149">
        <v>2</v>
      </c>
      <c r="O149">
        <v>5</v>
      </c>
      <c r="P149">
        <v>5</v>
      </c>
      <c r="Q149">
        <v>1</v>
      </c>
      <c r="R149">
        <v>1</v>
      </c>
      <c r="S149">
        <v>3</v>
      </c>
      <c r="T149">
        <v>3</v>
      </c>
      <c r="U149">
        <v>3</v>
      </c>
      <c r="V149">
        <v>0</v>
      </c>
      <c r="W149">
        <v>5</v>
      </c>
      <c r="X149">
        <v>6</v>
      </c>
      <c r="Y149">
        <v>6</v>
      </c>
      <c r="Z149">
        <v>6</v>
      </c>
      <c r="AA149">
        <v>1</v>
      </c>
      <c r="AB149">
        <v>3</v>
      </c>
      <c r="AC149">
        <v>4</v>
      </c>
      <c r="AD149">
        <v>2</v>
      </c>
      <c r="AE149">
        <v>5</v>
      </c>
      <c r="AF149">
        <v>0</v>
      </c>
      <c r="AG149">
        <v>0</v>
      </c>
      <c r="AH149">
        <v>3</v>
      </c>
      <c r="AI149" s="50" t="s">
        <v>107</v>
      </c>
      <c r="AM149" s="13" t="s">
        <v>92</v>
      </c>
    </row>
    <row r="150" spans="1:39" x14ac:dyDescent="0.3">
      <c r="A150">
        <v>6682</v>
      </c>
      <c r="B150" t="s">
        <v>191</v>
      </c>
      <c r="C150">
        <v>0</v>
      </c>
      <c r="D150">
        <v>0</v>
      </c>
      <c r="F150">
        <v>1</v>
      </c>
      <c r="G150">
        <v>4</v>
      </c>
      <c r="H150">
        <v>4</v>
      </c>
      <c r="I150">
        <v>4</v>
      </c>
      <c r="J150">
        <v>4</v>
      </c>
      <c r="K150">
        <v>0</v>
      </c>
      <c r="L150">
        <v>0</v>
      </c>
      <c r="M150">
        <v>0</v>
      </c>
      <c r="N150">
        <v>0</v>
      </c>
      <c r="O150">
        <v>1</v>
      </c>
      <c r="P150">
        <v>1</v>
      </c>
      <c r="Q150">
        <v>1</v>
      </c>
      <c r="R150">
        <v>0</v>
      </c>
      <c r="S150">
        <v>1</v>
      </c>
      <c r="T150">
        <v>1</v>
      </c>
      <c r="U150">
        <v>1</v>
      </c>
      <c r="V150">
        <v>0</v>
      </c>
      <c r="W150">
        <v>5</v>
      </c>
      <c r="X150">
        <v>4</v>
      </c>
      <c r="Y150">
        <v>4</v>
      </c>
      <c r="Z150">
        <v>4</v>
      </c>
      <c r="AA150">
        <v>6</v>
      </c>
      <c r="AB150">
        <v>6</v>
      </c>
      <c r="AC150">
        <v>9</v>
      </c>
      <c r="AD150">
        <v>7</v>
      </c>
      <c r="AE150">
        <v>13</v>
      </c>
      <c r="AF150">
        <v>0</v>
      </c>
      <c r="AG150">
        <v>0</v>
      </c>
      <c r="AH150">
        <v>6</v>
      </c>
      <c r="AI150" s="50" t="s">
        <v>107</v>
      </c>
      <c r="AM150" s="13" t="s">
        <v>92</v>
      </c>
    </row>
    <row r="151" spans="1:39" x14ac:dyDescent="0.3">
      <c r="A151">
        <v>6683</v>
      </c>
      <c r="B151" t="s">
        <v>192</v>
      </c>
      <c r="C151">
        <v>0</v>
      </c>
      <c r="D151">
        <v>0</v>
      </c>
      <c r="F151">
        <v>0</v>
      </c>
      <c r="G151">
        <v>11</v>
      </c>
      <c r="H151">
        <v>11</v>
      </c>
      <c r="I151">
        <v>11</v>
      </c>
      <c r="J151">
        <v>11</v>
      </c>
      <c r="K151">
        <v>11</v>
      </c>
      <c r="L151">
        <v>12</v>
      </c>
      <c r="M151">
        <v>11</v>
      </c>
      <c r="N151">
        <v>10</v>
      </c>
      <c r="O151">
        <v>15</v>
      </c>
      <c r="P151">
        <v>15</v>
      </c>
      <c r="Q151">
        <v>3</v>
      </c>
      <c r="R151">
        <v>7</v>
      </c>
      <c r="S151">
        <v>10</v>
      </c>
      <c r="T151">
        <v>9</v>
      </c>
      <c r="U151">
        <v>9</v>
      </c>
      <c r="V151">
        <v>4</v>
      </c>
      <c r="W151">
        <v>11</v>
      </c>
      <c r="X151">
        <v>15</v>
      </c>
      <c r="Y151">
        <v>12</v>
      </c>
      <c r="Z151">
        <v>13</v>
      </c>
      <c r="AA151">
        <v>21</v>
      </c>
      <c r="AB151">
        <v>13</v>
      </c>
      <c r="AC151">
        <v>5</v>
      </c>
      <c r="AD151">
        <v>3</v>
      </c>
      <c r="AE151">
        <v>6</v>
      </c>
      <c r="AF151">
        <v>0</v>
      </c>
      <c r="AG151">
        <v>0</v>
      </c>
      <c r="AH151">
        <v>15</v>
      </c>
      <c r="AI151" s="50" t="s">
        <v>128</v>
      </c>
      <c r="AM151" s="13" t="s">
        <v>92</v>
      </c>
    </row>
    <row r="152" spans="1:39" x14ac:dyDescent="0.3">
      <c r="A152">
        <v>6722</v>
      </c>
      <c r="B152" t="s">
        <v>193</v>
      </c>
      <c r="C152">
        <v>10</v>
      </c>
      <c r="D152">
        <v>0</v>
      </c>
      <c r="F152">
        <v>14</v>
      </c>
      <c r="G152">
        <v>24</v>
      </c>
      <c r="H152">
        <v>24</v>
      </c>
      <c r="I152">
        <v>24</v>
      </c>
      <c r="J152">
        <v>24</v>
      </c>
      <c r="K152">
        <v>23</v>
      </c>
      <c r="L152">
        <v>23</v>
      </c>
      <c r="M152">
        <v>24</v>
      </c>
      <c r="N152">
        <v>24</v>
      </c>
      <c r="O152">
        <v>30</v>
      </c>
      <c r="P152">
        <v>31</v>
      </c>
      <c r="Q152">
        <v>8</v>
      </c>
      <c r="R152">
        <v>15</v>
      </c>
      <c r="S152">
        <v>25</v>
      </c>
      <c r="T152">
        <v>25</v>
      </c>
      <c r="U152">
        <v>24</v>
      </c>
      <c r="V152">
        <v>1</v>
      </c>
      <c r="W152">
        <v>25</v>
      </c>
      <c r="X152">
        <v>20</v>
      </c>
      <c r="Y152">
        <v>16</v>
      </c>
      <c r="Z152">
        <v>18</v>
      </c>
      <c r="AA152">
        <v>23</v>
      </c>
      <c r="AB152">
        <v>18</v>
      </c>
      <c r="AC152">
        <v>38</v>
      </c>
      <c r="AD152">
        <v>38</v>
      </c>
      <c r="AE152">
        <v>13</v>
      </c>
      <c r="AF152">
        <v>0</v>
      </c>
      <c r="AG152">
        <v>2</v>
      </c>
      <c r="AH152">
        <v>21</v>
      </c>
      <c r="AI152" s="50" t="s">
        <v>193</v>
      </c>
      <c r="AM152" s="13" t="s">
        <v>33</v>
      </c>
    </row>
    <row r="153" spans="1:39" x14ac:dyDescent="0.3">
      <c r="A153">
        <v>6953</v>
      </c>
      <c r="B153" t="s">
        <v>195</v>
      </c>
      <c r="C153">
        <v>0</v>
      </c>
      <c r="D153">
        <v>0</v>
      </c>
      <c r="F153">
        <v>0</v>
      </c>
      <c r="G153">
        <v>0</v>
      </c>
      <c r="H153">
        <v>0</v>
      </c>
      <c r="I153">
        <v>1</v>
      </c>
      <c r="J153">
        <v>1</v>
      </c>
      <c r="K153">
        <v>2</v>
      </c>
      <c r="L153">
        <v>2</v>
      </c>
      <c r="M153">
        <v>2</v>
      </c>
      <c r="N153">
        <v>2</v>
      </c>
      <c r="O153">
        <v>1</v>
      </c>
      <c r="P153">
        <v>1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6</v>
      </c>
      <c r="X153">
        <v>6</v>
      </c>
      <c r="Y153">
        <v>6</v>
      </c>
      <c r="Z153">
        <v>6</v>
      </c>
      <c r="AA153">
        <v>5</v>
      </c>
      <c r="AB153">
        <v>4</v>
      </c>
      <c r="AC153">
        <v>7</v>
      </c>
      <c r="AD153">
        <v>10</v>
      </c>
      <c r="AE153">
        <v>2</v>
      </c>
      <c r="AF153">
        <v>0</v>
      </c>
      <c r="AG153">
        <v>0</v>
      </c>
      <c r="AH153">
        <v>1</v>
      </c>
      <c r="AI153" s="50" t="s">
        <v>116</v>
      </c>
      <c r="AM153" s="13" t="s">
        <v>92</v>
      </c>
    </row>
    <row r="154" spans="1:39" x14ac:dyDescent="0.3">
      <c r="A154">
        <v>6954</v>
      </c>
      <c r="B154" t="s">
        <v>196</v>
      </c>
      <c r="C154">
        <v>0</v>
      </c>
      <c r="D154">
        <v>0</v>
      </c>
      <c r="F154">
        <v>0</v>
      </c>
      <c r="G154">
        <v>6</v>
      </c>
      <c r="H154">
        <v>6</v>
      </c>
      <c r="I154">
        <v>6</v>
      </c>
      <c r="J154">
        <v>6</v>
      </c>
      <c r="K154">
        <v>8</v>
      </c>
      <c r="L154">
        <v>8</v>
      </c>
      <c r="M154">
        <v>8</v>
      </c>
      <c r="N154">
        <v>8</v>
      </c>
      <c r="O154">
        <v>6</v>
      </c>
      <c r="P154">
        <v>6</v>
      </c>
      <c r="Q154">
        <v>1</v>
      </c>
      <c r="R154">
        <v>1</v>
      </c>
      <c r="S154">
        <v>7</v>
      </c>
      <c r="T154">
        <v>7</v>
      </c>
      <c r="U154">
        <v>7</v>
      </c>
      <c r="V154">
        <v>3</v>
      </c>
      <c r="W154">
        <v>7</v>
      </c>
      <c r="X154">
        <v>9</v>
      </c>
      <c r="Y154">
        <v>9</v>
      </c>
      <c r="Z154">
        <v>8</v>
      </c>
      <c r="AA154">
        <v>11</v>
      </c>
      <c r="AB154">
        <v>10</v>
      </c>
      <c r="AC154">
        <v>2</v>
      </c>
      <c r="AD154">
        <v>4</v>
      </c>
      <c r="AE154">
        <v>9</v>
      </c>
      <c r="AF154">
        <v>0</v>
      </c>
      <c r="AG154">
        <v>1</v>
      </c>
      <c r="AH154">
        <v>4</v>
      </c>
      <c r="AI154" s="50" t="s">
        <v>161</v>
      </c>
      <c r="AM154" s="13" t="s">
        <v>33</v>
      </c>
    </row>
    <row r="155" spans="1:39" x14ac:dyDescent="0.3">
      <c r="A155">
        <v>6997</v>
      </c>
      <c r="B155" t="s">
        <v>197</v>
      </c>
      <c r="C155">
        <v>0</v>
      </c>
      <c r="D155">
        <v>0</v>
      </c>
      <c r="F155">
        <v>0</v>
      </c>
      <c r="G155">
        <v>9</v>
      </c>
      <c r="H155">
        <v>10</v>
      </c>
      <c r="I155">
        <v>9</v>
      </c>
      <c r="J155">
        <v>9</v>
      </c>
      <c r="K155">
        <v>8</v>
      </c>
      <c r="L155">
        <v>8</v>
      </c>
      <c r="M155">
        <v>7</v>
      </c>
      <c r="N155">
        <v>8</v>
      </c>
      <c r="O155">
        <v>11</v>
      </c>
      <c r="P155">
        <v>11</v>
      </c>
      <c r="Q155">
        <v>5</v>
      </c>
      <c r="R155">
        <v>3</v>
      </c>
      <c r="S155">
        <v>11</v>
      </c>
      <c r="T155">
        <v>12</v>
      </c>
      <c r="U155">
        <v>13</v>
      </c>
      <c r="V155">
        <v>4</v>
      </c>
      <c r="W155">
        <v>13</v>
      </c>
      <c r="X155">
        <v>14</v>
      </c>
      <c r="Y155">
        <v>14</v>
      </c>
      <c r="Z155">
        <v>14</v>
      </c>
      <c r="AA155">
        <v>14</v>
      </c>
      <c r="AB155">
        <v>14</v>
      </c>
      <c r="AC155">
        <v>6</v>
      </c>
      <c r="AD155">
        <v>27</v>
      </c>
      <c r="AE155">
        <v>31</v>
      </c>
      <c r="AF155">
        <v>0</v>
      </c>
      <c r="AG155">
        <v>4</v>
      </c>
      <c r="AH155">
        <v>9</v>
      </c>
      <c r="AI155" s="50" t="s">
        <v>197</v>
      </c>
      <c r="AM155" s="13" t="s">
        <v>33</v>
      </c>
    </row>
    <row r="156" spans="1:39" x14ac:dyDescent="0.3">
      <c r="A156">
        <v>7020</v>
      </c>
      <c r="B156" t="s">
        <v>198</v>
      </c>
      <c r="C156">
        <v>0</v>
      </c>
      <c r="D156">
        <v>0</v>
      </c>
      <c r="F156">
        <v>0</v>
      </c>
      <c r="G156">
        <v>0</v>
      </c>
      <c r="H156">
        <v>1</v>
      </c>
      <c r="I156">
        <v>0</v>
      </c>
      <c r="J156">
        <v>0</v>
      </c>
      <c r="K156">
        <v>3</v>
      </c>
      <c r="L156">
        <v>2</v>
      </c>
      <c r="M156">
        <v>3</v>
      </c>
      <c r="N156">
        <v>3</v>
      </c>
      <c r="O156">
        <v>2</v>
      </c>
      <c r="P156">
        <v>2</v>
      </c>
      <c r="Q156">
        <v>1</v>
      </c>
      <c r="R156">
        <v>0</v>
      </c>
      <c r="S156">
        <v>2</v>
      </c>
      <c r="T156">
        <v>2</v>
      </c>
      <c r="U156">
        <v>2</v>
      </c>
      <c r="V156">
        <v>0</v>
      </c>
      <c r="W156">
        <v>1</v>
      </c>
      <c r="X156">
        <v>6</v>
      </c>
      <c r="Y156">
        <v>6</v>
      </c>
      <c r="Z156">
        <v>4</v>
      </c>
      <c r="AA156">
        <v>4</v>
      </c>
      <c r="AB156">
        <v>4</v>
      </c>
      <c r="AC156">
        <v>2</v>
      </c>
      <c r="AD156">
        <v>0</v>
      </c>
      <c r="AE156">
        <v>0</v>
      </c>
      <c r="AF156">
        <v>0</v>
      </c>
      <c r="AG156">
        <v>0</v>
      </c>
      <c r="AH156">
        <v>1</v>
      </c>
      <c r="AI156" s="50" t="s">
        <v>328</v>
      </c>
      <c r="AM156" s="13" t="s">
        <v>92</v>
      </c>
    </row>
    <row r="157" spans="1:39" x14ac:dyDescent="0.3">
      <c r="A157">
        <v>7021</v>
      </c>
      <c r="B157" t="s">
        <v>199</v>
      </c>
      <c r="C157">
        <v>2</v>
      </c>
      <c r="D157">
        <v>0</v>
      </c>
      <c r="F157">
        <v>0</v>
      </c>
      <c r="G157">
        <v>7</v>
      </c>
      <c r="H157">
        <v>7</v>
      </c>
      <c r="I157">
        <v>5</v>
      </c>
      <c r="J157">
        <v>5</v>
      </c>
      <c r="K157">
        <v>5</v>
      </c>
      <c r="L157">
        <v>4</v>
      </c>
      <c r="M157">
        <v>4</v>
      </c>
      <c r="N157">
        <v>4</v>
      </c>
      <c r="O157">
        <v>3</v>
      </c>
      <c r="P157">
        <v>3</v>
      </c>
      <c r="Q157">
        <v>1</v>
      </c>
      <c r="R157">
        <v>3</v>
      </c>
      <c r="S157">
        <v>4</v>
      </c>
      <c r="T157">
        <v>5</v>
      </c>
      <c r="U157">
        <v>6</v>
      </c>
      <c r="V157">
        <v>2</v>
      </c>
      <c r="W157">
        <v>2</v>
      </c>
      <c r="X157">
        <v>2</v>
      </c>
      <c r="Y157">
        <v>4</v>
      </c>
      <c r="Z157">
        <v>3</v>
      </c>
      <c r="AA157">
        <v>8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8</v>
      </c>
      <c r="AI157" s="50" t="s">
        <v>328</v>
      </c>
      <c r="AM157" s="13" t="s">
        <v>92</v>
      </c>
    </row>
    <row r="158" spans="1:39" x14ac:dyDescent="0.3">
      <c r="A158">
        <v>7022</v>
      </c>
      <c r="B158" t="s">
        <v>200</v>
      </c>
      <c r="C158">
        <v>0</v>
      </c>
      <c r="D158">
        <v>0</v>
      </c>
      <c r="F158">
        <v>0</v>
      </c>
      <c r="G158">
        <v>12</v>
      </c>
      <c r="H158">
        <v>13</v>
      </c>
      <c r="I158">
        <v>13</v>
      </c>
      <c r="J158">
        <v>13</v>
      </c>
      <c r="K158">
        <v>11</v>
      </c>
      <c r="L158">
        <v>11</v>
      </c>
      <c r="M158">
        <v>11</v>
      </c>
      <c r="N158">
        <v>11</v>
      </c>
      <c r="O158">
        <v>7</v>
      </c>
      <c r="P158">
        <v>7</v>
      </c>
      <c r="Q158">
        <v>2</v>
      </c>
      <c r="R158">
        <v>4</v>
      </c>
      <c r="S158">
        <v>10</v>
      </c>
      <c r="T158">
        <v>10</v>
      </c>
      <c r="U158">
        <v>10</v>
      </c>
      <c r="V158">
        <v>3</v>
      </c>
      <c r="W158">
        <v>8</v>
      </c>
      <c r="X158">
        <v>7</v>
      </c>
      <c r="Y158">
        <v>8</v>
      </c>
      <c r="Z158">
        <v>7</v>
      </c>
      <c r="AA158">
        <v>18</v>
      </c>
      <c r="AB158">
        <v>13</v>
      </c>
      <c r="AC158">
        <v>0</v>
      </c>
      <c r="AD158">
        <v>4</v>
      </c>
      <c r="AE158">
        <v>1</v>
      </c>
      <c r="AF158">
        <v>0</v>
      </c>
      <c r="AG158">
        <v>0</v>
      </c>
      <c r="AH158">
        <v>6</v>
      </c>
      <c r="AI158" s="50" t="s">
        <v>169</v>
      </c>
      <c r="AM158" s="13" t="s">
        <v>164</v>
      </c>
    </row>
    <row r="159" spans="1:39" x14ac:dyDescent="0.3">
      <c r="A159">
        <v>7023</v>
      </c>
      <c r="B159" t="s">
        <v>201</v>
      </c>
      <c r="C159">
        <v>0</v>
      </c>
      <c r="D159">
        <v>1</v>
      </c>
      <c r="F159">
        <v>0</v>
      </c>
      <c r="G159">
        <v>4</v>
      </c>
      <c r="H159">
        <v>4</v>
      </c>
      <c r="I159">
        <v>4</v>
      </c>
      <c r="J159">
        <v>4</v>
      </c>
      <c r="K159">
        <v>3</v>
      </c>
      <c r="L159">
        <v>3</v>
      </c>
      <c r="M159">
        <v>3</v>
      </c>
      <c r="N159">
        <v>3</v>
      </c>
      <c r="O159">
        <v>4</v>
      </c>
      <c r="P159">
        <v>4</v>
      </c>
      <c r="Q159">
        <v>1</v>
      </c>
      <c r="R159">
        <v>1</v>
      </c>
      <c r="S159">
        <v>3</v>
      </c>
      <c r="T159">
        <v>4</v>
      </c>
      <c r="U159">
        <v>4</v>
      </c>
      <c r="V159">
        <v>3</v>
      </c>
      <c r="W159">
        <v>2</v>
      </c>
      <c r="X159">
        <v>0</v>
      </c>
      <c r="Y159">
        <v>0</v>
      </c>
      <c r="Z159">
        <v>0</v>
      </c>
      <c r="AA159">
        <v>1</v>
      </c>
      <c r="AB159">
        <v>1</v>
      </c>
      <c r="AC159">
        <v>1</v>
      </c>
      <c r="AD159">
        <v>5</v>
      </c>
      <c r="AE159">
        <v>1</v>
      </c>
      <c r="AF159">
        <v>0</v>
      </c>
      <c r="AG159">
        <v>0</v>
      </c>
      <c r="AH159">
        <v>8</v>
      </c>
      <c r="AI159" s="50" t="s">
        <v>42</v>
      </c>
      <c r="AM159" s="13" t="s">
        <v>33</v>
      </c>
    </row>
    <row r="160" spans="1:39" x14ac:dyDescent="0.3">
      <c r="A160">
        <v>7107</v>
      </c>
      <c r="B160" t="s">
        <v>58</v>
      </c>
      <c r="C160">
        <v>0</v>
      </c>
      <c r="D160">
        <v>0</v>
      </c>
      <c r="F160">
        <v>0</v>
      </c>
      <c r="G160">
        <v>44</v>
      </c>
      <c r="H160">
        <v>44</v>
      </c>
      <c r="I160">
        <v>44</v>
      </c>
      <c r="J160">
        <v>44</v>
      </c>
      <c r="K160">
        <v>45</v>
      </c>
      <c r="L160">
        <v>45</v>
      </c>
      <c r="M160">
        <v>45</v>
      </c>
      <c r="N160">
        <v>46</v>
      </c>
      <c r="O160">
        <v>51</v>
      </c>
      <c r="P160">
        <v>50</v>
      </c>
      <c r="Q160">
        <v>11</v>
      </c>
      <c r="R160">
        <v>7</v>
      </c>
      <c r="S160">
        <v>60</v>
      </c>
      <c r="T160">
        <v>61</v>
      </c>
      <c r="U160">
        <v>61</v>
      </c>
      <c r="V160">
        <v>18</v>
      </c>
      <c r="W160">
        <v>45</v>
      </c>
      <c r="X160">
        <v>37</v>
      </c>
      <c r="Y160">
        <v>36</v>
      </c>
      <c r="Z160">
        <v>39</v>
      </c>
      <c r="AA160">
        <v>49</v>
      </c>
      <c r="AB160">
        <v>41</v>
      </c>
      <c r="AC160">
        <v>5</v>
      </c>
      <c r="AD160">
        <v>38</v>
      </c>
      <c r="AE160">
        <v>21</v>
      </c>
      <c r="AF160">
        <v>0</v>
      </c>
      <c r="AG160">
        <v>12</v>
      </c>
      <c r="AH160">
        <v>29</v>
      </c>
      <c r="AI160" s="50" t="s">
        <v>58</v>
      </c>
      <c r="AM160" s="13" t="s">
        <v>33</v>
      </c>
    </row>
    <row r="161" spans="1:39" x14ac:dyDescent="0.3">
      <c r="A161">
        <v>7183</v>
      </c>
      <c r="B161" t="s">
        <v>202</v>
      </c>
      <c r="C161">
        <v>0</v>
      </c>
      <c r="D161">
        <v>1</v>
      </c>
      <c r="F161">
        <v>1</v>
      </c>
      <c r="G161">
        <v>66</v>
      </c>
      <c r="H161">
        <v>66</v>
      </c>
      <c r="I161">
        <v>66</v>
      </c>
      <c r="J161">
        <v>66</v>
      </c>
      <c r="K161">
        <v>67</v>
      </c>
      <c r="L161">
        <v>65</v>
      </c>
      <c r="M161">
        <v>67</v>
      </c>
      <c r="N161">
        <v>67</v>
      </c>
      <c r="O161">
        <v>80</v>
      </c>
      <c r="P161">
        <v>80</v>
      </c>
      <c r="Q161">
        <v>21</v>
      </c>
      <c r="R161">
        <v>23</v>
      </c>
      <c r="S161">
        <v>71</v>
      </c>
      <c r="T161">
        <v>71</v>
      </c>
      <c r="U161">
        <v>71</v>
      </c>
      <c r="V161">
        <v>13</v>
      </c>
      <c r="W161">
        <v>56</v>
      </c>
      <c r="X161">
        <v>68</v>
      </c>
      <c r="Y161">
        <v>66</v>
      </c>
      <c r="Z161">
        <v>67</v>
      </c>
      <c r="AA161">
        <v>36</v>
      </c>
      <c r="AB161">
        <v>32</v>
      </c>
      <c r="AC161">
        <v>9</v>
      </c>
      <c r="AD161">
        <v>20</v>
      </c>
      <c r="AE161">
        <v>27</v>
      </c>
      <c r="AF161">
        <v>0</v>
      </c>
      <c r="AG161">
        <v>45</v>
      </c>
      <c r="AH161">
        <v>32</v>
      </c>
      <c r="AI161" s="50" t="s">
        <v>49</v>
      </c>
      <c r="AM161" s="13" t="s">
        <v>33</v>
      </c>
    </row>
    <row r="162" spans="1:39" x14ac:dyDescent="0.3">
      <c r="A162">
        <v>7222</v>
      </c>
      <c r="B162" t="s">
        <v>203</v>
      </c>
      <c r="C162">
        <v>0</v>
      </c>
      <c r="D162">
        <v>0</v>
      </c>
      <c r="F162">
        <v>1</v>
      </c>
      <c r="G162">
        <v>4</v>
      </c>
      <c r="H162">
        <v>4</v>
      </c>
      <c r="I162">
        <v>4</v>
      </c>
      <c r="J162">
        <v>4</v>
      </c>
      <c r="K162">
        <v>2</v>
      </c>
      <c r="L162">
        <v>2</v>
      </c>
      <c r="M162">
        <v>2</v>
      </c>
      <c r="N162">
        <v>2</v>
      </c>
      <c r="O162">
        <v>3</v>
      </c>
      <c r="P162">
        <v>3</v>
      </c>
      <c r="Q162">
        <v>0</v>
      </c>
      <c r="R162">
        <v>1</v>
      </c>
      <c r="S162">
        <v>4</v>
      </c>
      <c r="T162">
        <v>4</v>
      </c>
      <c r="U162">
        <v>4</v>
      </c>
      <c r="V162">
        <v>0</v>
      </c>
      <c r="W162">
        <v>3</v>
      </c>
      <c r="X162">
        <v>3</v>
      </c>
      <c r="Y162">
        <v>3</v>
      </c>
      <c r="Z162">
        <v>3</v>
      </c>
      <c r="AA162">
        <v>9</v>
      </c>
      <c r="AB162">
        <v>9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1</v>
      </c>
      <c r="AI162" s="50" t="s">
        <v>141</v>
      </c>
      <c r="AM162" s="13" t="s">
        <v>92</v>
      </c>
    </row>
    <row r="163" spans="1:39" x14ac:dyDescent="0.3">
      <c r="A163">
        <v>7223</v>
      </c>
      <c r="B163" t="s">
        <v>204</v>
      </c>
      <c r="C163">
        <v>0</v>
      </c>
      <c r="D163">
        <v>0</v>
      </c>
      <c r="F163">
        <v>0</v>
      </c>
      <c r="G163">
        <v>6</v>
      </c>
      <c r="H163">
        <v>6</v>
      </c>
      <c r="I163">
        <v>6</v>
      </c>
      <c r="J163">
        <v>6</v>
      </c>
      <c r="K163">
        <v>4</v>
      </c>
      <c r="L163">
        <v>4</v>
      </c>
      <c r="M163">
        <v>4</v>
      </c>
      <c r="N163">
        <v>4</v>
      </c>
      <c r="O163">
        <v>2</v>
      </c>
      <c r="P163">
        <v>2</v>
      </c>
      <c r="Q163">
        <v>0</v>
      </c>
      <c r="R163">
        <v>3</v>
      </c>
      <c r="S163">
        <v>3</v>
      </c>
      <c r="T163">
        <v>3</v>
      </c>
      <c r="U163">
        <v>3</v>
      </c>
      <c r="V163">
        <v>2</v>
      </c>
      <c r="W163">
        <v>3</v>
      </c>
      <c r="X163">
        <v>1</v>
      </c>
      <c r="Y163">
        <v>0</v>
      </c>
      <c r="Z163">
        <v>1</v>
      </c>
      <c r="AA163">
        <v>4</v>
      </c>
      <c r="AB163">
        <v>4</v>
      </c>
      <c r="AC163">
        <v>2</v>
      </c>
      <c r="AD163">
        <v>0</v>
      </c>
      <c r="AE163">
        <v>8</v>
      </c>
      <c r="AF163">
        <v>0</v>
      </c>
      <c r="AG163">
        <v>0</v>
      </c>
      <c r="AH163">
        <v>1</v>
      </c>
      <c r="AI163" s="50" t="s">
        <v>141</v>
      </c>
      <c r="AM163" s="13" t="s">
        <v>92</v>
      </c>
    </row>
    <row r="164" spans="1:39" x14ac:dyDescent="0.3">
      <c r="A164">
        <v>7306</v>
      </c>
      <c r="B164" t="s">
        <v>205</v>
      </c>
      <c r="C164">
        <v>3</v>
      </c>
      <c r="D164">
        <v>0</v>
      </c>
      <c r="F164">
        <v>3</v>
      </c>
      <c r="G164">
        <v>28</v>
      </c>
      <c r="H164">
        <v>28</v>
      </c>
      <c r="I164">
        <v>28</v>
      </c>
      <c r="J164">
        <v>28</v>
      </c>
      <c r="K164">
        <v>27</v>
      </c>
      <c r="L164">
        <v>26</v>
      </c>
      <c r="M164">
        <v>27</v>
      </c>
      <c r="N164">
        <v>27</v>
      </c>
      <c r="O164">
        <v>24</v>
      </c>
      <c r="P164">
        <v>24</v>
      </c>
      <c r="Q164">
        <v>8</v>
      </c>
      <c r="R164">
        <v>7</v>
      </c>
      <c r="S164">
        <v>21</v>
      </c>
      <c r="T164">
        <v>20</v>
      </c>
      <c r="U164">
        <v>23</v>
      </c>
      <c r="V164">
        <v>10</v>
      </c>
      <c r="W164">
        <v>32</v>
      </c>
      <c r="X164">
        <v>25</v>
      </c>
      <c r="Y164">
        <v>22</v>
      </c>
      <c r="Z164">
        <v>24</v>
      </c>
      <c r="AA164">
        <v>30</v>
      </c>
      <c r="AB164">
        <v>31</v>
      </c>
      <c r="AC164">
        <v>10</v>
      </c>
      <c r="AD164">
        <v>52</v>
      </c>
      <c r="AE164">
        <v>5</v>
      </c>
      <c r="AF164">
        <v>0</v>
      </c>
      <c r="AG164">
        <v>7</v>
      </c>
      <c r="AH164">
        <v>15</v>
      </c>
      <c r="AI164" s="50" t="s">
        <v>56</v>
      </c>
      <c r="AM164" s="13" t="s">
        <v>33</v>
      </c>
    </row>
    <row r="165" spans="1:39" x14ac:dyDescent="0.3">
      <c r="A165">
        <v>7315</v>
      </c>
      <c r="B165" t="s">
        <v>206</v>
      </c>
      <c r="C165">
        <v>0</v>
      </c>
      <c r="D165">
        <v>0</v>
      </c>
      <c r="F165">
        <v>0</v>
      </c>
      <c r="G165">
        <v>4</v>
      </c>
      <c r="H165">
        <v>4</v>
      </c>
      <c r="I165">
        <v>4</v>
      </c>
      <c r="J165">
        <v>4</v>
      </c>
      <c r="K165">
        <v>4</v>
      </c>
      <c r="L165">
        <v>4</v>
      </c>
      <c r="M165">
        <v>4</v>
      </c>
      <c r="N165">
        <v>4</v>
      </c>
      <c r="O165">
        <v>4</v>
      </c>
      <c r="P165">
        <v>4</v>
      </c>
      <c r="Q165">
        <v>0</v>
      </c>
      <c r="R165">
        <v>1</v>
      </c>
      <c r="S165">
        <v>1</v>
      </c>
      <c r="T165">
        <v>1</v>
      </c>
      <c r="U165">
        <v>1</v>
      </c>
      <c r="V165">
        <v>0</v>
      </c>
      <c r="W165">
        <v>5</v>
      </c>
      <c r="X165">
        <v>4</v>
      </c>
      <c r="Y165">
        <v>4</v>
      </c>
      <c r="Z165">
        <v>4</v>
      </c>
      <c r="AA165">
        <v>6</v>
      </c>
      <c r="AB165">
        <v>5</v>
      </c>
      <c r="AC165">
        <v>0</v>
      </c>
      <c r="AD165">
        <v>2</v>
      </c>
      <c r="AE165">
        <v>3</v>
      </c>
      <c r="AF165">
        <v>0</v>
      </c>
      <c r="AG165">
        <v>0</v>
      </c>
      <c r="AH165">
        <v>4</v>
      </c>
      <c r="AI165" s="50" t="s">
        <v>128</v>
      </c>
      <c r="AM165" s="13" t="s">
        <v>92</v>
      </c>
    </row>
    <row r="166" spans="1:39" x14ac:dyDescent="0.3">
      <c r="A166">
        <v>7316</v>
      </c>
      <c r="B166" t="s">
        <v>207</v>
      </c>
      <c r="C166">
        <v>0</v>
      </c>
      <c r="D166">
        <v>0</v>
      </c>
      <c r="F166">
        <v>0</v>
      </c>
      <c r="G166">
        <v>11</v>
      </c>
      <c r="H166">
        <v>11</v>
      </c>
      <c r="I166">
        <v>11</v>
      </c>
      <c r="J166">
        <v>11</v>
      </c>
      <c r="K166">
        <v>11</v>
      </c>
      <c r="L166">
        <v>11</v>
      </c>
      <c r="M166">
        <v>10</v>
      </c>
      <c r="N166">
        <v>11</v>
      </c>
      <c r="O166">
        <v>9</v>
      </c>
      <c r="P166">
        <v>9</v>
      </c>
      <c r="Q166">
        <v>3</v>
      </c>
      <c r="R166">
        <v>3</v>
      </c>
      <c r="S166">
        <v>6</v>
      </c>
      <c r="T166">
        <v>8</v>
      </c>
      <c r="U166">
        <v>6</v>
      </c>
      <c r="V166">
        <v>1</v>
      </c>
      <c r="W166">
        <v>13</v>
      </c>
      <c r="X166">
        <v>6</v>
      </c>
      <c r="Y166">
        <v>8</v>
      </c>
      <c r="Z166">
        <v>6</v>
      </c>
      <c r="AA166">
        <v>10</v>
      </c>
      <c r="AB166">
        <v>9</v>
      </c>
      <c r="AC166">
        <v>1</v>
      </c>
      <c r="AD166">
        <v>1</v>
      </c>
      <c r="AE166">
        <v>8</v>
      </c>
      <c r="AF166">
        <v>0</v>
      </c>
      <c r="AG166">
        <v>0</v>
      </c>
      <c r="AH166">
        <v>8</v>
      </c>
      <c r="AI166" s="50" t="s">
        <v>128</v>
      </c>
      <c r="AM166" s="13" t="s">
        <v>92</v>
      </c>
    </row>
    <row r="167" spans="1:39" x14ac:dyDescent="0.3">
      <c r="A167">
        <v>7317</v>
      </c>
      <c r="B167" t="s">
        <v>208</v>
      </c>
      <c r="C167">
        <v>0</v>
      </c>
      <c r="D167">
        <v>0</v>
      </c>
      <c r="F167">
        <v>1</v>
      </c>
      <c r="G167">
        <v>7</v>
      </c>
      <c r="H167">
        <v>7</v>
      </c>
      <c r="I167">
        <v>7</v>
      </c>
      <c r="J167">
        <v>6</v>
      </c>
      <c r="K167">
        <v>5</v>
      </c>
      <c r="L167">
        <v>5</v>
      </c>
      <c r="M167">
        <v>5</v>
      </c>
      <c r="N167">
        <v>6</v>
      </c>
      <c r="O167">
        <v>7</v>
      </c>
      <c r="P167">
        <v>7</v>
      </c>
      <c r="Q167">
        <v>2</v>
      </c>
      <c r="R167">
        <v>0</v>
      </c>
      <c r="S167">
        <v>3</v>
      </c>
      <c r="T167">
        <v>4</v>
      </c>
      <c r="U167">
        <v>4</v>
      </c>
      <c r="V167">
        <v>1</v>
      </c>
      <c r="W167">
        <v>6</v>
      </c>
      <c r="X167">
        <v>9</v>
      </c>
      <c r="Y167">
        <v>9</v>
      </c>
      <c r="Z167">
        <v>9</v>
      </c>
      <c r="AA167">
        <v>7</v>
      </c>
      <c r="AB167">
        <v>7</v>
      </c>
      <c r="AC167">
        <v>0</v>
      </c>
      <c r="AD167">
        <v>12</v>
      </c>
      <c r="AE167">
        <v>3</v>
      </c>
      <c r="AF167">
        <v>0</v>
      </c>
      <c r="AG167">
        <v>0</v>
      </c>
      <c r="AH167">
        <v>0</v>
      </c>
      <c r="AI167" s="50" t="s">
        <v>169</v>
      </c>
      <c r="AM167" s="13" t="s">
        <v>164</v>
      </c>
    </row>
    <row r="168" spans="1:39" x14ac:dyDescent="0.3">
      <c r="A168">
        <v>7318</v>
      </c>
      <c r="B168" t="s">
        <v>209</v>
      </c>
      <c r="C168">
        <v>2</v>
      </c>
      <c r="D168">
        <v>0</v>
      </c>
      <c r="F168">
        <v>1</v>
      </c>
      <c r="G168">
        <v>5</v>
      </c>
      <c r="H168">
        <v>5</v>
      </c>
      <c r="I168">
        <v>5</v>
      </c>
      <c r="J168">
        <v>5</v>
      </c>
      <c r="K168">
        <v>2</v>
      </c>
      <c r="L168">
        <v>2</v>
      </c>
      <c r="M168">
        <v>3</v>
      </c>
      <c r="N168">
        <v>3</v>
      </c>
      <c r="O168">
        <v>4</v>
      </c>
      <c r="P168">
        <v>6</v>
      </c>
      <c r="Q168">
        <v>0</v>
      </c>
      <c r="R168">
        <v>2</v>
      </c>
      <c r="S168">
        <v>3</v>
      </c>
      <c r="T168">
        <v>8</v>
      </c>
      <c r="U168">
        <v>7</v>
      </c>
      <c r="V168">
        <v>3</v>
      </c>
      <c r="W168">
        <v>10</v>
      </c>
      <c r="X168">
        <v>1</v>
      </c>
      <c r="Y168">
        <v>8</v>
      </c>
      <c r="Z168">
        <v>0</v>
      </c>
      <c r="AA168">
        <v>12</v>
      </c>
      <c r="AB168">
        <v>2</v>
      </c>
      <c r="AC168">
        <v>1</v>
      </c>
      <c r="AD168">
        <v>4</v>
      </c>
      <c r="AE168">
        <v>0</v>
      </c>
      <c r="AF168">
        <v>0</v>
      </c>
      <c r="AG168">
        <v>0</v>
      </c>
      <c r="AH168">
        <v>4</v>
      </c>
      <c r="AI168" s="50" t="s">
        <v>328</v>
      </c>
      <c r="AM168" s="13" t="s">
        <v>92</v>
      </c>
    </row>
    <row r="169" spans="1:39" x14ac:dyDescent="0.3">
      <c r="A169">
        <v>7410</v>
      </c>
      <c r="B169" t="s">
        <v>210</v>
      </c>
      <c r="C169">
        <v>1</v>
      </c>
      <c r="D169">
        <v>0</v>
      </c>
      <c r="F169">
        <v>1</v>
      </c>
      <c r="G169">
        <v>23</v>
      </c>
      <c r="H169">
        <v>23</v>
      </c>
      <c r="I169">
        <v>23</v>
      </c>
      <c r="J169">
        <v>23</v>
      </c>
      <c r="K169">
        <v>20</v>
      </c>
      <c r="L169">
        <v>20</v>
      </c>
      <c r="M169">
        <v>20</v>
      </c>
      <c r="N169">
        <v>20</v>
      </c>
      <c r="O169">
        <v>31</v>
      </c>
      <c r="P169">
        <v>31</v>
      </c>
      <c r="Q169">
        <v>10</v>
      </c>
      <c r="R169">
        <v>12</v>
      </c>
      <c r="S169">
        <v>31</v>
      </c>
      <c r="T169">
        <v>34</v>
      </c>
      <c r="U169">
        <v>33</v>
      </c>
      <c r="V169">
        <v>9</v>
      </c>
      <c r="W169">
        <v>26</v>
      </c>
      <c r="X169">
        <v>27</v>
      </c>
      <c r="Y169">
        <v>28</v>
      </c>
      <c r="Z169">
        <v>24</v>
      </c>
      <c r="AA169">
        <v>26</v>
      </c>
      <c r="AB169">
        <v>23</v>
      </c>
      <c r="AC169">
        <v>5</v>
      </c>
      <c r="AD169">
        <v>10</v>
      </c>
      <c r="AE169">
        <v>13</v>
      </c>
      <c r="AF169">
        <v>0</v>
      </c>
      <c r="AG169">
        <v>19</v>
      </c>
      <c r="AH169">
        <v>17</v>
      </c>
      <c r="AI169" s="50" t="s">
        <v>45</v>
      </c>
      <c r="AM169" s="13" t="s">
        <v>33</v>
      </c>
    </row>
    <row r="170" spans="1:39" x14ac:dyDescent="0.3">
      <c r="A170">
        <v>9468</v>
      </c>
      <c r="B170" t="s">
        <v>211</v>
      </c>
      <c r="C170">
        <v>3</v>
      </c>
      <c r="D170">
        <v>0</v>
      </c>
      <c r="F170">
        <v>3</v>
      </c>
      <c r="G170">
        <v>5</v>
      </c>
      <c r="H170">
        <v>5</v>
      </c>
      <c r="I170">
        <v>5</v>
      </c>
      <c r="J170">
        <v>5</v>
      </c>
      <c r="K170">
        <v>6</v>
      </c>
      <c r="L170">
        <v>6</v>
      </c>
      <c r="M170">
        <v>6</v>
      </c>
      <c r="N170">
        <v>6</v>
      </c>
      <c r="O170">
        <v>2</v>
      </c>
      <c r="P170">
        <v>2</v>
      </c>
      <c r="Q170">
        <v>0</v>
      </c>
      <c r="R170">
        <v>1</v>
      </c>
      <c r="S170">
        <v>4</v>
      </c>
      <c r="T170">
        <v>4</v>
      </c>
      <c r="U170">
        <v>4</v>
      </c>
      <c r="V170">
        <v>4</v>
      </c>
      <c r="W170">
        <v>2</v>
      </c>
      <c r="X170">
        <v>2</v>
      </c>
      <c r="Y170">
        <v>2</v>
      </c>
      <c r="Z170">
        <v>2</v>
      </c>
      <c r="AA170">
        <v>1</v>
      </c>
      <c r="AB170">
        <v>1</v>
      </c>
      <c r="AC170">
        <v>0</v>
      </c>
      <c r="AD170">
        <v>0</v>
      </c>
      <c r="AE170">
        <v>2</v>
      </c>
      <c r="AF170">
        <v>0</v>
      </c>
      <c r="AG170">
        <v>1</v>
      </c>
      <c r="AH170">
        <v>0</v>
      </c>
      <c r="AI170" s="50" t="s">
        <v>107</v>
      </c>
      <c r="AM170" s="13" t="s">
        <v>92</v>
      </c>
    </row>
    <row r="171" spans="1:39" x14ac:dyDescent="0.3">
      <c r="A171">
        <v>10095</v>
      </c>
      <c r="B171" t="s">
        <v>213</v>
      </c>
      <c r="C171">
        <v>0</v>
      </c>
      <c r="D171">
        <v>0</v>
      </c>
      <c r="F171">
        <v>0</v>
      </c>
      <c r="G171">
        <v>9</v>
      </c>
      <c r="H171">
        <v>9</v>
      </c>
      <c r="I171">
        <v>9</v>
      </c>
      <c r="J171">
        <v>9</v>
      </c>
      <c r="K171">
        <v>5</v>
      </c>
      <c r="L171">
        <v>5</v>
      </c>
      <c r="M171">
        <v>5</v>
      </c>
      <c r="N171">
        <v>5</v>
      </c>
      <c r="O171">
        <v>2</v>
      </c>
      <c r="P171">
        <v>2</v>
      </c>
      <c r="Q171">
        <v>1</v>
      </c>
      <c r="R171">
        <v>0</v>
      </c>
      <c r="S171">
        <v>0</v>
      </c>
      <c r="T171">
        <v>1</v>
      </c>
      <c r="U171">
        <v>1</v>
      </c>
      <c r="V171">
        <v>1</v>
      </c>
      <c r="W171">
        <v>4</v>
      </c>
      <c r="X171">
        <v>4</v>
      </c>
      <c r="Y171">
        <v>4</v>
      </c>
      <c r="Z171">
        <v>4</v>
      </c>
      <c r="AA171">
        <v>2</v>
      </c>
      <c r="AB171">
        <v>3</v>
      </c>
      <c r="AC171">
        <v>3</v>
      </c>
      <c r="AD171">
        <v>0</v>
      </c>
      <c r="AE171">
        <v>1</v>
      </c>
      <c r="AF171">
        <v>0</v>
      </c>
      <c r="AG171">
        <v>0</v>
      </c>
      <c r="AH171">
        <v>6</v>
      </c>
      <c r="AI171" s="50" t="s">
        <v>128</v>
      </c>
      <c r="AM171" s="13" t="s">
        <v>92</v>
      </c>
    </row>
    <row r="172" spans="1:39" x14ac:dyDescent="0.3">
      <c r="A172">
        <v>10096</v>
      </c>
      <c r="B172" t="s">
        <v>212</v>
      </c>
      <c r="C172">
        <v>0</v>
      </c>
      <c r="D172">
        <v>0</v>
      </c>
      <c r="F172">
        <v>0</v>
      </c>
      <c r="G172">
        <v>4</v>
      </c>
      <c r="H172">
        <v>4</v>
      </c>
      <c r="I172">
        <v>4</v>
      </c>
      <c r="J172">
        <v>4</v>
      </c>
      <c r="K172">
        <v>2</v>
      </c>
      <c r="L172">
        <v>2</v>
      </c>
      <c r="M172">
        <v>2</v>
      </c>
      <c r="N172">
        <v>2</v>
      </c>
      <c r="O172">
        <v>0</v>
      </c>
      <c r="P172">
        <v>0</v>
      </c>
      <c r="Q172">
        <v>0</v>
      </c>
      <c r="R172">
        <v>1</v>
      </c>
      <c r="S172">
        <v>5</v>
      </c>
      <c r="T172">
        <v>5</v>
      </c>
      <c r="U172">
        <v>6</v>
      </c>
      <c r="V172">
        <v>3</v>
      </c>
      <c r="W172">
        <v>6</v>
      </c>
      <c r="X172">
        <v>5</v>
      </c>
      <c r="Y172">
        <v>5</v>
      </c>
      <c r="Z172">
        <v>4</v>
      </c>
      <c r="AA172">
        <v>13</v>
      </c>
      <c r="AB172">
        <v>1</v>
      </c>
      <c r="AC172">
        <v>1</v>
      </c>
      <c r="AD172">
        <v>0</v>
      </c>
      <c r="AE172">
        <v>7</v>
      </c>
      <c r="AF172">
        <v>0</v>
      </c>
      <c r="AG172">
        <v>0</v>
      </c>
      <c r="AH172">
        <v>3</v>
      </c>
      <c r="AI172" s="50" t="s">
        <v>128</v>
      </c>
      <c r="AM172" s="13" t="s">
        <v>92</v>
      </c>
    </row>
    <row r="173" spans="1:39" x14ac:dyDescent="0.3">
      <c r="A173">
        <v>11452</v>
      </c>
      <c r="B173" t="s">
        <v>215</v>
      </c>
      <c r="C173">
        <v>0</v>
      </c>
      <c r="D173">
        <v>0</v>
      </c>
      <c r="F173">
        <v>0</v>
      </c>
      <c r="G173">
        <v>3</v>
      </c>
      <c r="H173">
        <v>3</v>
      </c>
      <c r="I173">
        <v>3</v>
      </c>
      <c r="J173">
        <v>3</v>
      </c>
      <c r="K173">
        <v>5</v>
      </c>
      <c r="L173">
        <v>5</v>
      </c>
      <c r="M173">
        <v>5</v>
      </c>
      <c r="N173">
        <v>5</v>
      </c>
      <c r="O173">
        <v>3</v>
      </c>
      <c r="P173">
        <v>3</v>
      </c>
      <c r="Q173">
        <v>2</v>
      </c>
      <c r="R173">
        <v>1</v>
      </c>
      <c r="S173">
        <v>2</v>
      </c>
      <c r="T173">
        <v>2</v>
      </c>
      <c r="U173">
        <v>2</v>
      </c>
      <c r="V173">
        <v>0</v>
      </c>
      <c r="W173">
        <v>3</v>
      </c>
      <c r="X173">
        <v>4</v>
      </c>
      <c r="Y173">
        <v>4</v>
      </c>
      <c r="Z173">
        <v>4</v>
      </c>
      <c r="AA173">
        <v>7</v>
      </c>
      <c r="AB173">
        <v>6</v>
      </c>
      <c r="AC173">
        <v>10</v>
      </c>
      <c r="AD173">
        <v>3</v>
      </c>
      <c r="AE173">
        <v>2</v>
      </c>
      <c r="AF173">
        <v>0</v>
      </c>
      <c r="AG173">
        <v>0</v>
      </c>
      <c r="AH173">
        <v>6</v>
      </c>
      <c r="AI173" s="50" t="s">
        <v>107</v>
      </c>
      <c r="AM173" s="13" t="s">
        <v>92</v>
      </c>
    </row>
    <row r="174" spans="1:39" x14ac:dyDescent="0.3">
      <c r="A174">
        <v>11470</v>
      </c>
      <c r="B174" t="s">
        <v>216</v>
      </c>
      <c r="C174">
        <v>359</v>
      </c>
      <c r="D174">
        <v>14</v>
      </c>
      <c r="F174">
        <v>373</v>
      </c>
      <c r="G174">
        <v>42</v>
      </c>
      <c r="H174">
        <v>40</v>
      </c>
      <c r="I174">
        <v>40</v>
      </c>
      <c r="J174">
        <v>37</v>
      </c>
      <c r="K174">
        <v>39</v>
      </c>
      <c r="L174">
        <v>36</v>
      </c>
      <c r="M174">
        <v>39</v>
      </c>
      <c r="N174">
        <v>21</v>
      </c>
      <c r="O174">
        <v>21</v>
      </c>
      <c r="P174">
        <v>23</v>
      </c>
      <c r="Q174">
        <v>11</v>
      </c>
      <c r="R174">
        <v>6</v>
      </c>
      <c r="S174">
        <v>15</v>
      </c>
      <c r="T174">
        <v>11</v>
      </c>
      <c r="U174">
        <v>13</v>
      </c>
      <c r="V174">
        <v>1</v>
      </c>
      <c r="W174">
        <v>3</v>
      </c>
      <c r="X174">
        <v>0</v>
      </c>
      <c r="Y174">
        <v>2</v>
      </c>
      <c r="Z174">
        <v>1</v>
      </c>
      <c r="AA174">
        <v>4</v>
      </c>
      <c r="AB174">
        <v>3</v>
      </c>
      <c r="AC174">
        <v>9</v>
      </c>
      <c r="AD174">
        <v>25</v>
      </c>
      <c r="AE174">
        <v>16</v>
      </c>
      <c r="AF174">
        <v>0</v>
      </c>
      <c r="AG174">
        <v>20</v>
      </c>
      <c r="AH174">
        <v>35</v>
      </c>
      <c r="AI174" s="50" t="s">
        <v>33</v>
      </c>
      <c r="AM174" s="13" t="s">
        <v>33</v>
      </c>
    </row>
    <row r="175" spans="1:39" x14ac:dyDescent="0.3">
      <c r="A175">
        <v>11688</v>
      </c>
      <c r="B175" t="s">
        <v>214</v>
      </c>
      <c r="C175">
        <v>0</v>
      </c>
      <c r="D175">
        <v>0</v>
      </c>
      <c r="F175">
        <v>0</v>
      </c>
      <c r="G175">
        <v>1</v>
      </c>
      <c r="H175">
        <v>1</v>
      </c>
      <c r="I175">
        <v>1</v>
      </c>
      <c r="J175">
        <v>1</v>
      </c>
      <c r="K175">
        <v>1</v>
      </c>
      <c r="L175">
        <v>1</v>
      </c>
      <c r="M175">
        <v>3</v>
      </c>
      <c r="N175">
        <v>3</v>
      </c>
      <c r="O175">
        <v>0</v>
      </c>
      <c r="P175">
        <v>0</v>
      </c>
      <c r="Q175">
        <v>0</v>
      </c>
      <c r="R175">
        <v>0</v>
      </c>
      <c r="S175">
        <v>1</v>
      </c>
      <c r="T175">
        <v>1</v>
      </c>
      <c r="U175">
        <v>1</v>
      </c>
      <c r="V175">
        <v>0</v>
      </c>
      <c r="W175">
        <v>0</v>
      </c>
      <c r="X175">
        <v>2</v>
      </c>
      <c r="Y175">
        <v>2</v>
      </c>
      <c r="Z175">
        <v>2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 s="50" t="s">
        <v>128</v>
      </c>
      <c r="AM175" s="13" t="s">
        <v>92</v>
      </c>
    </row>
    <row r="176" spans="1:39" x14ac:dyDescent="0.3">
      <c r="A176">
        <v>17605</v>
      </c>
      <c r="B176" t="s">
        <v>217</v>
      </c>
      <c r="C176">
        <v>0</v>
      </c>
      <c r="D176">
        <v>0</v>
      </c>
      <c r="F176">
        <v>0</v>
      </c>
      <c r="G176">
        <v>7</v>
      </c>
      <c r="H176">
        <v>7</v>
      </c>
      <c r="I176">
        <v>7</v>
      </c>
      <c r="J176">
        <v>7</v>
      </c>
      <c r="K176">
        <v>6</v>
      </c>
      <c r="L176">
        <v>6</v>
      </c>
      <c r="M176">
        <v>6</v>
      </c>
      <c r="N176">
        <v>6</v>
      </c>
      <c r="O176">
        <v>9</v>
      </c>
      <c r="P176">
        <v>9</v>
      </c>
      <c r="Q176">
        <v>4</v>
      </c>
      <c r="R176">
        <v>1</v>
      </c>
      <c r="S176">
        <v>5</v>
      </c>
      <c r="T176">
        <v>5</v>
      </c>
      <c r="U176">
        <v>5</v>
      </c>
      <c r="V176">
        <v>1</v>
      </c>
      <c r="W176">
        <v>5</v>
      </c>
      <c r="X176">
        <v>7</v>
      </c>
      <c r="Y176">
        <v>7</v>
      </c>
      <c r="Z176">
        <v>7</v>
      </c>
      <c r="AA176">
        <v>6</v>
      </c>
      <c r="AB176">
        <v>3</v>
      </c>
      <c r="AC176">
        <v>4</v>
      </c>
      <c r="AD176">
        <v>3</v>
      </c>
      <c r="AE176">
        <v>0</v>
      </c>
      <c r="AF176">
        <v>0</v>
      </c>
      <c r="AG176">
        <v>1</v>
      </c>
      <c r="AH176">
        <v>8</v>
      </c>
      <c r="AI176" s="50" t="s">
        <v>128</v>
      </c>
      <c r="AM176" s="13" t="s">
        <v>92</v>
      </c>
    </row>
    <row r="177" spans="1:39" x14ac:dyDescent="0.3">
      <c r="A177">
        <v>17874</v>
      </c>
      <c r="B177" t="s">
        <v>218</v>
      </c>
      <c r="C177">
        <v>0</v>
      </c>
      <c r="D177">
        <v>0</v>
      </c>
      <c r="F177">
        <v>0</v>
      </c>
      <c r="G177">
        <v>10</v>
      </c>
      <c r="H177">
        <v>10</v>
      </c>
      <c r="I177">
        <v>10</v>
      </c>
      <c r="J177">
        <v>10</v>
      </c>
      <c r="K177">
        <v>11</v>
      </c>
      <c r="L177">
        <v>11</v>
      </c>
      <c r="M177">
        <v>10</v>
      </c>
      <c r="N177">
        <v>12</v>
      </c>
      <c r="O177">
        <v>12</v>
      </c>
      <c r="P177">
        <v>11</v>
      </c>
      <c r="Q177">
        <v>3</v>
      </c>
      <c r="R177">
        <v>3</v>
      </c>
      <c r="S177">
        <v>11</v>
      </c>
      <c r="T177">
        <v>11</v>
      </c>
      <c r="U177">
        <v>11</v>
      </c>
      <c r="V177">
        <v>2</v>
      </c>
      <c r="W177">
        <v>4</v>
      </c>
      <c r="X177">
        <v>12</v>
      </c>
      <c r="Y177">
        <v>9</v>
      </c>
      <c r="Z177">
        <v>12</v>
      </c>
      <c r="AA177">
        <v>11</v>
      </c>
      <c r="AB177">
        <v>8</v>
      </c>
      <c r="AC177">
        <v>14</v>
      </c>
      <c r="AD177">
        <v>10</v>
      </c>
      <c r="AE177">
        <v>15</v>
      </c>
      <c r="AF177">
        <v>0</v>
      </c>
      <c r="AG177">
        <v>4</v>
      </c>
      <c r="AH177">
        <v>8</v>
      </c>
      <c r="AI177" s="50" t="s">
        <v>335</v>
      </c>
      <c r="AM177" s="13" t="s">
        <v>33</v>
      </c>
    </row>
    <row r="178" spans="1:39" x14ac:dyDescent="0.3">
      <c r="A178">
        <v>17875</v>
      </c>
      <c r="B178" t="s">
        <v>219</v>
      </c>
      <c r="C178">
        <v>0</v>
      </c>
      <c r="D178">
        <v>0</v>
      </c>
      <c r="F178">
        <v>0</v>
      </c>
      <c r="G178">
        <v>1</v>
      </c>
      <c r="H178">
        <v>1</v>
      </c>
      <c r="I178">
        <v>1</v>
      </c>
      <c r="J178">
        <v>1</v>
      </c>
      <c r="K178">
        <v>0</v>
      </c>
      <c r="L178">
        <v>1</v>
      </c>
      <c r="M178">
        <v>0</v>
      </c>
      <c r="N178">
        <v>0</v>
      </c>
      <c r="O178">
        <v>1</v>
      </c>
      <c r="P178">
        <v>1</v>
      </c>
      <c r="Q178">
        <v>1</v>
      </c>
      <c r="R178">
        <v>0</v>
      </c>
      <c r="S178">
        <v>2</v>
      </c>
      <c r="T178">
        <v>2</v>
      </c>
      <c r="U178">
        <v>2</v>
      </c>
      <c r="V178">
        <v>1</v>
      </c>
      <c r="W178">
        <v>0</v>
      </c>
      <c r="X178">
        <v>1</v>
      </c>
      <c r="Y178">
        <v>1</v>
      </c>
      <c r="Z178">
        <v>1</v>
      </c>
      <c r="AA178">
        <v>2</v>
      </c>
      <c r="AB178">
        <v>1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1</v>
      </c>
      <c r="AI178" s="50" t="s">
        <v>85</v>
      </c>
      <c r="AM178" s="13" t="s">
        <v>33</v>
      </c>
    </row>
    <row r="179" spans="1:39" x14ac:dyDescent="0.3">
      <c r="A179">
        <v>18872</v>
      </c>
      <c r="B179" t="s">
        <v>221</v>
      </c>
      <c r="C179">
        <v>0</v>
      </c>
      <c r="D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1</v>
      </c>
      <c r="P179">
        <v>1</v>
      </c>
      <c r="Q179">
        <v>0</v>
      </c>
      <c r="R179">
        <v>1</v>
      </c>
      <c r="S179">
        <v>2</v>
      </c>
      <c r="T179">
        <v>2</v>
      </c>
      <c r="U179">
        <v>2</v>
      </c>
      <c r="V179">
        <v>0</v>
      </c>
      <c r="W179">
        <v>2</v>
      </c>
      <c r="X179">
        <v>3</v>
      </c>
      <c r="Y179">
        <v>3</v>
      </c>
      <c r="Z179">
        <v>3</v>
      </c>
      <c r="AA179">
        <v>1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 s="50" t="s">
        <v>128</v>
      </c>
      <c r="AM179" s="13" t="s">
        <v>92</v>
      </c>
    </row>
    <row r="180" spans="1:39" x14ac:dyDescent="0.3">
      <c r="A180">
        <v>18916</v>
      </c>
      <c r="B180" t="s">
        <v>220</v>
      </c>
      <c r="C180">
        <v>0</v>
      </c>
      <c r="D180">
        <v>0</v>
      </c>
      <c r="F180">
        <v>0</v>
      </c>
      <c r="G180">
        <v>1</v>
      </c>
      <c r="H180">
        <v>1</v>
      </c>
      <c r="I180">
        <v>1</v>
      </c>
      <c r="J180">
        <v>1</v>
      </c>
      <c r="K180">
        <v>2</v>
      </c>
      <c r="L180">
        <v>2</v>
      </c>
      <c r="M180">
        <v>2</v>
      </c>
      <c r="N180">
        <v>2</v>
      </c>
      <c r="O180">
        <v>5</v>
      </c>
      <c r="P180">
        <v>5</v>
      </c>
      <c r="Q180">
        <v>2</v>
      </c>
      <c r="R180">
        <v>3</v>
      </c>
      <c r="S180">
        <v>12</v>
      </c>
      <c r="T180">
        <v>12</v>
      </c>
      <c r="U180">
        <v>12</v>
      </c>
      <c r="V180">
        <v>3</v>
      </c>
      <c r="W180">
        <v>7</v>
      </c>
      <c r="X180">
        <v>4</v>
      </c>
      <c r="Y180">
        <v>4</v>
      </c>
      <c r="Z180">
        <v>4</v>
      </c>
      <c r="AA180">
        <v>9</v>
      </c>
      <c r="AB180">
        <v>7</v>
      </c>
      <c r="AC180">
        <v>2</v>
      </c>
      <c r="AD180">
        <v>19</v>
      </c>
      <c r="AE180">
        <v>3</v>
      </c>
      <c r="AF180">
        <v>0</v>
      </c>
      <c r="AG180">
        <v>1</v>
      </c>
      <c r="AH180">
        <v>4</v>
      </c>
      <c r="AI180" s="50" t="s">
        <v>128</v>
      </c>
      <c r="AM180" s="13" t="s">
        <v>92</v>
      </c>
    </row>
    <row r="181" spans="1:39" x14ac:dyDescent="0.3">
      <c r="A181">
        <v>26094</v>
      </c>
      <c r="B181" t="s">
        <v>222</v>
      </c>
      <c r="C181">
        <v>0</v>
      </c>
      <c r="D181">
        <v>0</v>
      </c>
      <c r="F181">
        <v>4</v>
      </c>
      <c r="G181">
        <v>13</v>
      </c>
      <c r="H181">
        <v>13</v>
      </c>
      <c r="I181">
        <v>13</v>
      </c>
      <c r="J181">
        <v>13</v>
      </c>
      <c r="K181">
        <v>19</v>
      </c>
      <c r="L181">
        <v>19</v>
      </c>
      <c r="M181">
        <v>19</v>
      </c>
      <c r="N181">
        <v>19</v>
      </c>
      <c r="O181">
        <v>23</v>
      </c>
      <c r="P181">
        <v>23</v>
      </c>
      <c r="Q181">
        <v>7</v>
      </c>
      <c r="R181">
        <v>9</v>
      </c>
      <c r="S181">
        <v>22</v>
      </c>
      <c r="T181">
        <v>22</v>
      </c>
      <c r="U181">
        <v>22</v>
      </c>
      <c r="V181">
        <v>6</v>
      </c>
      <c r="W181">
        <v>11</v>
      </c>
      <c r="X181">
        <v>26</v>
      </c>
      <c r="Y181">
        <v>26</v>
      </c>
      <c r="Z181">
        <v>26</v>
      </c>
      <c r="AA181">
        <v>19</v>
      </c>
      <c r="AB181">
        <v>20</v>
      </c>
      <c r="AC181">
        <v>4</v>
      </c>
      <c r="AD181">
        <v>0</v>
      </c>
      <c r="AE181">
        <v>2</v>
      </c>
      <c r="AF181">
        <v>0</v>
      </c>
      <c r="AG181">
        <v>0</v>
      </c>
      <c r="AH181">
        <v>13</v>
      </c>
      <c r="AI181" s="50" t="s">
        <v>92</v>
      </c>
      <c r="AM181" s="13" t="s">
        <v>92</v>
      </c>
    </row>
    <row r="182" spans="1:39" x14ac:dyDescent="0.3">
      <c r="A182">
        <v>26269</v>
      </c>
      <c r="B182" t="s">
        <v>223</v>
      </c>
      <c r="C182">
        <v>0</v>
      </c>
      <c r="D182">
        <v>0</v>
      </c>
      <c r="F182">
        <v>0</v>
      </c>
      <c r="G182">
        <v>2</v>
      </c>
      <c r="H182">
        <v>2</v>
      </c>
      <c r="I182">
        <v>2</v>
      </c>
      <c r="J182">
        <v>1</v>
      </c>
      <c r="K182">
        <v>1</v>
      </c>
      <c r="L182">
        <v>1</v>
      </c>
      <c r="M182">
        <v>1</v>
      </c>
      <c r="N182">
        <v>1</v>
      </c>
      <c r="O182">
        <v>3</v>
      </c>
      <c r="P182">
        <v>3</v>
      </c>
      <c r="Q182">
        <v>0</v>
      </c>
      <c r="R182">
        <v>0</v>
      </c>
      <c r="S182">
        <v>2</v>
      </c>
      <c r="T182">
        <v>2</v>
      </c>
      <c r="U182">
        <v>2</v>
      </c>
      <c r="V182">
        <v>0</v>
      </c>
      <c r="W182">
        <v>2</v>
      </c>
      <c r="X182">
        <v>2</v>
      </c>
      <c r="Y182">
        <v>2</v>
      </c>
      <c r="Z182">
        <v>2</v>
      </c>
      <c r="AA182">
        <v>0</v>
      </c>
      <c r="AB182">
        <v>0</v>
      </c>
      <c r="AC182">
        <v>6</v>
      </c>
      <c r="AD182">
        <v>12</v>
      </c>
      <c r="AE182">
        <v>3</v>
      </c>
      <c r="AF182">
        <v>0</v>
      </c>
      <c r="AG182">
        <v>0</v>
      </c>
      <c r="AH182">
        <v>0</v>
      </c>
      <c r="AI182" s="50" t="s">
        <v>42</v>
      </c>
      <c r="AM182" s="13" t="s">
        <v>33</v>
      </c>
    </row>
    <row r="183" spans="1:39" x14ac:dyDescent="0.3">
      <c r="A183" t="s">
        <v>434</v>
      </c>
      <c r="B183" t="s">
        <v>434</v>
      </c>
      <c r="AI183" s="50" t="e">
        <v>#N/A</v>
      </c>
      <c r="AM183" s="13" t="e">
        <v>#N/A</v>
      </c>
    </row>
    <row r="184" spans="1:39" x14ac:dyDescent="0.3">
      <c r="A184">
        <v>8832</v>
      </c>
      <c r="B184" t="s">
        <v>417</v>
      </c>
      <c r="C184">
        <v>0</v>
      </c>
      <c r="D184">
        <v>0</v>
      </c>
      <c r="F184">
        <v>0</v>
      </c>
      <c r="G184">
        <v>4</v>
      </c>
      <c r="H184">
        <v>4</v>
      </c>
      <c r="I184">
        <v>4</v>
      </c>
      <c r="J184">
        <v>4</v>
      </c>
      <c r="K184">
        <v>2</v>
      </c>
      <c r="L184">
        <v>4</v>
      </c>
      <c r="M184">
        <v>4</v>
      </c>
      <c r="N184">
        <v>2</v>
      </c>
      <c r="O184">
        <v>2</v>
      </c>
      <c r="P184">
        <v>2</v>
      </c>
      <c r="Q184">
        <v>2</v>
      </c>
      <c r="R184">
        <v>7</v>
      </c>
      <c r="S184">
        <v>5</v>
      </c>
      <c r="T184">
        <v>5</v>
      </c>
      <c r="U184">
        <v>5</v>
      </c>
      <c r="V184">
        <v>0</v>
      </c>
      <c r="W184">
        <v>2</v>
      </c>
      <c r="X184">
        <v>1</v>
      </c>
      <c r="Y184">
        <v>3</v>
      </c>
      <c r="Z184">
        <v>1</v>
      </c>
      <c r="AA184">
        <v>4</v>
      </c>
      <c r="AB184">
        <v>3</v>
      </c>
      <c r="AC184">
        <v>1</v>
      </c>
      <c r="AD184">
        <v>8</v>
      </c>
      <c r="AE184">
        <v>0</v>
      </c>
      <c r="AF184">
        <v>0</v>
      </c>
      <c r="AG184">
        <v>1</v>
      </c>
      <c r="AH184">
        <v>2</v>
      </c>
      <c r="AI184" s="50" t="s">
        <v>82</v>
      </c>
      <c r="AM184" s="13" t="s">
        <v>411</v>
      </c>
    </row>
    <row r="185" spans="1:39" x14ac:dyDescent="0.3">
      <c r="A185">
        <v>8835</v>
      </c>
      <c r="B185" t="s">
        <v>418</v>
      </c>
      <c r="C185">
        <v>0</v>
      </c>
      <c r="D185">
        <v>0</v>
      </c>
      <c r="F185">
        <v>0</v>
      </c>
      <c r="G185">
        <v>129</v>
      </c>
      <c r="H185">
        <v>124</v>
      </c>
      <c r="I185">
        <v>124</v>
      </c>
      <c r="J185">
        <v>126</v>
      </c>
      <c r="K185">
        <v>131</v>
      </c>
      <c r="L185">
        <v>136</v>
      </c>
      <c r="M185">
        <v>132</v>
      </c>
      <c r="N185">
        <v>126</v>
      </c>
      <c r="O185">
        <v>137</v>
      </c>
      <c r="P185">
        <v>138</v>
      </c>
      <c r="Q185">
        <v>53</v>
      </c>
      <c r="R185">
        <v>49</v>
      </c>
      <c r="S185">
        <v>133</v>
      </c>
      <c r="T185">
        <v>138</v>
      </c>
      <c r="U185">
        <v>126</v>
      </c>
      <c r="V185">
        <v>19</v>
      </c>
      <c r="W185">
        <v>58</v>
      </c>
      <c r="X185">
        <v>85</v>
      </c>
      <c r="Y185">
        <v>90</v>
      </c>
      <c r="Z185">
        <v>91</v>
      </c>
      <c r="AA185">
        <v>121</v>
      </c>
      <c r="AB185">
        <v>105</v>
      </c>
      <c r="AC185">
        <v>83</v>
      </c>
      <c r="AD185">
        <v>139</v>
      </c>
      <c r="AE185">
        <v>114</v>
      </c>
      <c r="AF185">
        <v>0</v>
      </c>
      <c r="AG185">
        <v>24</v>
      </c>
      <c r="AH185">
        <v>94</v>
      </c>
      <c r="AI185" s="50" t="s">
        <v>33</v>
      </c>
      <c r="AM185" s="13" t="s">
        <v>411</v>
      </c>
    </row>
    <row r="186" spans="1:39" x14ac:dyDescent="0.3">
      <c r="A186">
        <v>8833</v>
      </c>
      <c r="B186" t="s">
        <v>419</v>
      </c>
      <c r="C186">
        <v>0</v>
      </c>
      <c r="D186">
        <v>0</v>
      </c>
      <c r="F186">
        <v>0</v>
      </c>
      <c r="G186">
        <v>62</v>
      </c>
      <c r="H186">
        <v>61</v>
      </c>
      <c r="I186">
        <v>62</v>
      </c>
      <c r="J186">
        <v>62</v>
      </c>
      <c r="K186">
        <v>68</v>
      </c>
      <c r="L186">
        <v>72</v>
      </c>
      <c r="M186">
        <v>73</v>
      </c>
      <c r="N186">
        <v>76</v>
      </c>
      <c r="O186">
        <v>65</v>
      </c>
      <c r="P186">
        <v>61</v>
      </c>
      <c r="Q186">
        <v>32</v>
      </c>
      <c r="R186">
        <v>32</v>
      </c>
      <c r="S186">
        <v>57</v>
      </c>
      <c r="T186">
        <v>64</v>
      </c>
      <c r="U186">
        <v>62</v>
      </c>
      <c r="V186">
        <v>11</v>
      </c>
      <c r="W186">
        <v>31</v>
      </c>
      <c r="X186">
        <v>41</v>
      </c>
      <c r="Y186">
        <v>46</v>
      </c>
      <c r="Z186">
        <v>50</v>
      </c>
      <c r="AA186">
        <v>58</v>
      </c>
      <c r="AB186">
        <v>53</v>
      </c>
      <c r="AC186">
        <v>25</v>
      </c>
      <c r="AD186">
        <v>57</v>
      </c>
      <c r="AE186">
        <v>84</v>
      </c>
      <c r="AF186">
        <v>0</v>
      </c>
      <c r="AG186">
        <v>14</v>
      </c>
      <c r="AH186">
        <v>44</v>
      </c>
      <c r="AI186" s="50" t="s">
        <v>45</v>
      </c>
      <c r="AM186" s="13" t="s">
        <v>411</v>
      </c>
    </row>
    <row r="187" spans="1:39" x14ac:dyDescent="0.3">
      <c r="A187">
        <v>8839</v>
      </c>
      <c r="B187" t="s">
        <v>420</v>
      </c>
      <c r="C187">
        <v>0</v>
      </c>
      <c r="D187">
        <v>0</v>
      </c>
      <c r="F187">
        <v>0</v>
      </c>
      <c r="G187">
        <v>15</v>
      </c>
      <c r="H187">
        <v>14</v>
      </c>
      <c r="I187">
        <v>13</v>
      </c>
      <c r="J187">
        <v>15</v>
      </c>
      <c r="K187">
        <v>18</v>
      </c>
      <c r="L187">
        <v>17</v>
      </c>
      <c r="M187">
        <v>18</v>
      </c>
      <c r="N187">
        <v>18</v>
      </c>
      <c r="O187">
        <v>11</v>
      </c>
      <c r="P187">
        <v>12</v>
      </c>
      <c r="Q187">
        <v>8</v>
      </c>
      <c r="R187">
        <v>9</v>
      </c>
      <c r="S187">
        <v>8</v>
      </c>
      <c r="T187">
        <v>10</v>
      </c>
      <c r="U187">
        <v>7</v>
      </c>
      <c r="V187">
        <v>8</v>
      </c>
      <c r="W187">
        <v>11</v>
      </c>
      <c r="X187">
        <v>22</v>
      </c>
      <c r="Y187">
        <v>28</v>
      </c>
      <c r="Z187">
        <v>18</v>
      </c>
      <c r="AA187">
        <v>19</v>
      </c>
      <c r="AB187">
        <v>18</v>
      </c>
      <c r="AC187">
        <v>3</v>
      </c>
      <c r="AD187">
        <v>1</v>
      </c>
      <c r="AE187">
        <v>4</v>
      </c>
      <c r="AF187">
        <v>0</v>
      </c>
      <c r="AG187">
        <v>4</v>
      </c>
      <c r="AH187">
        <v>15</v>
      </c>
      <c r="AI187" s="50" t="s">
        <v>116</v>
      </c>
      <c r="AM187" s="13" t="s">
        <v>411</v>
      </c>
    </row>
    <row r="188" spans="1:39" x14ac:dyDescent="0.3">
      <c r="A188">
        <v>8838</v>
      </c>
      <c r="B188" t="s">
        <v>421</v>
      </c>
      <c r="C188">
        <v>0</v>
      </c>
      <c r="D188">
        <v>0</v>
      </c>
      <c r="F188">
        <v>0</v>
      </c>
      <c r="G188">
        <v>25</v>
      </c>
      <c r="H188">
        <v>26</v>
      </c>
      <c r="I188">
        <v>26</v>
      </c>
      <c r="J188">
        <v>26</v>
      </c>
      <c r="K188">
        <v>26</v>
      </c>
      <c r="L188">
        <v>26</v>
      </c>
      <c r="M188">
        <v>26</v>
      </c>
      <c r="N188">
        <v>26</v>
      </c>
      <c r="O188">
        <v>30</v>
      </c>
      <c r="P188">
        <v>30</v>
      </c>
      <c r="Q188">
        <v>15</v>
      </c>
      <c r="R188">
        <v>16</v>
      </c>
      <c r="S188">
        <v>40</v>
      </c>
      <c r="T188">
        <v>41</v>
      </c>
      <c r="U188">
        <v>41</v>
      </c>
      <c r="V188">
        <v>1</v>
      </c>
      <c r="W188">
        <v>8</v>
      </c>
      <c r="X188">
        <v>23</v>
      </c>
      <c r="Y188">
        <v>27</v>
      </c>
      <c r="Z188">
        <v>26</v>
      </c>
      <c r="AA188">
        <v>30</v>
      </c>
      <c r="AB188">
        <v>27</v>
      </c>
      <c r="AC188">
        <v>13</v>
      </c>
      <c r="AD188">
        <v>9</v>
      </c>
      <c r="AE188">
        <v>49</v>
      </c>
      <c r="AF188">
        <v>0</v>
      </c>
      <c r="AG188">
        <v>3</v>
      </c>
      <c r="AH188">
        <v>27</v>
      </c>
      <c r="AI188" s="50" t="s">
        <v>329</v>
      </c>
      <c r="AM188" s="13" t="s">
        <v>411</v>
      </c>
    </row>
    <row r="189" spans="1:39" x14ac:dyDescent="0.3">
      <c r="A189">
        <v>8892</v>
      </c>
      <c r="B189" t="s">
        <v>422</v>
      </c>
      <c r="C189">
        <v>0</v>
      </c>
      <c r="D189">
        <v>0</v>
      </c>
      <c r="F189">
        <v>0</v>
      </c>
      <c r="G189">
        <v>2</v>
      </c>
      <c r="H189">
        <v>2</v>
      </c>
      <c r="I189">
        <v>2</v>
      </c>
      <c r="J189">
        <v>2</v>
      </c>
      <c r="K189">
        <v>1</v>
      </c>
      <c r="L189">
        <v>1</v>
      </c>
      <c r="M189">
        <v>1</v>
      </c>
      <c r="N189">
        <v>1</v>
      </c>
      <c r="O189">
        <v>2</v>
      </c>
      <c r="P189">
        <v>2</v>
      </c>
      <c r="Q189">
        <v>0</v>
      </c>
      <c r="R189">
        <v>5</v>
      </c>
      <c r="S189">
        <v>1</v>
      </c>
      <c r="T189">
        <v>1</v>
      </c>
      <c r="U189">
        <v>2</v>
      </c>
      <c r="V189">
        <v>0</v>
      </c>
      <c r="W189">
        <v>2</v>
      </c>
      <c r="X189">
        <v>2</v>
      </c>
      <c r="Y189">
        <v>1</v>
      </c>
      <c r="Z189">
        <v>3</v>
      </c>
      <c r="AA189">
        <v>2</v>
      </c>
      <c r="AB189">
        <v>3</v>
      </c>
      <c r="AC189">
        <v>4</v>
      </c>
      <c r="AD189">
        <v>16</v>
      </c>
      <c r="AE189">
        <v>5</v>
      </c>
      <c r="AF189">
        <v>0</v>
      </c>
      <c r="AG189">
        <v>0</v>
      </c>
      <c r="AH189">
        <v>4</v>
      </c>
      <c r="AI189" s="50" t="s">
        <v>85</v>
      </c>
      <c r="AM189" s="13" t="s">
        <v>411</v>
      </c>
    </row>
    <row r="190" spans="1:39" x14ac:dyDescent="0.3">
      <c r="A190">
        <v>8891</v>
      </c>
      <c r="B190" t="s">
        <v>423</v>
      </c>
      <c r="C190">
        <v>0</v>
      </c>
      <c r="D190">
        <v>0</v>
      </c>
      <c r="F190">
        <v>0</v>
      </c>
      <c r="G190">
        <v>21</v>
      </c>
      <c r="H190">
        <v>21</v>
      </c>
      <c r="I190">
        <v>22</v>
      </c>
      <c r="J190">
        <v>21</v>
      </c>
      <c r="K190">
        <v>14</v>
      </c>
      <c r="L190">
        <v>14</v>
      </c>
      <c r="M190">
        <v>12</v>
      </c>
      <c r="N190">
        <v>14</v>
      </c>
      <c r="O190">
        <v>16</v>
      </c>
      <c r="P190">
        <v>16</v>
      </c>
      <c r="Q190">
        <v>6</v>
      </c>
      <c r="R190">
        <v>5</v>
      </c>
      <c r="S190">
        <v>24</v>
      </c>
      <c r="T190">
        <v>24</v>
      </c>
      <c r="U190">
        <v>24</v>
      </c>
      <c r="V190">
        <v>3</v>
      </c>
      <c r="W190">
        <v>8</v>
      </c>
      <c r="X190">
        <v>14</v>
      </c>
      <c r="Y190">
        <v>13</v>
      </c>
      <c r="Z190">
        <v>13</v>
      </c>
      <c r="AA190">
        <v>23</v>
      </c>
      <c r="AB190">
        <v>20</v>
      </c>
      <c r="AC190">
        <v>3</v>
      </c>
      <c r="AD190">
        <v>0</v>
      </c>
      <c r="AE190">
        <v>8</v>
      </c>
      <c r="AF190">
        <v>0</v>
      </c>
      <c r="AG190">
        <v>4</v>
      </c>
      <c r="AH190">
        <v>10</v>
      </c>
      <c r="AI190" s="50" t="s">
        <v>91</v>
      </c>
      <c r="AM190" s="13" t="s">
        <v>411</v>
      </c>
    </row>
    <row r="191" spans="1:39" x14ac:dyDescent="0.3">
      <c r="A191">
        <v>8831</v>
      </c>
      <c r="B191" t="s">
        <v>424</v>
      </c>
      <c r="C191">
        <v>0</v>
      </c>
      <c r="D191">
        <v>0</v>
      </c>
      <c r="F191">
        <v>0</v>
      </c>
      <c r="G191">
        <v>70</v>
      </c>
      <c r="H191">
        <v>70</v>
      </c>
      <c r="I191">
        <v>72</v>
      </c>
      <c r="J191">
        <v>73</v>
      </c>
      <c r="K191">
        <v>91</v>
      </c>
      <c r="L191">
        <v>91</v>
      </c>
      <c r="M191">
        <v>90</v>
      </c>
      <c r="N191">
        <v>90</v>
      </c>
      <c r="O191">
        <v>66</v>
      </c>
      <c r="P191">
        <v>66</v>
      </c>
      <c r="Q191">
        <v>34</v>
      </c>
      <c r="R191">
        <v>30</v>
      </c>
      <c r="S191">
        <v>85</v>
      </c>
      <c r="T191">
        <v>87</v>
      </c>
      <c r="U191">
        <v>85</v>
      </c>
      <c r="V191">
        <v>3</v>
      </c>
      <c r="W191">
        <v>53</v>
      </c>
      <c r="X191">
        <v>64</v>
      </c>
      <c r="Y191">
        <v>60</v>
      </c>
      <c r="Z191">
        <v>64</v>
      </c>
      <c r="AA191">
        <v>79</v>
      </c>
      <c r="AB191">
        <v>71</v>
      </c>
      <c r="AC191">
        <v>23</v>
      </c>
      <c r="AD191">
        <v>25</v>
      </c>
      <c r="AE191">
        <v>54</v>
      </c>
      <c r="AF191">
        <v>0</v>
      </c>
      <c r="AG191">
        <v>13</v>
      </c>
      <c r="AH191">
        <v>48</v>
      </c>
      <c r="AI191" s="50" t="s">
        <v>49</v>
      </c>
      <c r="AM191" s="13" t="s">
        <v>411</v>
      </c>
    </row>
    <row r="192" spans="1:39" x14ac:dyDescent="0.3">
      <c r="A192">
        <v>8349</v>
      </c>
      <c r="B192" t="s">
        <v>425</v>
      </c>
      <c r="C192">
        <v>0</v>
      </c>
      <c r="D192">
        <v>0</v>
      </c>
      <c r="F192">
        <v>0</v>
      </c>
      <c r="G192">
        <v>5</v>
      </c>
      <c r="H192">
        <v>5</v>
      </c>
      <c r="I192">
        <v>5</v>
      </c>
      <c r="J192">
        <v>5</v>
      </c>
      <c r="K192">
        <v>4</v>
      </c>
      <c r="L192">
        <v>4</v>
      </c>
      <c r="M192">
        <v>4</v>
      </c>
      <c r="N192">
        <v>4</v>
      </c>
      <c r="O192">
        <v>7</v>
      </c>
      <c r="P192">
        <v>7</v>
      </c>
      <c r="Q192">
        <v>3</v>
      </c>
      <c r="R192">
        <v>1</v>
      </c>
      <c r="S192">
        <v>2</v>
      </c>
      <c r="T192">
        <v>2</v>
      </c>
      <c r="U192">
        <v>2</v>
      </c>
      <c r="V192">
        <v>0</v>
      </c>
      <c r="W192">
        <v>5</v>
      </c>
      <c r="X192">
        <v>9</v>
      </c>
      <c r="Y192">
        <v>10</v>
      </c>
      <c r="Z192">
        <v>10</v>
      </c>
      <c r="AA192">
        <v>3</v>
      </c>
      <c r="AB192">
        <v>2</v>
      </c>
      <c r="AC192">
        <v>1</v>
      </c>
      <c r="AD192">
        <v>5</v>
      </c>
      <c r="AE192">
        <v>3</v>
      </c>
      <c r="AF192">
        <v>0</v>
      </c>
      <c r="AG192">
        <v>0</v>
      </c>
      <c r="AH192">
        <v>3</v>
      </c>
      <c r="AI192" s="50" t="s">
        <v>42</v>
      </c>
      <c r="AM192" s="13" t="s">
        <v>411</v>
      </c>
    </row>
    <row r="193" spans="1:39" x14ac:dyDescent="0.3">
      <c r="A193">
        <v>8608</v>
      </c>
      <c r="B193" t="s">
        <v>426</v>
      </c>
      <c r="C193">
        <v>0</v>
      </c>
      <c r="D193">
        <v>0</v>
      </c>
      <c r="F193">
        <v>0</v>
      </c>
      <c r="G193">
        <v>4</v>
      </c>
      <c r="H193">
        <v>4</v>
      </c>
      <c r="I193">
        <v>4</v>
      </c>
      <c r="J193">
        <v>4</v>
      </c>
      <c r="K193">
        <v>11</v>
      </c>
      <c r="L193">
        <v>11</v>
      </c>
      <c r="M193">
        <v>11</v>
      </c>
      <c r="N193">
        <v>11</v>
      </c>
      <c r="O193">
        <v>13</v>
      </c>
      <c r="P193">
        <v>13</v>
      </c>
      <c r="Q193">
        <v>9</v>
      </c>
      <c r="R193">
        <v>4</v>
      </c>
      <c r="S193">
        <v>7</v>
      </c>
      <c r="T193">
        <v>8</v>
      </c>
      <c r="U193">
        <v>7</v>
      </c>
      <c r="V193">
        <v>1</v>
      </c>
      <c r="W193">
        <v>4</v>
      </c>
      <c r="X193">
        <v>7</v>
      </c>
      <c r="Y193">
        <v>8</v>
      </c>
      <c r="Z193">
        <v>8</v>
      </c>
      <c r="AA193">
        <v>13</v>
      </c>
      <c r="AB193">
        <v>12</v>
      </c>
      <c r="AC193">
        <v>16</v>
      </c>
      <c r="AD193">
        <v>13</v>
      </c>
      <c r="AE193">
        <v>13</v>
      </c>
      <c r="AF193">
        <v>0</v>
      </c>
      <c r="AG193">
        <v>1</v>
      </c>
      <c r="AH193">
        <v>5</v>
      </c>
      <c r="AI193" s="50" t="s">
        <v>110</v>
      </c>
      <c r="AM193" s="13" t="s">
        <v>411</v>
      </c>
    </row>
    <row r="194" spans="1:39" x14ac:dyDescent="0.3">
      <c r="A194">
        <v>8836</v>
      </c>
      <c r="B194" t="s">
        <v>427</v>
      </c>
      <c r="C194">
        <v>0</v>
      </c>
      <c r="D194">
        <v>0</v>
      </c>
      <c r="F194">
        <v>0</v>
      </c>
      <c r="G194">
        <v>96</v>
      </c>
      <c r="H194">
        <v>96</v>
      </c>
      <c r="I194">
        <v>96</v>
      </c>
      <c r="J194">
        <v>95</v>
      </c>
      <c r="K194">
        <v>97</v>
      </c>
      <c r="L194">
        <v>98</v>
      </c>
      <c r="M194">
        <v>95</v>
      </c>
      <c r="N194">
        <v>96</v>
      </c>
      <c r="O194">
        <v>93</v>
      </c>
      <c r="P194">
        <v>93</v>
      </c>
      <c r="Q194">
        <v>49</v>
      </c>
      <c r="R194">
        <v>43</v>
      </c>
      <c r="S194">
        <v>102</v>
      </c>
      <c r="T194">
        <v>104</v>
      </c>
      <c r="U194">
        <v>85</v>
      </c>
      <c r="V194">
        <v>2</v>
      </c>
      <c r="W194">
        <v>46</v>
      </c>
      <c r="X194">
        <v>55</v>
      </c>
      <c r="Y194">
        <v>62</v>
      </c>
      <c r="Z194">
        <v>62</v>
      </c>
      <c r="AA194">
        <v>79</v>
      </c>
      <c r="AB194">
        <v>73</v>
      </c>
      <c r="AC194">
        <v>33</v>
      </c>
      <c r="AD194">
        <v>3</v>
      </c>
      <c r="AE194">
        <v>72</v>
      </c>
      <c r="AF194">
        <v>0</v>
      </c>
      <c r="AG194">
        <v>15</v>
      </c>
      <c r="AH194">
        <v>41</v>
      </c>
      <c r="AI194" s="50" t="s">
        <v>33</v>
      </c>
      <c r="AM194" s="13" t="s">
        <v>411</v>
      </c>
    </row>
    <row r="195" spans="1:39" x14ac:dyDescent="0.3">
      <c r="A195">
        <v>12241</v>
      </c>
      <c r="B195" t="s">
        <v>428</v>
      </c>
      <c r="C195">
        <v>0</v>
      </c>
      <c r="D195">
        <v>0</v>
      </c>
      <c r="F195">
        <v>0</v>
      </c>
      <c r="G195">
        <v>54</v>
      </c>
      <c r="H195">
        <v>53</v>
      </c>
      <c r="I195">
        <v>54</v>
      </c>
      <c r="J195">
        <v>53</v>
      </c>
      <c r="K195">
        <v>58</v>
      </c>
      <c r="L195">
        <v>57</v>
      </c>
      <c r="M195">
        <v>58</v>
      </c>
      <c r="N195">
        <v>58</v>
      </c>
      <c r="O195">
        <v>47</v>
      </c>
      <c r="P195">
        <v>46</v>
      </c>
      <c r="Q195">
        <v>19</v>
      </c>
      <c r="R195">
        <v>15</v>
      </c>
      <c r="S195">
        <v>61</v>
      </c>
      <c r="T195">
        <v>61</v>
      </c>
      <c r="U195">
        <v>63</v>
      </c>
      <c r="V195">
        <v>6</v>
      </c>
      <c r="W195">
        <v>15</v>
      </c>
      <c r="X195">
        <v>45</v>
      </c>
      <c r="Y195">
        <v>43</v>
      </c>
      <c r="Z195">
        <v>47</v>
      </c>
      <c r="AA195">
        <v>51</v>
      </c>
      <c r="AB195">
        <v>44</v>
      </c>
      <c r="AC195">
        <v>4</v>
      </c>
      <c r="AD195">
        <v>22</v>
      </c>
      <c r="AE195">
        <v>40</v>
      </c>
      <c r="AF195">
        <v>0</v>
      </c>
      <c r="AG195">
        <v>10</v>
      </c>
      <c r="AH195">
        <v>33</v>
      </c>
      <c r="AI195" s="50" t="s">
        <v>92</v>
      </c>
      <c r="AM195" s="13" t="s">
        <v>411</v>
      </c>
    </row>
    <row r="196" spans="1:39" x14ac:dyDescent="0.3">
      <c r="A196">
        <v>8901</v>
      </c>
      <c r="B196" t="s">
        <v>429</v>
      </c>
      <c r="C196">
        <v>0</v>
      </c>
      <c r="D196">
        <v>0</v>
      </c>
      <c r="F196">
        <v>0</v>
      </c>
      <c r="G196">
        <v>21</v>
      </c>
      <c r="H196">
        <v>21</v>
      </c>
      <c r="I196">
        <v>21</v>
      </c>
      <c r="J196">
        <v>21</v>
      </c>
      <c r="K196">
        <v>39</v>
      </c>
      <c r="L196">
        <v>38</v>
      </c>
      <c r="M196">
        <v>40</v>
      </c>
      <c r="N196">
        <v>39</v>
      </c>
      <c r="O196">
        <v>42</v>
      </c>
      <c r="P196">
        <v>42</v>
      </c>
      <c r="Q196">
        <v>26</v>
      </c>
      <c r="R196">
        <v>14</v>
      </c>
      <c r="S196">
        <v>22</v>
      </c>
      <c r="T196">
        <v>22</v>
      </c>
      <c r="U196">
        <v>21</v>
      </c>
      <c r="V196">
        <v>3</v>
      </c>
      <c r="W196">
        <v>10</v>
      </c>
      <c r="X196">
        <v>25</v>
      </c>
      <c r="Y196">
        <v>23</v>
      </c>
      <c r="Z196">
        <v>22</v>
      </c>
      <c r="AA196">
        <v>56</v>
      </c>
      <c r="AB196">
        <v>46</v>
      </c>
      <c r="AC196">
        <v>4</v>
      </c>
      <c r="AD196">
        <v>20</v>
      </c>
      <c r="AE196">
        <v>48</v>
      </c>
      <c r="AF196">
        <v>0</v>
      </c>
      <c r="AG196">
        <v>10</v>
      </c>
      <c r="AH196">
        <v>19</v>
      </c>
      <c r="AI196" s="50" t="s">
        <v>164</v>
      </c>
      <c r="AM196" s="13" t="s">
        <v>411</v>
      </c>
    </row>
    <row r="197" spans="1:39" x14ac:dyDescent="0.3">
      <c r="A197">
        <v>8577</v>
      </c>
      <c r="B197" t="s">
        <v>274</v>
      </c>
      <c r="C197">
        <v>4</v>
      </c>
      <c r="D197">
        <v>0</v>
      </c>
      <c r="F197">
        <v>4</v>
      </c>
      <c r="G197">
        <v>17</v>
      </c>
      <c r="H197">
        <v>13</v>
      </c>
      <c r="I197">
        <v>10</v>
      </c>
      <c r="J197">
        <v>9</v>
      </c>
      <c r="K197">
        <v>3</v>
      </c>
      <c r="L197">
        <v>3</v>
      </c>
      <c r="M197">
        <v>1</v>
      </c>
      <c r="N197">
        <v>1</v>
      </c>
      <c r="O197">
        <v>5</v>
      </c>
      <c r="P197">
        <v>5</v>
      </c>
      <c r="Q197">
        <v>1</v>
      </c>
      <c r="R197">
        <v>0</v>
      </c>
      <c r="S197">
        <v>6</v>
      </c>
      <c r="T197">
        <v>7</v>
      </c>
      <c r="U197">
        <v>6</v>
      </c>
      <c r="V197">
        <v>0</v>
      </c>
      <c r="W197">
        <v>2</v>
      </c>
      <c r="X197">
        <v>1</v>
      </c>
      <c r="Y197">
        <v>1</v>
      </c>
      <c r="Z197">
        <v>1</v>
      </c>
      <c r="AA197">
        <v>9</v>
      </c>
      <c r="AB197">
        <v>10</v>
      </c>
      <c r="AC197">
        <v>15</v>
      </c>
      <c r="AD197">
        <v>40</v>
      </c>
      <c r="AE197">
        <v>3</v>
      </c>
      <c r="AF197">
        <v>0</v>
      </c>
      <c r="AG197">
        <v>7</v>
      </c>
      <c r="AH197">
        <v>21</v>
      </c>
      <c r="AI197" s="50" t="s">
        <v>33</v>
      </c>
      <c r="AM197" s="13" t="s">
        <v>411</v>
      </c>
    </row>
    <row r="198" spans="1:39" x14ac:dyDescent="0.3">
      <c r="A198">
        <v>8830</v>
      </c>
      <c r="B198" t="s">
        <v>430</v>
      </c>
      <c r="C198">
        <v>0</v>
      </c>
      <c r="D198">
        <v>0</v>
      </c>
      <c r="F198">
        <v>0</v>
      </c>
      <c r="G198">
        <v>13</v>
      </c>
      <c r="H198">
        <v>12</v>
      </c>
      <c r="I198">
        <v>14</v>
      </c>
      <c r="J198">
        <v>12</v>
      </c>
      <c r="K198">
        <v>11</v>
      </c>
      <c r="L198">
        <v>11</v>
      </c>
      <c r="M198">
        <v>12</v>
      </c>
      <c r="N198">
        <v>11</v>
      </c>
      <c r="O198">
        <v>11</v>
      </c>
      <c r="P198">
        <v>9</v>
      </c>
      <c r="Q198">
        <v>3</v>
      </c>
      <c r="R198">
        <v>4</v>
      </c>
      <c r="S198">
        <v>5</v>
      </c>
      <c r="T198">
        <v>5</v>
      </c>
      <c r="U198">
        <v>8</v>
      </c>
      <c r="V198">
        <v>4</v>
      </c>
      <c r="W198">
        <v>9</v>
      </c>
      <c r="X198">
        <v>1</v>
      </c>
      <c r="Y198">
        <v>4</v>
      </c>
      <c r="Z198">
        <v>4</v>
      </c>
      <c r="AA198">
        <v>10</v>
      </c>
      <c r="AB198">
        <v>10</v>
      </c>
      <c r="AC198">
        <v>45</v>
      </c>
      <c r="AD198">
        <v>19</v>
      </c>
      <c r="AE198">
        <v>3</v>
      </c>
      <c r="AF198">
        <v>0</v>
      </c>
      <c r="AG198">
        <v>0</v>
      </c>
      <c r="AH198">
        <v>26</v>
      </c>
      <c r="AI198" s="50" t="s">
        <v>128</v>
      </c>
      <c r="AM198" s="13" t="s">
        <v>411</v>
      </c>
    </row>
    <row r="199" spans="1:39" x14ac:dyDescent="0.3">
      <c r="A199">
        <v>11020</v>
      </c>
      <c r="B199" t="s">
        <v>275</v>
      </c>
      <c r="C199">
        <v>5</v>
      </c>
      <c r="D199">
        <v>0</v>
      </c>
      <c r="F199">
        <v>3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19</v>
      </c>
      <c r="AD199">
        <v>45</v>
      </c>
      <c r="AE199">
        <v>1</v>
      </c>
      <c r="AF199">
        <v>0</v>
      </c>
      <c r="AG199">
        <v>0</v>
      </c>
      <c r="AH199">
        <v>4</v>
      </c>
      <c r="AI199" s="50" t="s">
        <v>56</v>
      </c>
      <c r="AM199" s="13" t="s">
        <v>411</v>
      </c>
    </row>
    <row r="200" spans="1:39" x14ac:dyDescent="0.3">
      <c r="A200">
        <v>11841</v>
      </c>
      <c r="B200" t="s">
        <v>431</v>
      </c>
      <c r="C200">
        <v>0</v>
      </c>
      <c r="D200">
        <v>0</v>
      </c>
      <c r="F200">
        <v>0</v>
      </c>
      <c r="G200">
        <v>14</v>
      </c>
      <c r="H200">
        <v>14</v>
      </c>
      <c r="I200">
        <v>14</v>
      </c>
      <c r="J200">
        <v>14</v>
      </c>
      <c r="K200">
        <v>14</v>
      </c>
      <c r="L200">
        <v>13</v>
      </c>
      <c r="M200">
        <v>13</v>
      </c>
      <c r="N200">
        <v>13</v>
      </c>
      <c r="O200">
        <v>12</v>
      </c>
      <c r="P200">
        <v>13</v>
      </c>
      <c r="Q200">
        <v>3</v>
      </c>
      <c r="R200">
        <v>5</v>
      </c>
      <c r="S200">
        <v>15</v>
      </c>
      <c r="T200">
        <v>16</v>
      </c>
      <c r="U200">
        <v>14</v>
      </c>
      <c r="V200">
        <v>1</v>
      </c>
      <c r="W200">
        <v>6</v>
      </c>
      <c r="X200">
        <v>15</v>
      </c>
      <c r="Y200">
        <v>21</v>
      </c>
      <c r="Z200">
        <v>16</v>
      </c>
      <c r="AA200">
        <v>17</v>
      </c>
      <c r="AB200">
        <v>12</v>
      </c>
      <c r="AC200">
        <v>1</v>
      </c>
      <c r="AD200">
        <v>7</v>
      </c>
      <c r="AE200">
        <v>8</v>
      </c>
      <c r="AF200">
        <v>0</v>
      </c>
      <c r="AG200">
        <v>1</v>
      </c>
      <c r="AH200">
        <v>5</v>
      </c>
      <c r="AI200" s="50" t="s">
        <v>193</v>
      </c>
      <c r="AM200" s="13" t="s">
        <v>411</v>
      </c>
    </row>
    <row r="201" spans="1:39" x14ac:dyDescent="0.3">
      <c r="A201">
        <v>16699</v>
      </c>
      <c r="B201" t="s">
        <v>432</v>
      </c>
      <c r="C201">
        <v>0</v>
      </c>
      <c r="D201">
        <v>0</v>
      </c>
      <c r="F201">
        <v>0</v>
      </c>
      <c r="G201">
        <v>12</v>
      </c>
      <c r="H201">
        <v>12</v>
      </c>
      <c r="I201">
        <v>12</v>
      </c>
      <c r="J201">
        <v>12</v>
      </c>
      <c r="K201">
        <v>13</v>
      </c>
      <c r="L201">
        <v>11</v>
      </c>
      <c r="M201">
        <v>11</v>
      </c>
      <c r="N201">
        <v>11</v>
      </c>
      <c r="O201">
        <v>11</v>
      </c>
      <c r="P201">
        <v>11</v>
      </c>
      <c r="Q201">
        <v>1</v>
      </c>
      <c r="R201">
        <v>5</v>
      </c>
      <c r="S201">
        <v>10</v>
      </c>
      <c r="T201">
        <v>11</v>
      </c>
      <c r="U201">
        <v>11</v>
      </c>
      <c r="V201">
        <v>0</v>
      </c>
      <c r="W201">
        <v>9</v>
      </c>
      <c r="X201">
        <v>10</v>
      </c>
      <c r="Y201">
        <v>10</v>
      </c>
      <c r="Z201">
        <v>10</v>
      </c>
      <c r="AA201">
        <v>12</v>
      </c>
      <c r="AB201">
        <v>12</v>
      </c>
      <c r="AC201">
        <v>4</v>
      </c>
      <c r="AD201">
        <v>7</v>
      </c>
      <c r="AE201">
        <v>21</v>
      </c>
      <c r="AF201">
        <v>0</v>
      </c>
      <c r="AG201">
        <v>1</v>
      </c>
      <c r="AH201">
        <v>8</v>
      </c>
      <c r="AI201" s="50" t="s">
        <v>333</v>
      </c>
      <c r="AM201" s="13" t="s">
        <v>411</v>
      </c>
    </row>
    <row r="202" spans="1:39" x14ac:dyDescent="0.3">
      <c r="A202">
        <v>31449</v>
      </c>
      <c r="B202" t="s">
        <v>194</v>
      </c>
      <c r="C202">
        <v>1</v>
      </c>
      <c r="D202">
        <v>0</v>
      </c>
      <c r="F202">
        <v>1</v>
      </c>
      <c r="G202">
        <v>46</v>
      </c>
      <c r="H202">
        <v>45</v>
      </c>
      <c r="I202">
        <v>46</v>
      </c>
      <c r="J202">
        <v>46</v>
      </c>
      <c r="K202">
        <v>45</v>
      </c>
      <c r="L202">
        <v>43</v>
      </c>
      <c r="M202">
        <v>45</v>
      </c>
      <c r="N202">
        <v>47</v>
      </c>
      <c r="O202">
        <v>59</v>
      </c>
      <c r="P202">
        <v>60</v>
      </c>
      <c r="Q202">
        <v>14</v>
      </c>
      <c r="R202">
        <v>7</v>
      </c>
      <c r="S202">
        <v>39</v>
      </c>
      <c r="T202">
        <v>41</v>
      </c>
      <c r="U202">
        <v>43</v>
      </c>
      <c r="V202">
        <v>9</v>
      </c>
      <c r="W202">
        <v>43</v>
      </c>
      <c r="X202">
        <v>39</v>
      </c>
      <c r="Y202">
        <v>34</v>
      </c>
      <c r="Z202">
        <v>41</v>
      </c>
      <c r="AA202">
        <v>33</v>
      </c>
      <c r="AB202">
        <v>18</v>
      </c>
      <c r="AC202">
        <v>66</v>
      </c>
      <c r="AD202">
        <v>115</v>
      </c>
      <c r="AE202">
        <v>21</v>
      </c>
      <c r="AF202">
        <v>0</v>
      </c>
      <c r="AG202">
        <v>4</v>
      </c>
      <c r="AH202">
        <v>29</v>
      </c>
      <c r="AI202" s="50" t="s">
        <v>194</v>
      </c>
      <c r="AM202" s="13" t="s">
        <v>33</v>
      </c>
    </row>
    <row r="203" spans="1:39" x14ac:dyDescent="0.3">
      <c r="A203">
        <v>11833</v>
      </c>
      <c r="B203" t="s">
        <v>416</v>
      </c>
      <c r="C203">
        <v>2</v>
      </c>
      <c r="D203">
        <v>0</v>
      </c>
      <c r="F203">
        <v>1</v>
      </c>
      <c r="G203">
        <v>12</v>
      </c>
      <c r="H203">
        <v>12</v>
      </c>
      <c r="I203">
        <v>13</v>
      </c>
      <c r="J203">
        <v>15</v>
      </c>
      <c r="K203">
        <v>17</v>
      </c>
      <c r="L203">
        <v>16</v>
      </c>
      <c r="M203">
        <v>17</v>
      </c>
      <c r="N203">
        <v>17</v>
      </c>
      <c r="O203">
        <v>16</v>
      </c>
      <c r="P203">
        <v>16</v>
      </c>
      <c r="Q203">
        <v>4</v>
      </c>
      <c r="R203">
        <v>6</v>
      </c>
      <c r="S203">
        <v>19</v>
      </c>
      <c r="T203">
        <v>17</v>
      </c>
      <c r="U203">
        <v>22</v>
      </c>
      <c r="V203">
        <v>0</v>
      </c>
      <c r="W203">
        <v>17</v>
      </c>
      <c r="X203">
        <v>10</v>
      </c>
      <c r="Y203">
        <v>13</v>
      </c>
      <c r="Z203">
        <v>14</v>
      </c>
      <c r="AA203">
        <v>28</v>
      </c>
      <c r="AB203">
        <v>25</v>
      </c>
      <c r="AC203">
        <v>4</v>
      </c>
      <c r="AD203">
        <v>31</v>
      </c>
      <c r="AE203">
        <v>10</v>
      </c>
      <c r="AF203">
        <v>0</v>
      </c>
      <c r="AG203">
        <v>0</v>
      </c>
      <c r="AH203">
        <v>19</v>
      </c>
      <c r="AI203" s="50" t="s">
        <v>33</v>
      </c>
      <c r="AM203" s="13" t="s">
        <v>355</v>
      </c>
    </row>
    <row r="204" spans="1:39" x14ac:dyDescent="0.3">
      <c r="A204">
        <v>32743</v>
      </c>
      <c r="B204" t="s">
        <v>54</v>
      </c>
      <c r="C204">
        <v>46</v>
      </c>
      <c r="D204">
        <v>0</v>
      </c>
      <c r="F204">
        <v>43</v>
      </c>
      <c r="G204">
        <v>49</v>
      </c>
      <c r="H204">
        <v>49</v>
      </c>
      <c r="I204">
        <v>49</v>
      </c>
      <c r="J204">
        <v>48</v>
      </c>
      <c r="K204">
        <v>48</v>
      </c>
      <c r="L204">
        <v>48</v>
      </c>
      <c r="M204">
        <v>48</v>
      </c>
      <c r="N204">
        <v>48</v>
      </c>
      <c r="O204">
        <v>39</v>
      </c>
      <c r="P204">
        <v>40</v>
      </c>
      <c r="Q204">
        <v>3</v>
      </c>
      <c r="R204">
        <v>13</v>
      </c>
      <c r="S204">
        <v>39</v>
      </c>
      <c r="T204">
        <v>38</v>
      </c>
      <c r="U204">
        <v>37</v>
      </c>
      <c r="V204">
        <v>4</v>
      </c>
      <c r="W204">
        <v>32</v>
      </c>
      <c r="X204">
        <v>31</v>
      </c>
      <c r="Y204">
        <v>27</v>
      </c>
      <c r="Z204">
        <v>33</v>
      </c>
      <c r="AA204">
        <v>25</v>
      </c>
      <c r="AB204">
        <v>20</v>
      </c>
      <c r="AC204">
        <v>23</v>
      </c>
      <c r="AD204">
        <v>64</v>
      </c>
      <c r="AE204">
        <v>28</v>
      </c>
      <c r="AF204">
        <v>0</v>
      </c>
      <c r="AG204">
        <v>7</v>
      </c>
      <c r="AH204">
        <v>39</v>
      </c>
      <c r="AI204" s="50" t="s">
        <v>333</v>
      </c>
      <c r="AM204" s="13" t="s">
        <v>33</v>
      </c>
    </row>
    <row r="205" spans="1:39" x14ac:dyDescent="0.3">
      <c r="A205">
        <v>31139</v>
      </c>
      <c r="B205" t="s">
        <v>376</v>
      </c>
      <c r="C205">
        <v>0</v>
      </c>
      <c r="D205">
        <v>0</v>
      </c>
      <c r="F205">
        <v>0</v>
      </c>
      <c r="G205">
        <v>2</v>
      </c>
      <c r="H205">
        <v>2</v>
      </c>
      <c r="I205">
        <v>2</v>
      </c>
      <c r="J205">
        <v>2</v>
      </c>
      <c r="K205">
        <v>0</v>
      </c>
      <c r="L205">
        <v>0</v>
      </c>
      <c r="M205">
        <v>0</v>
      </c>
      <c r="N205">
        <v>0</v>
      </c>
      <c r="O205">
        <v>2</v>
      </c>
      <c r="P205">
        <v>2</v>
      </c>
      <c r="Q205">
        <v>0</v>
      </c>
      <c r="R205">
        <v>0</v>
      </c>
      <c r="S205">
        <v>1</v>
      </c>
      <c r="T205">
        <v>2</v>
      </c>
      <c r="U205">
        <v>2</v>
      </c>
      <c r="V205">
        <v>0</v>
      </c>
      <c r="W205">
        <v>2</v>
      </c>
      <c r="X205">
        <v>3</v>
      </c>
      <c r="Y205">
        <v>3</v>
      </c>
      <c r="Z205">
        <v>3</v>
      </c>
      <c r="AA205">
        <v>3</v>
      </c>
      <c r="AB205">
        <v>1</v>
      </c>
      <c r="AC205">
        <v>0</v>
      </c>
      <c r="AD205">
        <v>4</v>
      </c>
      <c r="AE205">
        <v>4</v>
      </c>
      <c r="AF205">
        <v>0</v>
      </c>
      <c r="AG205">
        <v>0</v>
      </c>
      <c r="AH205">
        <v>0</v>
      </c>
      <c r="AI205" s="50" t="s">
        <v>331</v>
      </c>
      <c r="AM205" s="13" t="s">
        <v>164</v>
      </c>
    </row>
    <row r="206" spans="1:39" x14ac:dyDescent="0.3">
      <c r="A206">
        <v>34132</v>
      </c>
      <c r="B206" t="s">
        <v>475</v>
      </c>
      <c r="C206">
        <v>1</v>
      </c>
      <c r="D206">
        <v>0</v>
      </c>
      <c r="F206">
        <v>1</v>
      </c>
      <c r="G206">
        <v>1</v>
      </c>
      <c r="H206">
        <v>1</v>
      </c>
      <c r="I206">
        <v>1</v>
      </c>
      <c r="J206">
        <v>1</v>
      </c>
      <c r="K206">
        <v>2</v>
      </c>
      <c r="L206">
        <v>3</v>
      </c>
      <c r="M206">
        <v>2</v>
      </c>
      <c r="N206">
        <v>2</v>
      </c>
      <c r="O206">
        <v>2</v>
      </c>
      <c r="P206">
        <v>2</v>
      </c>
      <c r="Q206">
        <v>0</v>
      </c>
      <c r="R206">
        <v>0</v>
      </c>
      <c r="S206">
        <v>3</v>
      </c>
      <c r="T206">
        <v>3</v>
      </c>
      <c r="U206">
        <v>3</v>
      </c>
      <c r="V206">
        <v>2</v>
      </c>
      <c r="W206">
        <v>0</v>
      </c>
      <c r="X206">
        <v>2</v>
      </c>
      <c r="Y206">
        <v>2</v>
      </c>
      <c r="Z206">
        <v>2</v>
      </c>
      <c r="AA206">
        <v>1</v>
      </c>
      <c r="AB206">
        <v>1</v>
      </c>
      <c r="AC206">
        <v>0</v>
      </c>
      <c r="AD206">
        <v>0</v>
      </c>
      <c r="AE206">
        <v>3</v>
      </c>
      <c r="AF206">
        <v>0</v>
      </c>
      <c r="AG206">
        <v>0</v>
      </c>
      <c r="AH206">
        <v>1</v>
      </c>
      <c r="AI206" s="50" t="s">
        <v>328</v>
      </c>
      <c r="AM206" s="13" t="s">
        <v>92</v>
      </c>
    </row>
    <row r="207" spans="1:39" x14ac:dyDescent="0.3">
      <c r="A207">
        <v>8083</v>
      </c>
      <c r="B207" t="s">
        <v>476</v>
      </c>
      <c r="C207">
        <v>0</v>
      </c>
      <c r="D207">
        <v>0</v>
      </c>
      <c r="F207">
        <v>0</v>
      </c>
      <c r="G207">
        <v>2</v>
      </c>
      <c r="H207">
        <v>2</v>
      </c>
      <c r="I207">
        <v>2</v>
      </c>
      <c r="J207">
        <v>2</v>
      </c>
      <c r="K207">
        <v>2</v>
      </c>
      <c r="L207">
        <v>2</v>
      </c>
      <c r="M207">
        <v>1</v>
      </c>
      <c r="N207">
        <v>2</v>
      </c>
      <c r="O207">
        <v>3</v>
      </c>
      <c r="P207">
        <v>3</v>
      </c>
      <c r="Q207">
        <v>2</v>
      </c>
      <c r="R207">
        <v>0</v>
      </c>
      <c r="S207">
        <v>2</v>
      </c>
      <c r="T207">
        <v>3</v>
      </c>
      <c r="U207">
        <v>2</v>
      </c>
      <c r="V207">
        <v>0</v>
      </c>
      <c r="W207">
        <v>0</v>
      </c>
      <c r="X207">
        <v>6</v>
      </c>
      <c r="Y207">
        <v>5</v>
      </c>
      <c r="Z207">
        <v>5</v>
      </c>
      <c r="AA207">
        <v>0</v>
      </c>
      <c r="AB207">
        <v>0</v>
      </c>
      <c r="AC207">
        <v>2</v>
      </c>
      <c r="AD207">
        <v>42</v>
      </c>
      <c r="AE207">
        <v>0</v>
      </c>
      <c r="AF207">
        <v>0</v>
      </c>
      <c r="AG207">
        <v>0</v>
      </c>
      <c r="AH207">
        <v>0</v>
      </c>
      <c r="AI207" s="50" t="s">
        <v>33</v>
      </c>
      <c r="AM207" s="13" t="s">
        <v>355</v>
      </c>
    </row>
    <row r="208" spans="1:39" x14ac:dyDescent="0.3">
      <c r="A208">
        <v>11129</v>
      </c>
      <c r="B208" t="s">
        <v>499</v>
      </c>
      <c r="C208">
        <v>41</v>
      </c>
      <c r="D208">
        <v>1</v>
      </c>
      <c r="F208">
        <v>5</v>
      </c>
      <c r="G208">
        <v>10</v>
      </c>
      <c r="H208">
        <v>10</v>
      </c>
      <c r="I208">
        <v>10</v>
      </c>
      <c r="J208">
        <v>10</v>
      </c>
      <c r="K208">
        <v>3</v>
      </c>
      <c r="L208">
        <v>3</v>
      </c>
      <c r="M208">
        <v>5</v>
      </c>
      <c r="N208">
        <v>3</v>
      </c>
      <c r="O208">
        <v>1</v>
      </c>
      <c r="P208">
        <v>3</v>
      </c>
      <c r="Q208">
        <v>0</v>
      </c>
      <c r="R208">
        <v>0</v>
      </c>
      <c r="S208">
        <v>2</v>
      </c>
      <c r="T208">
        <v>3</v>
      </c>
      <c r="U208">
        <v>4</v>
      </c>
      <c r="V208">
        <v>0</v>
      </c>
      <c r="W208">
        <v>1</v>
      </c>
      <c r="X208">
        <v>2</v>
      </c>
      <c r="Y208">
        <v>2</v>
      </c>
      <c r="Z208">
        <v>1</v>
      </c>
      <c r="AA208">
        <v>3</v>
      </c>
      <c r="AB208">
        <v>3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2</v>
      </c>
      <c r="AI208" s="207" t="s">
        <v>328</v>
      </c>
      <c r="AM208" s="13" t="s">
        <v>92</v>
      </c>
    </row>
    <row r="209" spans="1:39" x14ac:dyDescent="0.3">
      <c r="A209">
        <v>30057</v>
      </c>
      <c r="B209" t="s">
        <v>503</v>
      </c>
      <c r="C209">
        <v>46</v>
      </c>
      <c r="D209">
        <v>0</v>
      </c>
      <c r="F209">
        <v>47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 s="50" t="s">
        <v>33</v>
      </c>
      <c r="AM209" s="13" t="s">
        <v>355</v>
      </c>
    </row>
    <row r="210" spans="1:39" x14ac:dyDescent="0.3">
      <c r="A210">
        <v>26706</v>
      </c>
      <c r="B210" t="s">
        <v>504</v>
      </c>
      <c r="C210">
        <v>263</v>
      </c>
      <c r="D210">
        <v>0</v>
      </c>
      <c r="F210">
        <v>248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1</v>
      </c>
      <c r="R210">
        <v>0</v>
      </c>
      <c r="S210">
        <v>0</v>
      </c>
      <c r="T210">
        <v>0</v>
      </c>
      <c r="U210">
        <v>1</v>
      </c>
      <c r="V210">
        <v>1</v>
      </c>
      <c r="W210">
        <v>4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 s="50" t="e">
        <v>#N/A</v>
      </c>
      <c r="AM210" s="13" t="e">
        <v>#N/A</v>
      </c>
    </row>
    <row r="211" spans="1:39" x14ac:dyDescent="0.3">
      <c r="A211" t="s">
        <v>234</v>
      </c>
      <c r="C211">
        <v>3441</v>
      </c>
      <c r="D211">
        <v>60</v>
      </c>
      <c r="F211">
        <v>3629</v>
      </c>
      <c r="G211">
        <v>3835</v>
      </c>
      <c r="H211">
        <v>3801</v>
      </c>
      <c r="I211">
        <v>3801</v>
      </c>
      <c r="J211">
        <v>3825</v>
      </c>
      <c r="K211">
        <v>3760</v>
      </c>
      <c r="L211">
        <v>3723</v>
      </c>
      <c r="M211">
        <v>3755</v>
      </c>
      <c r="N211">
        <v>3771</v>
      </c>
      <c r="O211">
        <v>3810</v>
      </c>
      <c r="P211">
        <v>3821</v>
      </c>
      <c r="Q211">
        <v>1223</v>
      </c>
      <c r="R211">
        <v>1111</v>
      </c>
      <c r="S211">
        <v>3587</v>
      </c>
      <c r="T211">
        <v>3699</v>
      </c>
      <c r="U211">
        <v>3652</v>
      </c>
      <c r="V211">
        <v>762</v>
      </c>
      <c r="W211">
        <v>3185</v>
      </c>
      <c r="X211">
        <v>3231</v>
      </c>
      <c r="Y211">
        <v>3213</v>
      </c>
      <c r="Z211">
        <v>3327</v>
      </c>
      <c r="AA211">
        <v>3320</v>
      </c>
      <c r="AB211">
        <v>2715</v>
      </c>
      <c r="AC211">
        <v>1705</v>
      </c>
      <c r="AD211">
        <v>5478</v>
      </c>
      <c r="AE211">
        <v>2433</v>
      </c>
      <c r="AF211">
        <v>0</v>
      </c>
      <c r="AG211">
        <v>707</v>
      </c>
      <c r="AH211">
        <v>2501</v>
      </c>
      <c r="AI211" s="50" t="e">
        <v>#N/A</v>
      </c>
      <c r="AM211" s="13" t="e">
        <v>#N/A</v>
      </c>
    </row>
    <row r="212" spans="1:39" x14ac:dyDescent="0.3">
      <c r="AI212" s="50" t="e">
        <v>#N/A</v>
      </c>
      <c r="AM212" s="13" t="e">
        <v>#N/A</v>
      </c>
    </row>
    <row r="213" spans="1:39" x14ac:dyDescent="0.3">
      <c r="AI213" s="207" t="s">
        <v>33</v>
      </c>
      <c r="AM213" t="s">
        <v>355</v>
      </c>
    </row>
    <row r="216" spans="1:39" x14ac:dyDescent="0.3">
      <c r="C216" s="208">
        <v>90363</v>
      </c>
    </row>
    <row r="217" spans="1:39" s="39" customFormat="1" ht="13.8" x14ac:dyDescent="0.3">
      <c r="A217" s="39" t="s">
        <v>380</v>
      </c>
      <c r="B217" s="68" t="s">
        <v>292</v>
      </c>
      <c r="C217" s="69">
        <v>3178</v>
      </c>
      <c r="D217" s="69">
        <v>60</v>
      </c>
      <c r="E217" s="69">
        <v>0</v>
      </c>
      <c r="F217" s="69">
        <v>3381</v>
      </c>
      <c r="G217" s="69">
        <v>3835</v>
      </c>
      <c r="H217" s="69">
        <v>3801</v>
      </c>
      <c r="I217" s="69">
        <v>3801</v>
      </c>
      <c r="J217" s="69">
        <v>3825</v>
      </c>
      <c r="K217" s="69">
        <v>3760</v>
      </c>
      <c r="L217" s="69">
        <v>3723</v>
      </c>
      <c r="M217" s="69">
        <v>3755</v>
      </c>
      <c r="N217" s="69">
        <v>3771</v>
      </c>
      <c r="O217" s="69">
        <v>3810</v>
      </c>
      <c r="P217" s="69">
        <v>3821</v>
      </c>
      <c r="Q217" s="69">
        <v>1222</v>
      </c>
      <c r="R217" s="69">
        <v>1111</v>
      </c>
      <c r="S217" s="69">
        <v>3587</v>
      </c>
      <c r="T217" s="69">
        <v>3699</v>
      </c>
      <c r="U217" s="69">
        <v>3651</v>
      </c>
      <c r="V217" s="69">
        <v>761</v>
      </c>
      <c r="W217" s="69">
        <v>3181</v>
      </c>
      <c r="X217" s="69">
        <v>3231</v>
      </c>
      <c r="Y217" s="69">
        <v>3213</v>
      </c>
      <c r="Z217" s="69">
        <v>3327</v>
      </c>
      <c r="AA217" s="69">
        <v>3320</v>
      </c>
      <c r="AB217" s="69">
        <v>2715</v>
      </c>
      <c r="AC217" s="69">
        <v>1705</v>
      </c>
      <c r="AD217" s="69">
        <v>5478</v>
      </c>
      <c r="AE217" s="69">
        <v>2433</v>
      </c>
      <c r="AF217" s="69">
        <v>0</v>
      </c>
      <c r="AG217" s="69">
        <v>707</v>
      </c>
      <c r="AH217" s="69">
        <v>2501</v>
      </c>
      <c r="AI217" s="66" t="s">
        <v>346</v>
      </c>
    </row>
    <row r="218" spans="1:39" x14ac:dyDescent="0.3">
      <c r="A218" s="153" t="s">
        <v>380</v>
      </c>
      <c r="B218" s="54" t="s">
        <v>33</v>
      </c>
      <c r="C218" s="55">
        <v>1681</v>
      </c>
      <c r="D218" s="55">
        <v>38</v>
      </c>
      <c r="E218" s="55">
        <v>0</v>
      </c>
      <c r="F218" s="55">
        <v>1791</v>
      </c>
      <c r="G218" s="55">
        <v>1794</v>
      </c>
      <c r="H218" s="55">
        <v>1776</v>
      </c>
      <c r="I218" s="55">
        <v>1774</v>
      </c>
      <c r="J218" s="55">
        <v>1787</v>
      </c>
      <c r="K218" s="55">
        <v>1715</v>
      </c>
      <c r="L218" s="55">
        <v>1691</v>
      </c>
      <c r="M218" s="55">
        <v>1698</v>
      </c>
      <c r="N218" s="55">
        <v>1712</v>
      </c>
      <c r="O218" s="55">
        <v>1782</v>
      </c>
      <c r="P218" s="55">
        <v>1797</v>
      </c>
      <c r="Q218" s="55">
        <v>501</v>
      </c>
      <c r="R218" s="55">
        <v>424</v>
      </c>
      <c r="S218" s="55">
        <v>1673</v>
      </c>
      <c r="T218" s="55">
        <v>1716</v>
      </c>
      <c r="U218" s="55">
        <v>1705</v>
      </c>
      <c r="V218" s="55">
        <v>313</v>
      </c>
      <c r="W218" s="55">
        <v>1502</v>
      </c>
      <c r="X218" s="55">
        <v>1457</v>
      </c>
      <c r="Y218" s="55">
        <v>1433</v>
      </c>
      <c r="Z218" s="55">
        <v>1508</v>
      </c>
      <c r="AA218" s="55">
        <v>1325</v>
      </c>
      <c r="AB218" s="55">
        <v>1015</v>
      </c>
      <c r="AC218" s="55">
        <v>744</v>
      </c>
      <c r="AD218" s="55">
        <v>3031</v>
      </c>
      <c r="AE218" s="55">
        <v>1192</v>
      </c>
      <c r="AF218" s="55">
        <v>0</v>
      </c>
      <c r="AG218" s="55">
        <v>442</v>
      </c>
      <c r="AH218" s="55">
        <v>1155</v>
      </c>
      <c r="AI218" s="67" t="s">
        <v>343</v>
      </c>
    </row>
    <row r="219" spans="1:39" x14ac:dyDescent="0.3">
      <c r="A219" s="153" t="s">
        <v>380</v>
      </c>
      <c r="B219" s="54" t="s">
        <v>92</v>
      </c>
      <c r="C219" s="55">
        <v>1285</v>
      </c>
      <c r="D219" s="55">
        <v>19</v>
      </c>
      <c r="E219" s="55">
        <v>0</v>
      </c>
      <c r="F219" s="55">
        <v>1366</v>
      </c>
      <c r="G219" s="55">
        <v>1188</v>
      </c>
      <c r="H219" s="55">
        <v>1186</v>
      </c>
      <c r="I219" s="55">
        <v>1184</v>
      </c>
      <c r="J219" s="55">
        <v>1190</v>
      </c>
      <c r="K219" s="55">
        <v>1190</v>
      </c>
      <c r="L219" s="55">
        <v>1169</v>
      </c>
      <c r="M219" s="55">
        <v>1189</v>
      </c>
      <c r="N219" s="55">
        <v>1193</v>
      </c>
      <c r="O219" s="55">
        <v>1169</v>
      </c>
      <c r="P219" s="55">
        <v>1170</v>
      </c>
      <c r="Q219" s="55">
        <v>382</v>
      </c>
      <c r="R219" s="55">
        <v>377</v>
      </c>
      <c r="S219" s="55">
        <v>1067</v>
      </c>
      <c r="T219" s="55">
        <v>1092</v>
      </c>
      <c r="U219" s="55">
        <v>1101</v>
      </c>
      <c r="V219" s="55">
        <v>335</v>
      </c>
      <c r="W219" s="55">
        <v>1102</v>
      </c>
      <c r="X219" s="55">
        <v>1085</v>
      </c>
      <c r="Y219" s="55">
        <v>1064</v>
      </c>
      <c r="Z219" s="55">
        <v>1102</v>
      </c>
      <c r="AA219" s="55">
        <v>1111</v>
      </c>
      <c r="AB219" s="55">
        <v>937</v>
      </c>
      <c r="AC219" s="55">
        <v>534</v>
      </c>
      <c r="AD219" s="55">
        <v>1321</v>
      </c>
      <c r="AE219" s="55">
        <v>519</v>
      </c>
      <c r="AF219" s="55">
        <v>0</v>
      </c>
      <c r="AG219" s="55">
        <v>146</v>
      </c>
      <c r="AH219" s="55">
        <v>730</v>
      </c>
      <c r="AI219" s="67" t="s">
        <v>344</v>
      </c>
    </row>
    <row r="220" spans="1:39" x14ac:dyDescent="0.3">
      <c r="A220" s="153" t="s">
        <v>380</v>
      </c>
      <c r="B220" s="54" t="s">
        <v>164</v>
      </c>
      <c r="C220" s="55">
        <v>155</v>
      </c>
      <c r="D220" s="55">
        <v>3</v>
      </c>
      <c r="E220" s="55">
        <v>0</v>
      </c>
      <c r="F220" s="55">
        <v>169</v>
      </c>
      <c r="G220" s="55">
        <v>275</v>
      </c>
      <c r="H220" s="55">
        <v>273</v>
      </c>
      <c r="I220" s="55">
        <v>273</v>
      </c>
      <c r="J220" s="55">
        <v>277</v>
      </c>
      <c r="K220" s="55">
        <v>235</v>
      </c>
      <c r="L220" s="55">
        <v>238</v>
      </c>
      <c r="M220" s="55">
        <v>249</v>
      </c>
      <c r="N220" s="55">
        <v>250</v>
      </c>
      <c r="O220" s="55">
        <v>270</v>
      </c>
      <c r="P220" s="55">
        <v>269</v>
      </c>
      <c r="Q220" s="55">
        <v>69</v>
      </c>
      <c r="R220" s="55">
        <v>60</v>
      </c>
      <c r="S220" s="55">
        <v>243</v>
      </c>
      <c r="T220" s="55">
        <v>265</v>
      </c>
      <c r="U220" s="55">
        <v>252</v>
      </c>
      <c r="V220" s="55">
        <v>51</v>
      </c>
      <c r="W220" s="55">
        <v>281</v>
      </c>
      <c r="X220" s="55">
        <v>253</v>
      </c>
      <c r="Y220" s="55">
        <v>248</v>
      </c>
      <c r="Z220" s="55">
        <v>252</v>
      </c>
      <c r="AA220" s="55">
        <v>270</v>
      </c>
      <c r="AB220" s="55">
        <v>217</v>
      </c>
      <c r="AC220" s="55">
        <v>124</v>
      </c>
      <c r="AD220" s="55">
        <v>617</v>
      </c>
      <c r="AE220" s="55">
        <v>182</v>
      </c>
      <c r="AF220" s="55">
        <v>0</v>
      </c>
      <c r="AG220" s="55">
        <v>11</v>
      </c>
      <c r="AH220" s="55">
        <v>188</v>
      </c>
      <c r="AI220" s="67" t="s">
        <v>345</v>
      </c>
    </row>
    <row r="221" spans="1:39" x14ac:dyDescent="0.3">
      <c r="A221" s="153" t="s">
        <v>380</v>
      </c>
      <c r="B221" s="54" t="s">
        <v>411</v>
      </c>
      <c r="C221" s="55">
        <v>9</v>
      </c>
      <c r="D221" s="55">
        <v>0</v>
      </c>
      <c r="E221" s="55">
        <v>0</v>
      </c>
      <c r="F221" s="55">
        <v>7</v>
      </c>
      <c r="G221" s="55">
        <v>564</v>
      </c>
      <c r="H221" s="55">
        <v>552</v>
      </c>
      <c r="I221" s="55">
        <v>555</v>
      </c>
      <c r="J221" s="55">
        <v>554</v>
      </c>
      <c r="K221" s="55">
        <v>601</v>
      </c>
      <c r="L221" s="55">
        <v>607</v>
      </c>
      <c r="M221" s="55">
        <v>601</v>
      </c>
      <c r="N221" s="55">
        <v>597</v>
      </c>
      <c r="O221" s="55">
        <v>570</v>
      </c>
      <c r="P221" s="55">
        <v>566</v>
      </c>
      <c r="Q221" s="55">
        <v>264</v>
      </c>
      <c r="R221" s="55">
        <v>244</v>
      </c>
      <c r="S221" s="55">
        <v>583</v>
      </c>
      <c r="T221" s="55">
        <v>606</v>
      </c>
      <c r="U221" s="55">
        <v>569</v>
      </c>
      <c r="V221" s="55">
        <v>62</v>
      </c>
      <c r="W221" s="55">
        <v>279</v>
      </c>
      <c r="X221" s="55">
        <v>420</v>
      </c>
      <c r="Y221" s="55">
        <v>450</v>
      </c>
      <c r="Z221" s="55">
        <v>446</v>
      </c>
      <c r="AA221" s="55">
        <v>586</v>
      </c>
      <c r="AB221" s="55">
        <v>521</v>
      </c>
      <c r="AC221" s="55">
        <v>297</v>
      </c>
      <c r="AD221" s="55">
        <v>436</v>
      </c>
      <c r="AE221" s="55">
        <v>530</v>
      </c>
      <c r="AF221" s="55">
        <v>0</v>
      </c>
      <c r="AG221" s="55">
        <v>108</v>
      </c>
      <c r="AH221" s="55">
        <v>409</v>
      </c>
      <c r="AI221" s="67" t="s">
        <v>411</v>
      </c>
    </row>
    <row r="222" spans="1:39" x14ac:dyDescent="0.3">
      <c r="A222" s="153" t="s">
        <v>380</v>
      </c>
      <c r="B222" s="54" t="s">
        <v>355</v>
      </c>
      <c r="C222" s="55">
        <v>48</v>
      </c>
      <c r="D222" s="55">
        <v>0</v>
      </c>
      <c r="E222" s="55">
        <v>0</v>
      </c>
      <c r="F222" s="55">
        <v>48</v>
      </c>
      <c r="G222" s="55">
        <v>14</v>
      </c>
      <c r="H222" s="55">
        <v>14</v>
      </c>
      <c r="I222" s="55">
        <v>15</v>
      </c>
      <c r="J222" s="55">
        <v>17</v>
      </c>
      <c r="K222" s="55">
        <v>19</v>
      </c>
      <c r="L222" s="55">
        <v>18</v>
      </c>
      <c r="M222" s="55">
        <v>18</v>
      </c>
      <c r="N222" s="55">
        <v>19</v>
      </c>
      <c r="O222" s="55">
        <v>19</v>
      </c>
      <c r="P222" s="55">
        <v>19</v>
      </c>
      <c r="Q222" s="55">
        <v>6</v>
      </c>
      <c r="R222" s="55">
        <v>6</v>
      </c>
      <c r="S222" s="55">
        <v>21</v>
      </c>
      <c r="T222" s="55">
        <v>20</v>
      </c>
      <c r="U222" s="55">
        <v>24</v>
      </c>
      <c r="V222" s="55">
        <v>0</v>
      </c>
      <c r="W222" s="55">
        <v>17</v>
      </c>
      <c r="X222" s="55">
        <v>16</v>
      </c>
      <c r="Y222" s="55">
        <v>18</v>
      </c>
      <c r="Z222" s="55">
        <v>19</v>
      </c>
      <c r="AA222" s="55">
        <v>28</v>
      </c>
      <c r="AB222" s="55">
        <v>25</v>
      </c>
      <c r="AC222" s="55">
        <v>6</v>
      </c>
      <c r="AD222" s="55">
        <v>73</v>
      </c>
      <c r="AE222" s="55">
        <v>10</v>
      </c>
      <c r="AF222" s="55">
        <v>0</v>
      </c>
      <c r="AG222" s="55">
        <v>0</v>
      </c>
      <c r="AH222" s="55">
        <v>19</v>
      </c>
      <c r="AI222" s="67" t="s">
        <v>355</v>
      </c>
    </row>
  </sheetData>
  <autoFilter ref="AI1:AM207" xr:uid="{DF6C45A1-3E07-473C-82D3-04BB78313FE3}"/>
  <pageMargins left="0.7" right="0.7" top="0.75" bottom="0.75" header="0.3" footer="0.3"/>
  <pageSetup paperSize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A6196-CB9B-410C-B167-01C473238FE6}">
  <sheetPr codeName="Hoja4"/>
  <dimension ref="A1:AN2475"/>
  <sheetViews>
    <sheetView topLeftCell="X699" workbookViewId="0">
      <selection activeCell="Y1" sqref="A1:XFD1048576"/>
    </sheetView>
  </sheetViews>
  <sheetFormatPr baseColWidth="10" defaultRowHeight="14.4" x14ac:dyDescent="0.3"/>
  <cols>
    <col min="1" max="1" width="6.77734375" customWidth="1"/>
    <col min="2" max="2" width="6.44140625" customWidth="1"/>
    <col min="3" max="4" width="12" customWidth="1"/>
    <col min="5" max="5" width="57.88671875" bestFit="1" customWidth="1"/>
    <col min="6" max="7" width="12" customWidth="1"/>
    <col min="8" max="8" width="9.33203125" customWidth="1"/>
    <col min="9" max="9" width="9.21875" customWidth="1"/>
    <col min="10" max="10" width="7.88671875" customWidth="1"/>
    <col min="11" max="11" width="7.77734375" customWidth="1"/>
    <col min="12" max="12" width="11.77734375" customWidth="1"/>
    <col min="13" max="13" width="9.6640625" customWidth="1"/>
    <col min="14" max="14" width="7.88671875" customWidth="1"/>
    <col min="15" max="15" width="10.6640625" customWidth="1"/>
    <col min="16" max="16" width="11.77734375" customWidth="1"/>
    <col min="17" max="17" width="9.6640625" customWidth="1"/>
    <col min="18" max="18" width="7.88671875" customWidth="1"/>
    <col min="19" max="19" width="10.6640625" customWidth="1"/>
    <col min="20" max="20" width="8.6640625" customWidth="1"/>
    <col min="21" max="21" width="10.6640625" customWidth="1"/>
    <col min="22" max="23" width="14.5546875" customWidth="1"/>
    <col min="24" max="24" width="11.77734375" customWidth="1"/>
    <col min="25" max="25" width="8.21875" customWidth="1"/>
    <col min="26" max="26" width="14.21875" customWidth="1"/>
    <col min="27" max="27" width="15.5546875" customWidth="1"/>
    <col min="28" max="28" width="10.109375" customWidth="1"/>
    <col min="29" max="29" width="8.21875" customWidth="1"/>
    <col min="30" max="30" width="10.77734375" customWidth="1"/>
    <col min="31" max="31" width="11.109375" customWidth="1"/>
    <col min="32" max="32" width="10.77734375" customWidth="1"/>
    <col min="33" max="33" width="11.109375" customWidth="1"/>
    <col min="34" max="34" width="14.77734375" customWidth="1"/>
    <col min="35" max="35" width="13" customWidth="1"/>
  </cols>
  <sheetData>
    <row r="1" spans="1:4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2" t="s">
        <v>7</v>
      </c>
      <c r="I1" s="2" t="s">
        <v>8</v>
      </c>
      <c r="J1" s="4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381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t="s">
        <v>293</v>
      </c>
      <c r="AI1" t="s">
        <v>294</v>
      </c>
      <c r="AJ1" t="s">
        <v>295</v>
      </c>
      <c r="AK1" t="s">
        <v>299</v>
      </c>
      <c r="AL1" t="s">
        <v>469</v>
      </c>
      <c r="AM1" t="s">
        <v>470</v>
      </c>
      <c r="AN1" s="50" t="s">
        <v>306</v>
      </c>
    </row>
    <row r="2" spans="1:40" x14ac:dyDescent="0.3">
      <c r="A2">
        <v>2026</v>
      </c>
      <c r="B2">
        <v>1</v>
      </c>
      <c r="C2">
        <v>4314</v>
      </c>
      <c r="D2">
        <v>4317</v>
      </c>
      <c r="E2" t="s">
        <v>32</v>
      </c>
      <c r="F2" t="s">
        <v>33</v>
      </c>
      <c r="G2" t="s">
        <v>34</v>
      </c>
      <c r="H2">
        <v>278</v>
      </c>
      <c r="I2">
        <v>4</v>
      </c>
      <c r="K2">
        <v>285</v>
      </c>
      <c r="L2">
        <v>15</v>
      </c>
      <c r="M2">
        <v>8</v>
      </c>
      <c r="N2">
        <v>9</v>
      </c>
      <c r="O2">
        <v>15</v>
      </c>
      <c r="P2">
        <v>10</v>
      </c>
      <c r="Q2">
        <v>14</v>
      </c>
      <c r="R2">
        <v>13</v>
      </c>
      <c r="S2">
        <v>6</v>
      </c>
      <c r="T2">
        <v>10</v>
      </c>
      <c r="U2">
        <v>4</v>
      </c>
      <c r="V2">
        <v>9</v>
      </c>
      <c r="W2">
        <v>6</v>
      </c>
      <c r="X2">
        <v>7</v>
      </c>
      <c r="Y2">
        <v>10</v>
      </c>
      <c r="Z2">
        <v>7</v>
      </c>
      <c r="AA2">
        <v>0</v>
      </c>
      <c r="AB2">
        <v>13</v>
      </c>
      <c r="AC2">
        <v>3</v>
      </c>
      <c r="AD2">
        <v>1</v>
      </c>
      <c r="AE2">
        <v>1</v>
      </c>
      <c r="AF2">
        <v>3</v>
      </c>
      <c r="AG2">
        <v>2</v>
      </c>
      <c r="AH2">
        <v>1</v>
      </c>
      <c r="AI2">
        <v>0</v>
      </c>
      <c r="AJ2">
        <v>5</v>
      </c>
      <c r="AK2">
        <v>0</v>
      </c>
      <c r="AL2">
        <v>8</v>
      </c>
      <c r="AM2">
        <v>14</v>
      </c>
      <c r="AN2" s="50" t="s">
        <v>33</v>
      </c>
    </row>
    <row r="3" spans="1:40" x14ac:dyDescent="0.3">
      <c r="A3">
        <v>2026</v>
      </c>
      <c r="B3">
        <v>1</v>
      </c>
      <c r="C3">
        <v>4315</v>
      </c>
      <c r="D3">
        <v>4318</v>
      </c>
      <c r="E3" t="s">
        <v>35</v>
      </c>
      <c r="F3" t="s">
        <v>33</v>
      </c>
      <c r="G3" t="s">
        <v>33</v>
      </c>
      <c r="H3">
        <v>38</v>
      </c>
      <c r="I3">
        <v>0</v>
      </c>
      <c r="K3">
        <v>58</v>
      </c>
      <c r="L3">
        <v>42</v>
      </c>
      <c r="M3">
        <v>42</v>
      </c>
      <c r="N3">
        <v>42</v>
      </c>
      <c r="O3">
        <v>43</v>
      </c>
      <c r="P3">
        <v>34</v>
      </c>
      <c r="Q3">
        <v>34</v>
      </c>
      <c r="R3">
        <v>34</v>
      </c>
      <c r="S3">
        <v>34</v>
      </c>
      <c r="T3">
        <v>30</v>
      </c>
      <c r="U3">
        <v>30</v>
      </c>
      <c r="V3">
        <v>30</v>
      </c>
      <c r="W3">
        <v>26</v>
      </c>
      <c r="X3">
        <v>31</v>
      </c>
      <c r="Y3">
        <v>32</v>
      </c>
      <c r="Z3">
        <v>31</v>
      </c>
      <c r="AA3">
        <v>7</v>
      </c>
      <c r="AB3">
        <v>35</v>
      </c>
      <c r="AC3">
        <v>29</v>
      </c>
      <c r="AD3">
        <v>27</v>
      </c>
      <c r="AE3">
        <v>30</v>
      </c>
      <c r="AF3">
        <v>21</v>
      </c>
      <c r="AG3">
        <v>16</v>
      </c>
      <c r="AH3">
        <v>9</v>
      </c>
      <c r="AI3">
        <v>31</v>
      </c>
      <c r="AJ3">
        <v>12</v>
      </c>
      <c r="AK3">
        <v>0</v>
      </c>
      <c r="AL3">
        <v>8</v>
      </c>
      <c r="AM3">
        <v>29</v>
      </c>
      <c r="AN3" s="50" t="s">
        <v>33</v>
      </c>
    </row>
    <row r="4" spans="1:40" x14ac:dyDescent="0.3">
      <c r="A4">
        <v>2026</v>
      </c>
      <c r="B4">
        <v>1</v>
      </c>
      <c r="C4">
        <v>4316</v>
      </c>
      <c r="D4">
        <v>4319</v>
      </c>
      <c r="E4" t="s">
        <v>36</v>
      </c>
      <c r="F4" t="s">
        <v>33</v>
      </c>
      <c r="G4" t="s">
        <v>33</v>
      </c>
      <c r="H4">
        <v>1</v>
      </c>
      <c r="I4">
        <v>0</v>
      </c>
      <c r="K4">
        <v>1</v>
      </c>
      <c r="L4">
        <v>24</v>
      </c>
      <c r="M4">
        <v>24</v>
      </c>
      <c r="N4">
        <v>24</v>
      </c>
      <c r="O4">
        <v>24</v>
      </c>
      <c r="P4">
        <v>19</v>
      </c>
      <c r="Q4">
        <v>19</v>
      </c>
      <c r="R4">
        <v>19</v>
      </c>
      <c r="S4">
        <v>19</v>
      </c>
      <c r="T4">
        <v>29</v>
      </c>
      <c r="U4">
        <v>31</v>
      </c>
      <c r="V4">
        <v>24</v>
      </c>
      <c r="W4">
        <v>18</v>
      </c>
      <c r="X4">
        <v>24</v>
      </c>
      <c r="Y4">
        <v>25</v>
      </c>
      <c r="Z4">
        <v>25</v>
      </c>
      <c r="AA4">
        <v>7</v>
      </c>
      <c r="AB4">
        <v>18</v>
      </c>
      <c r="AC4">
        <v>17</v>
      </c>
      <c r="AD4">
        <v>15</v>
      </c>
      <c r="AE4">
        <v>19</v>
      </c>
      <c r="AF4">
        <v>19</v>
      </c>
      <c r="AG4">
        <v>15</v>
      </c>
      <c r="AH4">
        <v>8</v>
      </c>
      <c r="AI4">
        <v>17</v>
      </c>
      <c r="AJ4">
        <v>8</v>
      </c>
      <c r="AK4">
        <v>0</v>
      </c>
      <c r="AL4">
        <v>3</v>
      </c>
      <c r="AM4">
        <v>17</v>
      </c>
      <c r="AN4" s="50" t="s">
        <v>33</v>
      </c>
    </row>
    <row r="5" spans="1:40" x14ac:dyDescent="0.3">
      <c r="A5">
        <v>2026</v>
      </c>
      <c r="B5">
        <v>1</v>
      </c>
      <c r="C5">
        <v>4317</v>
      </c>
      <c r="D5">
        <v>4320</v>
      </c>
      <c r="E5" t="s">
        <v>37</v>
      </c>
      <c r="F5" t="s">
        <v>33</v>
      </c>
      <c r="G5" t="s">
        <v>33</v>
      </c>
      <c r="H5">
        <v>1</v>
      </c>
      <c r="I5">
        <v>0</v>
      </c>
      <c r="K5">
        <v>0</v>
      </c>
      <c r="L5">
        <v>16</v>
      </c>
      <c r="M5">
        <v>16</v>
      </c>
      <c r="N5">
        <v>16</v>
      </c>
      <c r="O5">
        <v>16</v>
      </c>
      <c r="P5">
        <v>15</v>
      </c>
      <c r="Q5">
        <v>15</v>
      </c>
      <c r="R5">
        <v>15</v>
      </c>
      <c r="S5">
        <v>15</v>
      </c>
      <c r="T5">
        <v>23</v>
      </c>
      <c r="U5">
        <v>24</v>
      </c>
      <c r="V5">
        <v>14</v>
      </c>
      <c r="W5">
        <v>12</v>
      </c>
      <c r="X5">
        <v>19</v>
      </c>
      <c r="Y5">
        <v>19</v>
      </c>
      <c r="Z5">
        <v>19</v>
      </c>
      <c r="AA5">
        <v>1</v>
      </c>
      <c r="AB5">
        <v>10</v>
      </c>
      <c r="AC5">
        <v>19</v>
      </c>
      <c r="AD5">
        <v>19</v>
      </c>
      <c r="AE5">
        <v>19</v>
      </c>
      <c r="AF5">
        <v>15</v>
      </c>
      <c r="AG5">
        <v>16</v>
      </c>
      <c r="AH5">
        <v>2</v>
      </c>
      <c r="AI5">
        <v>28</v>
      </c>
      <c r="AJ5">
        <v>18</v>
      </c>
      <c r="AK5">
        <v>0</v>
      </c>
      <c r="AL5">
        <v>2</v>
      </c>
      <c r="AM5">
        <v>8</v>
      </c>
      <c r="AN5" s="50" t="s">
        <v>33</v>
      </c>
    </row>
    <row r="6" spans="1:40" x14ac:dyDescent="0.3">
      <c r="A6">
        <v>2026</v>
      </c>
      <c r="B6">
        <v>1</v>
      </c>
      <c r="C6">
        <v>4318</v>
      </c>
      <c r="D6">
        <v>4321</v>
      </c>
      <c r="E6" t="s">
        <v>437</v>
      </c>
      <c r="F6" t="s">
        <v>33</v>
      </c>
      <c r="G6" t="s">
        <v>33</v>
      </c>
      <c r="H6">
        <v>0</v>
      </c>
      <c r="I6">
        <v>0</v>
      </c>
      <c r="K6">
        <v>0</v>
      </c>
      <c r="L6">
        <v>18</v>
      </c>
      <c r="M6">
        <v>18</v>
      </c>
      <c r="N6">
        <v>19</v>
      </c>
      <c r="O6">
        <v>20</v>
      </c>
      <c r="P6">
        <v>25</v>
      </c>
      <c r="Q6">
        <v>25</v>
      </c>
      <c r="R6">
        <v>25</v>
      </c>
      <c r="S6">
        <v>24</v>
      </c>
      <c r="T6">
        <v>32</v>
      </c>
      <c r="U6">
        <v>32</v>
      </c>
      <c r="V6">
        <v>31</v>
      </c>
      <c r="W6">
        <v>18</v>
      </c>
      <c r="X6">
        <v>16</v>
      </c>
      <c r="Y6">
        <v>18</v>
      </c>
      <c r="Z6">
        <v>18</v>
      </c>
      <c r="AA6">
        <v>7</v>
      </c>
      <c r="AB6">
        <v>23</v>
      </c>
      <c r="AC6">
        <v>13</v>
      </c>
      <c r="AD6">
        <v>9</v>
      </c>
      <c r="AE6">
        <v>16</v>
      </c>
      <c r="AF6">
        <v>10</v>
      </c>
      <c r="AG6">
        <v>9</v>
      </c>
      <c r="AH6">
        <v>9</v>
      </c>
      <c r="AI6">
        <v>37</v>
      </c>
      <c r="AJ6">
        <v>9</v>
      </c>
      <c r="AK6">
        <v>0</v>
      </c>
      <c r="AL6">
        <v>4</v>
      </c>
      <c r="AM6">
        <v>8</v>
      </c>
      <c r="AN6" s="50" t="s">
        <v>33</v>
      </c>
    </row>
    <row r="7" spans="1:40" x14ac:dyDescent="0.3">
      <c r="A7">
        <v>2026</v>
      </c>
      <c r="B7">
        <v>1</v>
      </c>
      <c r="C7">
        <v>4319</v>
      </c>
      <c r="D7">
        <v>4322</v>
      </c>
      <c r="E7" t="s">
        <v>38</v>
      </c>
      <c r="F7" t="s">
        <v>33</v>
      </c>
      <c r="G7" t="s">
        <v>33</v>
      </c>
      <c r="H7">
        <v>0</v>
      </c>
      <c r="I7">
        <v>0</v>
      </c>
      <c r="K7">
        <v>0</v>
      </c>
      <c r="L7">
        <v>17</v>
      </c>
      <c r="M7">
        <v>18</v>
      </c>
      <c r="N7">
        <v>17</v>
      </c>
      <c r="O7">
        <v>17</v>
      </c>
      <c r="P7">
        <v>15</v>
      </c>
      <c r="Q7">
        <v>15</v>
      </c>
      <c r="R7">
        <v>16</v>
      </c>
      <c r="S7">
        <v>16</v>
      </c>
      <c r="T7">
        <v>14</v>
      </c>
      <c r="U7">
        <v>14</v>
      </c>
      <c r="V7">
        <v>13</v>
      </c>
      <c r="W7">
        <v>3</v>
      </c>
      <c r="X7">
        <v>18</v>
      </c>
      <c r="Y7">
        <v>18</v>
      </c>
      <c r="Z7">
        <v>18</v>
      </c>
      <c r="AA7">
        <v>12</v>
      </c>
      <c r="AB7">
        <v>14</v>
      </c>
      <c r="AC7">
        <v>9</v>
      </c>
      <c r="AD7">
        <v>12</v>
      </c>
      <c r="AE7">
        <v>12</v>
      </c>
      <c r="AF7">
        <v>8</v>
      </c>
      <c r="AG7">
        <v>7</v>
      </c>
      <c r="AH7">
        <v>2</v>
      </c>
      <c r="AI7">
        <v>15</v>
      </c>
      <c r="AJ7">
        <v>2</v>
      </c>
      <c r="AK7">
        <v>0</v>
      </c>
      <c r="AL7">
        <v>6</v>
      </c>
      <c r="AM7">
        <v>8</v>
      </c>
      <c r="AN7" s="50" t="s">
        <v>33</v>
      </c>
    </row>
    <row r="8" spans="1:40" x14ac:dyDescent="0.3">
      <c r="A8">
        <v>2026</v>
      </c>
      <c r="B8">
        <v>1</v>
      </c>
      <c r="C8">
        <v>4320</v>
      </c>
      <c r="D8">
        <v>4323</v>
      </c>
      <c r="E8" t="s">
        <v>39</v>
      </c>
      <c r="F8" t="s">
        <v>33</v>
      </c>
      <c r="G8" t="s">
        <v>33</v>
      </c>
      <c r="H8">
        <v>0</v>
      </c>
      <c r="I8">
        <v>0</v>
      </c>
      <c r="K8">
        <v>0</v>
      </c>
      <c r="L8">
        <v>6</v>
      </c>
      <c r="M8">
        <v>6</v>
      </c>
      <c r="N8">
        <v>6</v>
      </c>
      <c r="O8">
        <v>6</v>
      </c>
      <c r="P8">
        <v>13</v>
      </c>
      <c r="Q8">
        <v>13</v>
      </c>
      <c r="R8">
        <v>13</v>
      </c>
      <c r="S8">
        <v>13</v>
      </c>
      <c r="T8">
        <v>15</v>
      </c>
      <c r="U8">
        <v>15</v>
      </c>
      <c r="V8">
        <v>14</v>
      </c>
      <c r="W8">
        <v>8</v>
      </c>
      <c r="X8">
        <v>5</v>
      </c>
      <c r="Y8">
        <v>5</v>
      </c>
      <c r="Z8">
        <v>5</v>
      </c>
      <c r="AA8">
        <v>4</v>
      </c>
      <c r="AB8">
        <v>12</v>
      </c>
      <c r="AC8">
        <v>14</v>
      </c>
      <c r="AD8">
        <v>15</v>
      </c>
      <c r="AE8">
        <v>15</v>
      </c>
      <c r="AF8">
        <v>10</v>
      </c>
      <c r="AG8">
        <v>8</v>
      </c>
      <c r="AH8">
        <v>5</v>
      </c>
      <c r="AI8">
        <v>0</v>
      </c>
      <c r="AJ8">
        <v>11</v>
      </c>
      <c r="AK8">
        <v>0</v>
      </c>
      <c r="AL8">
        <v>0</v>
      </c>
      <c r="AM8">
        <v>7</v>
      </c>
      <c r="AN8" s="50" t="s">
        <v>33</v>
      </c>
    </row>
    <row r="9" spans="1:40" x14ac:dyDescent="0.3">
      <c r="A9">
        <v>2026</v>
      </c>
      <c r="B9">
        <v>1</v>
      </c>
      <c r="C9">
        <v>4321</v>
      </c>
      <c r="D9">
        <v>4324</v>
      </c>
      <c r="E9" t="s">
        <v>40</v>
      </c>
      <c r="F9" t="s">
        <v>33</v>
      </c>
      <c r="G9" t="s">
        <v>33</v>
      </c>
      <c r="H9">
        <v>5</v>
      </c>
      <c r="I9">
        <v>0</v>
      </c>
      <c r="K9">
        <v>4</v>
      </c>
      <c r="L9">
        <v>20</v>
      </c>
      <c r="M9">
        <v>21</v>
      </c>
      <c r="N9">
        <v>21</v>
      </c>
      <c r="O9">
        <v>21</v>
      </c>
      <c r="P9">
        <v>22</v>
      </c>
      <c r="Q9">
        <v>21</v>
      </c>
      <c r="R9">
        <v>21</v>
      </c>
      <c r="S9">
        <v>22</v>
      </c>
      <c r="T9">
        <v>29</v>
      </c>
      <c r="U9">
        <v>29</v>
      </c>
      <c r="V9">
        <v>29</v>
      </c>
      <c r="W9">
        <v>14</v>
      </c>
      <c r="X9">
        <v>20</v>
      </c>
      <c r="Y9">
        <v>20</v>
      </c>
      <c r="Z9">
        <v>20</v>
      </c>
      <c r="AA9">
        <v>21</v>
      </c>
      <c r="AB9">
        <v>32</v>
      </c>
      <c r="AC9">
        <v>20</v>
      </c>
      <c r="AD9">
        <v>21</v>
      </c>
      <c r="AE9">
        <v>22</v>
      </c>
      <c r="AF9">
        <v>19</v>
      </c>
      <c r="AG9">
        <v>15</v>
      </c>
      <c r="AH9">
        <v>3</v>
      </c>
      <c r="AI9">
        <v>26</v>
      </c>
      <c r="AJ9">
        <v>3</v>
      </c>
      <c r="AK9">
        <v>0</v>
      </c>
      <c r="AL9">
        <v>2</v>
      </c>
      <c r="AM9">
        <v>11</v>
      </c>
      <c r="AN9" s="50" t="s">
        <v>33</v>
      </c>
    </row>
    <row r="10" spans="1:40" x14ac:dyDescent="0.3">
      <c r="A10">
        <v>2026</v>
      </c>
      <c r="B10">
        <v>1</v>
      </c>
      <c r="C10">
        <v>4322</v>
      </c>
      <c r="D10">
        <v>4325</v>
      </c>
      <c r="E10" t="s">
        <v>41</v>
      </c>
      <c r="F10" t="s">
        <v>33</v>
      </c>
      <c r="G10" t="s">
        <v>42</v>
      </c>
      <c r="H10">
        <v>2</v>
      </c>
      <c r="I10">
        <v>0</v>
      </c>
      <c r="K10">
        <v>3</v>
      </c>
      <c r="L10">
        <v>12</v>
      </c>
      <c r="M10">
        <v>12</v>
      </c>
      <c r="N10">
        <v>12</v>
      </c>
      <c r="O10">
        <v>12</v>
      </c>
      <c r="P10">
        <v>9</v>
      </c>
      <c r="Q10">
        <v>9</v>
      </c>
      <c r="R10">
        <v>8</v>
      </c>
      <c r="S10">
        <v>9</v>
      </c>
      <c r="T10">
        <v>8</v>
      </c>
      <c r="U10">
        <v>8</v>
      </c>
      <c r="V10">
        <v>8</v>
      </c>
      <c r="W10">
        <v>9</v>
      </c>
      <c r="X10">
        <v>6</v>
      </c>
      <c r="Y10">
        <v>7</v>
      </c>
      <c r="Z10">
        <v>7</v>
      </c>
      <c r="AA10">
        <v>6</v>
      </c>
      <c r="AB10">
        <v>0</v>
      </c>
      <c r="AC10">
        <v>5</v>
      </c>
      <c r="AD10">
        <v>9</v>
      </c>
      <c r="AE10">
        <v>11</v>
      </c>
      <c r="AF10">
        <v>7</v>
      </c>
      <c r="AG10">
        <v>5</v>
      </c>
      <c r="AH10">
        <v>9</v>
      </c>
      <c r="AI10">
        <v>33</v>
      </c>
      <c r="AJ10">
        <v>3</v>
      </c>
      <c r="AK10">
        <v>0</v>
      </c>
      <c r="AL10">
        <v>1</v>
      </c>
      <c r="AM10">
        <v>10</v>
      </c>
      <c r="AN10" s="50" t="s">
        <v>42</v>
      </c>
    </row>
    <row r="11" spans="1:40" x14ac:dyDescent="0.3">
      <c r="A11">
        <v>2026</v>
      </c>
      <c r="B11">
        <v>1</v>
      </c>
      <c r="C11">
        <v>4323</v>
      </c>
      <c r="D11">
        <v>4326</v>
      </c>
      <c r="E11" t="s">
        <v>43</v>
      </c>
      <c r="F11" t="s">
        <v>33</v>
      </c>
      <c r="G11" t="s">
        <v>42</v>
      </c>
      <c r="H11">
        <v>0</v>
      </c>
      <c r="I11">
        <v>0</v>
      </c>
      <c r="K11">
        <v>0</v>
      </c>
      <c r="L11">
        <v>7</v>
      </c>
      <c r="M11">
        <v>6</v>
      </c>
      <c r="N11">
        <v>7</v>
      </c>
      <c r="O11">
        <v>6</v>
      </c>
      <c r="P11">
        <v>3</v>
      </c>
      <c r="Q11">
        <v>3</v>
      </c>
      <c r="R11">
        <v>3</v>
      </c>
      <c r="S11">
        <v>4</v>
      </c>
      <c r="T11">
        <v>4</v>
      </c>
      <c r="U11">
        <v>4</v>
      </c>
      <c r="V11">
        <v>4</v>
      </c>
      <c r="W11">
        <v>1</v>
      </c>
      <c r="X11">
        <v>3</v>
      </c>
      <c r="Y11">
        <v>4</v>
      </c>
      <c r="Z11">
        <v>4</v>
      </c>
      <c r="AA11">
        <v>5</v>
      </c>
      <c r="AB11">
        <v>2</v>
      </c>
      <c r="AC11">
        <v>6</v>
      </c>
      <c r="AD11">
        <v>8</v>
      </c>
      <c r="AE11">
        <v>5</v>
      </c>
      <c r="AF11">
        <v>11</v>
      </c>
      <c r="AG11">
        <v>3</v>
      </c>
      <c r="AH11">
        <v>15</v>
      </c>
      <c r="AI11">
        <v>3</v>
      </c>
      <c r="AJ11">
        <v>12</v>
      </c>
      <c r="AK11">
        <v>0</v>
      </c>
      <c r="AL11">
        <v>0</v>
      </c>
      <c r="AM11">
        <v>8</v>
      </c>
      <c r="AN11" s="50" t="s">
        <v>42</v>
      </c>
    </row>
    <row r="12" spans="1:40" x14ac:dyDescent="0.3">
      <c r="A12">
        <v>2026</v>
      </c>
      <c r="B12">
        <v>1</v>
      </c>
      <c r="C12">
        <v>4324</v>
      </c>
      <c r="D12">
        <v>4327</v>
      </c>
      <c r="E12" t="s">
        <v>44</v>
      </c>
      <c r="F12" t="s">
        <v>33</v>
      </c>
      <c r="G12" t="s">
        <v>45</v>
      </c>
      <c r="H12">
        <v>2</v>
      </c>
      <c r="I12">
        <v>0</v>
      </c>
      <c r="K12">
        <v>1</v>
      </c>
      <c r="L12">
        <v>21</v>
      </c>
      <c r="M12">
        <v>21</v>
      </c>
      <c r="N12">
        <v>21</v>
      </c>
      <c r="O12">
        <v>21</v>
      </c>
      <c r="P12">
        <v>23</v>
      </c>
      <c r="Q12">
        <v>22</v>
      </c>
      <c r="R12">
        <v>23</v>
      </c>
      <c r="S12">
        <v>23</v>
      </c>
      <c r="T12">
        <v>14</v>
      </c>
      <c r="U12">
        <v>14</v>
      </c>
      <c r="V12">
        <v>8</v>
      </c>
      <c r="W12">
        <v>5</v>
      </c>
      <c r="X12">
        <v>18</v>
      </c>
      <c r="Y12">
        <v>19</v>
      </c>
      <c r="Z12">
        <v>20</v>
      </c>
      <c r="AA12">
        <v>2</v>
      </c>
      <c r="AB12">
        <v>14</v>
      </c>
      <c r="AC12">
        <v>21</v>
      </c>
      <c r="AD12">
        <v>14</v>
      </c>
      <c r="AE12">
        <v>19</v>
      </c>
      <c r="AF12">
        <v>27</v>
      </c>
      <c r="AG12">
        <v>15</v>
      </c>
      <c r="AH12">
        <v>4</v>
      </c>
      <c r="AI12">
        <v>0</v>
      </c>
      <c r="AJ12">
        <v>12</v>
      </c>
      <c r="AK12">
        <v>0</v>
      </c>
      <c r="AL12">
        <v>8</v>
      </c>
      <c r="AM12">
        <v>10</v>
      </c>
      <c r="AN12" s="50" t="s">
        <v>45</v>
      </c>
    </row>
    <row r="13" spans="1:40" x14ac:dyDescent="0.3">
      <c r="A13">
        <v>2026</v>
      </c>
      <c r="B13">
        <v>1</v>
      </c>
      <c r="C13">
        <v>4325</v>
      </c>
      <c r="D13">
        <v>4328</v>
      </c>
      <c r="E13" t="s">
        <v>46</v>
      </c>
      <c r="F13" t="s">
        <v>33</v>
      </c>
      <c r="G13" t="s">
        <v>45</v>
      </c>
      <c r="H13">
        <v>0</v>
      </c>
      <c r="I13">
        <v>0</v>
      </c>
      <c r="K13">
        <v>0</v>
      </c>
      <c r="L13">
        <v>5</v>
      </c>
      <c r="M13">
        <v>5</v>
      </c>
      <c r="N13">
        <v>5</v>
      </c>
      <c r="O13">
        <v>5</v>
      </c>
      <c r="P13">
        <v>6</v>
      </c>
      <c r="Q13">
        <v>6</v>
      </c>
      <c r="R13">
        <v>6</v>
      </c>
      <c r="S13">
        <v>6</v>
      </c>
      <c r="T13">
        <v>6</v>
      </c>
      <c r="U13">
        <v>6</v>
      </c>
      <c r="V13">
        <v>3</v>
      </c>
      <c r="W13">
        <v>1</v>
      </c>
      <c r="X13">
        <v>7</v>
      </c>
      <c r="Y13">
        <v>8</v>
      </c>
      <c r="Z13">
        <v>8</v>
      </c>
      <c r="AA13">
        <v>1</v>
      </c>
      <c r="AB13">
        <v>9</v>
      </c>
      <c r="AC13">
        <v>7</v>
      </c>
      <c r="AD13">
        <v>8</v>
      </c>
      <c r="AE13">
        <v>10</v>
      </c>
      <c r="AF13">
        <v>7</v>
      </c>
      <c r="AG13">
        <v>4</v>
      </c>
      <c r="AH13">
        <v>1</v>
      </c>
      <c r="AI13">
        <v>0</v>
      </c>
      <c r="AJ13">
        <v>26</v>
      </c>
      <c r="AK13">
        <v>0</v>
      </c>
      <c r="AL13">
        <v>0</v>
      </c>
      <c r="AM13">
        <v>4</v>
      </c>
      <c r="AN13" s="50" t="s">
        <v>45</v>
      </c>
    </row>
    <row r="14" spans="1:40" x14ac:dyDescent="0.3">
      <c r="A14">
        <v>2026</v>
      </c>
      <c r="B14">
        <v>1</v>
      </c>
      <c r="C14">
        <v>4326</v>
      </c>
      <c r="D14">
        <v>4329</v>
      </c>
      <c r="E14" t="s">
        <v>47</v>
      </c>
      <c r="F14" t="s">
        <v>33</v>
      </c>
      <c r="G14" t="s">
        <v>45</v>
      </c>
      <c r="H14">
        <v>12</v>
      </c>
      <c r="I14">
        <v>0</v>
      </c>
      <c r="K14">
        <v>14</v>
      </c>
      <c r="L14">
        <v>17</v>
      </c>
      <c r="M14">
        <v>15</v>
      </c>
      <c r="N14">
        <v>17</v>
      </c>
      <c r="O14">
        <v>17</v>
      </c>
      <c r="P14">
        <v>20</v>
      </c>
      <c r="Q14">
        <v>19</v>
      </c>
      <c r="R14">
        <v>21</v>
      </c>
      <c r="S14">
        <v>21</v>
      </c>
      <c r="T14">
        <v>25</v>
      </c>
      <c r="U14">
        <v>25</v>
      </c>
      <c r="V14">
        <v>28</v>
      </c>
      <c r="W14">
        <v>9</v>
      </c>
      <c r="X14">
        <v>17</v>
      </c>
      <c r="Y14">
        <v>18</v>
      </c>
      <c r="Z14">
        <v>19</v>
      </c>
      <c r="AA14">
        <v>2</v>
      </c>
      <c r="AB14">
        <v>18</v>
      </c>
      <c r="AC14">
        <v>14</v>
      </c>
      <c r="AD14">
        <v>19</v>
      </c>
      <c r="AE14">
        <v>19</v>
      </c>
      <c r="AF14">
        <v>19</v>
      </c>
      <c r="AG14">
        <v>16</v>
      </c>
      <c r="AH14">
        <v>8</v>
      </c>
      <c r="AI14">
        <v>4</v>
      </c>
      <c r="AJ14">
        <v>7</v>
      </c>
      <c r="AK14">
        <v>0</v>
      </c>
      <c r="AL14">
        <v>11</v>
      </c>
      <c r="AM14">
        <v>24</v>
      </c>
      <c r="AN14" s="50" t="s">
        <v>45</v>
      </c>
    </row>
    <row r="15" spans="1:40" x14ac:dyDescent="0.3">
      <c r="A15">
        <v>2026</v>
      </c>
      <c r="B15">
        <v>1</v>
      </c>
      <c r="C15">
        <v>4327</v>
      </c>
      <c r="D15">
        <v>4330</v>
      </c>
      <c r="E15" t="s">
        <v>48</v>
      </c>
      <c r="F15" t="s">
        <v>33</v>
      </c>
      <c r="G15" t="s">
        <v>45</v>
      </c>
      <c r="H15">
        <v>1</v>
      </c>
      <c r="I15">
        <v>0</v>
      </c>
      <c r="K15">
        <v>2</v>
      </c>
      <c r="L15">
        <v>2</v>
      </c>
      <c r="M15">
        <v>2</v>
      </c>
      <c r="N15">
        <v>2</v>
      </c>
      <c r="O15">
        <v>1</v>
      </c>
      <c r="P15">
        <v>5</v>
      </c>
      <c r="Q15">
        <v>5</v>
      </c>
      <c r="R15">
        <v>6</v>
      </c>
      <c r="S15">
        <v>6</v>
      </c>
      <c r="T15">
        <v>3</v>
      </c>
      <c r="U15">
        <v>3</v>
      </c>
      <c r="V15">
        <v>6</v>
      </c>
      <c r="W15">
        <v>1</v>
      </c>
      <c r="X15">
        <v>0</v>
      </c>
      <c r="Y15">
        <v>0</v>
      </c>
      <c r="Z15">
        <v>2</v>
      </c>
      <c r="AA15">
        <v>3</v>
      </c>
      <c r="AB15">
        <v>2</v>
      </c>
      <c r="AC15">
        <v>4</v>
      </c>
      <c r="AD15">
        <v>5</v>
      </c>
      <c r="AE15">
        <v>4</v>
      </c>
      <c r="AF15">
        <v>6</v>
      </c>
      <c r="AG15">
        <v>5</v>
      </c>
      <c r="AH15">
        <v>0</v>
      </c>
      <c r="AI15">
        <v>0</v>
      </c>
      <c r="AJ15">
        <v>1</v>
      </c>
      <c r="AK15">
        <v>0</v>
      </c>
      <c r="AL15">
        <v>1</v>
      </c>
      <c r="AM15">
        <v>3</v>
      </c>
      <c r="AN15" s="50" t="s">
        <v>45</v>
      </c>
    </row>
    <row r="16" spans="1:40" x14ac:dyDescent="0.3">
      <c r="A16">
        <v>2026</v>
      </c>
      <c r="B16">
        <v>1</v>
      </c>
      <c r="C16">
        <v>4328</v>
      </c>
      <c r="D16">
        <v>4331</v>
      </c>
      <c r="E16" t="s">
        <v>49</v>
      </c>
      <c r="F16" t="s">
        <v>33</v>
      </c>
      <c r="G16" t="s">
        <v>49</v>
      </c>
      <c r="H16">
        <v>12</v>
      </c>
      <c r="I16">
        <v>0</v>
      </c>
      <c r="K16">
        <v>13</v>
      </c>
      <c r="L16">
        <v>35</v>
      </c>
      <c r="M16">
        <v>35</v>
      </c>
      <c r="N16">
        <v>35</v>
      </c>
      <c r="O16">
        <v>35</v>
      </c>
      <c r="P16">
        <v>29</v>
      </c>
      <c r="Q16">
        <v>28</v>
      </c>
      <c r="R16">
        <v>27</v>
      </c>
      <c r="S16">
        <v>28</v>
      </c>
      <c r="T16">
        <v>37</v>
      </c>
      <c r="U16">
        <v>37</v>
      </c>
      <c r="V16">
        <v>21</v>
      </c>
      <c r="W16">
        <v>25</v>
      </c>
      <c r="X16">
        <v>41</v>
      </c>
      <c r="Y16">
        <v>42</v>
      </c>
      <c r="Z16">
        <v>41</v>
      </c>
      <c r="AA16">
        <v>27</v>
      </c>
      <c r="AB16">
        <v>26</v>
      </c>
      <c r="AC16">
        <v>22</v>
      </c>
      <c r="AD16">
        <v>31</v>
      </c>
      <c r="AE16">
        <v>32</v>
      </c>
      <c r="AF16">
        <v>23</v>
      </c>
      <c r="AG16">
        <v>22</v>
      </c>
      <c r="AH16">
        <v>6</v>
      </c>
      <c r="AI16">
        <v>0</v>
      </c>
      <c r="AJ16">
        <v>13</v>
      </c>
      <c r="AK16">
        <v>0</v>
      </c>
      <c r="AL16">
        <v>23</v>
      </c>
      <c r="AM16">
        <v>12</v>
      </c>
      <c r="AN16" s="50" t="s">
        <v>49</v>
      </c>
    </row>
    <row r="17" spans="1:40" x14ac:dyDescent="0.3">
      <c r="A17">
        <v>2026</v>
      </c>
      <c r="B17">
        <v>1</v>
      </c>
      <c r="C17">
        <v>4329</v>
      </c>
      <c r="D17">
        <v>4332</v>
      </c>
      <c r="E17" t="s">
        <v>50</v>
      </c>
      <c r="F17" t="s">
        <v>33</v>
      </c>
      <c r="G17" t="s">
        <v>49</v>
      </c>
      <c r="H17">
        <v>14</v>
      </c>
      <c r="I17">
        <v>1</v>
      </c>
      <c r="K17">
        <v>16</v>
      </c>
      <c r="L17">
        <v>38</v>
      </c>
      <c r="M17">
        <v>38</v>
      </c>
      <c r="N17">
        <v>38</v>
      </c>
      <c r="O17">
        <v>38</v>
      </c>
      <c r="P17">
        <v>27</v>
      </c>
      <c r="Q17">
        <v>31</v>
      </c>
      <c r="R17">
        <v>27</v>
      </c>
      <c r="S17">
        <v>28</v>
      </c>
      <c r="T17">
        <v>35</v>
      </c>
      <c r="U17">
        <v>34</v>
      </c>
      <c r="V17">
        <v>28</v>
      </c>
      <c r="W17">
        <v>36</v>
      </c>
      <c r="X17">
        <v>31</v>
      </c>
      <c r="Y17">
        <v>30</v>
      </c>
      <c r="Z17">
        <v>31</v>
      </c>
      <c r="AA17">
        <v>32</v>
      </c>
      <c r="AB17">
        <v>41</v>
      </c>
      <c r="AC17">
        <v>28</v>
      </c>
      <c r="AD17">
        <v>26</v>
      </c>
      <c r="AE17">
        <v>25</v>
      </c>
      <c r="AF17">
        <v>17</v>
      </c>
      <c r="AG17">
        <v>14</v>
      </c>
      <c r="AH17">
        <v>6</v>
      </c>
      <c r="AI17">
        <v>1</v>
      </c>
      <c r="AJ17">
        <v>7</v>
      </c>
      <c r="AK17">
        <v>0</v>
      </c>
      <c r="AL17">
        <v>1</v>
      </c>
      <c r="AM17">
        <v>15</v>
      </c>
      <c r="AN17" s="50" t="s">
        <v>49</v>
      </c>
    </row>
    <row r="18" spans="1:40" x14ac:dyDescent="0.3">
      <c r="A18">
        <v>2026</v>
      </c>
      <c r="B18">
        <v>1</v>
      </c>
      <c r="C18">
        <v>4330</v>
      </c>
      <c r="D18">
        <v>4333</v>
      </c>
      <c r="E18" t="s">
        <v>51</v>
      </c>
      <c r="F18" t="s">
        <v>33</v>
      </c>
      <c r="G18" t="s">
        <v>49</v>
      </c>
      <c r="H18">
        <v>6</v>
      </c>
      <c r="I18">
        <v>1</v>
      </c>
      <c r="K18">
        <v>5</v>
      </c>
      <c r="L18">
        <v>20</v>
      </c>
      <c r="M18">
        <v>20</v>
      </c>
      <c r="N18">
        <v>20</v>
      </c>
      <c r="O18">
        <v>20</v>
      </c>
      <c r="P18">
        <v>23</v>
      </c>
      <c r="Q18">
        <v>23</v>
      </c>
      <c r="R18">
        <v>24</v>
      </c>
      <c r="S18">
        <v>23</v>
      </c>
      <c r="T18">
        <v>16</v>
      </c>
      <c r="U18">
        <v>16</v>
      </c>
      <c r="V18">
        <v>8</v>
      </c>
      <c r="W18">
        <v>14</v>
      </c>
      <c r="X18">
        <v>28</v>
      </c>
      <c r="Y18">
        <v>27</v>
      </c>
      <c r="Z18">
        <v>26</v>
      </c>
      <c r="AA18">
        <v>11</v>
      </c>
      <c r="AB18">
        <v>20</v>
      </c>
      <c r="AC18">
        <v>16</v>
      </c>
      <c r="AD18">
        <v>19</v>
      </c>
      <c r="AE18">
        <v>17</v>
      </c>
      <c r="AF18">
        <v>12</v>
      </c>
      <c r="AG18">
        <v>4</v>
      </c>
      <c r="AH18">
        <v>1</v>
      </c>
      <c r="AI18">
        <v>0</v>
      </c>
      <c r="AJ18">
        <v>6</v>
      </c>
      <c r="AK18">
        <v>0</v>
      </c>
      <c r="AL18">
        <v>8</v>
      </c>
      <c r="AM18">
        <v>14</v>
      </c>
      <c r="AN18" s="50" t="s">
        <v>49</v>
      </c>
    </row>
    <row r="19" spans="1:40" x14ac:dyDescent="0.3">
      <c r="A19">
        <v>2026</v>
      </c>
      <c r="B19">
        <v>1</v>
      </c>
      <c r="C19">
        <v>4331</v>
      </c>
      <c r="D19">
        <v>4334</v>
      </c>
      <c r="E19" t="s">
        <v>52</v>
      </c>
      <c r="F19" t="s">
        <v>33</v>
      </c>
      <c r="G19" t="s">
        <v>49</v>
      </c>
      <c r="H19">
        <v>0</v>
      </c>
      <c r="I19">
        <v>0</v>
      </c>
      <c r="K19">
        <v>0</v>
      </c>
      <c r="L19">
        <v>13</v>
      </c>
      <c r="M19">
        <v>13</v>
      </c>
      <c r="N19">
        <v>13</v>
      </c>
      <c r="O19">
        <v>13</v>
      </c>
      <c r="P19">
        <v>13</v>
      </c>
      <c r="Q19">
        <v>13</v>
      </c>
      <c r="R19">
        <v>13</v>
      </c>
      <c r="S19">
        <v>13</v>
      </c>
      <c r="T19">
        <v>6</v>
      </c>
      <c r="U19">
        <v>6</v>
      </c>
      <c r="V19">
        <v>4</v>
      </c>
      <c r="W19">
        <v>3</v>
      </c>
      <c r="X19">
        <v>5</v>
      </c>
      <c r="Y19">
        <v>5</v>
      </c>
      <c r="Z19">
        <v>6</v>
      </c>
      <c r="AA19">
        <v>2</v>
      </c>
      <c r="AB19">
        <v>8</v>
      </c>
      <c r="AC19">
        <v>7</v>
      </c>
      <c r="AD19">
        <v>8</v>
      </c>
      <c r="AE19">
        <v>5</v>
      </c>
      <c r="AF19">
        <v>2</v>
      </c>
      <c r="AG19">
        <v>2</v>
      </c>
      <c r="AH19">
        <v>0</v>
      </c>
      <c r="AI19">
        <v>1</v>
      </c>
      <c r="AJ19">
        <v>1</v>
      </c>
      <c r="AK19">
        <v>0</v>
      </c>
      <c r="AL19">
        <v>0</v>
      </c>
      <c r="AM19">
        <v>1</v>
      </c>
      <c r="AN19" s="50" t="s">
        <v>49</v>
      </c>
    </row>
    <row r="20" spans="1:40" x14ac:dyDescent="0.3">
      <c r="A20">
        <v>2026</v>
      </c>
      <c r="B20">
        <v>1</v>
      </c>
      <c r="C20">
        <v>4332</v>
      </c>
      <c r="D20">
        <v>4335</v>
      </c>
      <c r="E20" t="s">
        <v>53</v>
      </c>
      <c r="F20" t="s">
        <v>33</v>
      </c>
      <c r="G20" t="s">
        <v>49</v>
      </c>
      <c r="H20">
        <v>0</v>
      </c>
      <c r="I20">
        <v>0</v>
      </c>
      <c r="K20">
        <v>0</v>
      </c>
      <c r="L20">
        <v>11</v>
      </c>
      <c r="M20">
        <v>11</v>
      </c>
      <c r="N20">
        <v>11</v>
      </c>
      <c r="O20">
        <v>11</v>
      </c>
      <c r="P20">
        <v>17</v>
      </c>
      <c r="Q20">
        <v>17</v>
      </c>
      <c r="R20">
        <v>17</v>
      </c>
      <c r="S20">
        <v>17</v>
      </c>
      <c r="T20">
        <v>17</v>
      </c>
      <c r="U20">
        <v>17</v>
      </c>
      <c r="V20">
        <v>15</v>
      </c>
      <c r="W20">
        <v>10</v>
      </c>
      <c r="X20">
        <v>12</v>
      </c>
      <c r="Y20">
        <v>12</v>
      </c>
      <c r="Z20">
        <v>14</v>
      </c>
      <c r="AA20">
        <v>10</v>
      </c>
      <c r="AB20">
        <v>12</v>
      </c>
      <c r="AC20">
        <v>7</v>
      </c>
      <c r="AD20">
        <v>7</v>
      </c>
      <c r="AE20">
        <v>7</v>
      </c>
      <c r="AF20">
        <v>7</v>
      </c>
      <c r="AG20">
        <v>5</v>
      </c>
      <c r="AH20">
        <v>0</v>
      </c>
      <c r="AI20">
        <v>0</v>
      </c>
      <c r="AJ20">
        <v>0</v>
      </c>
      <c r="AK20">
        <v>0</v>
      </c>
      <c r="AL20">
        <v>4</v>
      </c>
      <c r="AM20">
        <v>5</v>
      </c>
      <c r="AN20" s="50" t="s">
        <v>49</v>
      </c>
    </row>
    <row r="21" spans="1:40" x14ac:dyDescent="0.3">
      <c r="A21">
        <v>2026</v>
      </c>
      <c r="B21">
        <v>1</v>
      </c>
      <c r="C21">
        <v>4334</v>
      </c>
      <c r="D21">
        <v>4337</v>
      </c>
      <c r="E21" t="s">
        <v>55</v>
      </c>
      <c r="F21" t="s">
        <v>33</v>
      </c>
      <c r="G21" t="s">
        <v>54</v>
      </c>
      <c r="H21">
        <v>0</v>
      </c>
      <c r="I21">
        <v>0</v>
      </c>
      <c r="K21">
        <v>0</v>
      </c>
      <c r="L21">
        <v>5</v>
      </c>
      <c r="M21">
        <v>4</v>
      </c>
      <c r="N21">
        <v>4</v>
      </c>
      <c r="O21">
        <v>5</v>
      </c>
      <c r="P21">
        <v>5</v>
      </c>
      <c r="Q21">
        <v>6</v>
      </c>
      <c r="R21">
        <v>6</v>
      </c>
      <c r="S21">
        <v>5</v>
      </c>
      <c r="T21">
        <v>4</v>
      </c>
      <c r="U21">
        <v>4</v>
      </c>
      <c r="V21">
        <v>2</v>
      </c>
      <c r="W21">
        <v>4</v>
      </c>
      <c r="X21">
        <v>1</v>
      </c>
      <c r="Y21">
        <v>1</v>
      </c>
      <c r="Z21">
        <v>1</v>
      </c>
      <c r="AA21">
        <v>1</v>
      </c>
      <c r="AB21">
        <v>0</v>
      </c>
      <c r="AC21">
        <v>2</v>
      </c>
      <c r="AD21">
        <v>2</v>
      </c>
      <c r="AE21">
        <v>2</v>
      </c>
      <c r="AF21">
        <v>3</v>
      </c>
      <c r="AG21">
        <v>1</v>
      </c>
      <c r="AH21">
        <v>0</v>
      </c>
      <c r="AI21">
        <v>0</v>
      </c>
      <c r="AJ21">
        <v>5</v>
      </c>
      <c r="AK21">
        <v>0</v>
      </c>
      <c r="AL21">
        <v>0</v>
      </c>
      <c r="AM21">
        <v>4</v>
      </c>
      <c r="AN21" s="50" t="s">
        <v>333</v>
      </c>
    </row>
    <row r="22" spans="1:40" x14ac:dyDescent="0.3">
      <c r="A22">
        <v>2026</v>
      </c>
      <c r="B22">
        <v>1</v>
      </c>
      <c r="C22">
        <v>4335</v>
      </c>
      <c r="D22">
        <v>4338</v>
      </c>
      <c r="E22" t="s">
        <v>56</v>
      </c>
      <c r="F22" t="s">
        <v>33</v>
      </c>
      <c r="G22" t="s">
        <v>56</v>
      </c>
      <c r="H22">
        <v>6</v>
      </c>
      <c r="I22">
        <v>0</v>
      </c>
      <c r="K22">
        <v>8</v>
      </c>
      <c r="L22">
        <v>14</v>
      </c>
      <c r="M22">
        <v>14</v>
      </c>
      <c r="N22">
        <v>14</v>
      </c>
      <c r="O22">
        <v>13</v>
      </c>
      <c r="P22">
        <v>21</v>
      </c>
      <c r="Q22">
        <v>20</v>
      </c>
      <c r="R22">
        <v>20</v>
      </c>
      <c r="S22">
        <v>21</v>
      </c>
      <c r="T22">
        <v>20</v>
      </c>
      <c r="U22">
        <v>20</v>
      </c>
      <c r="V22">
        <v>22</v>
      </c>
      <c r="W22">
        <v>21</v>
      </c>
      <c r="X22">
        <v>15</v>
      </c>
      <c r="Y22">
        <v>17</v>
      </c>
      <c r="Z22">
        <v>17</v>
      </c>
      <c r="AA22">
        <v>10</v>
      </c>
      <c r="AB22">
        <v>17</v>
      </c>
      <c r="AC22">
        <v>9</v>
      </c>
      <c r="AD22">
        <v>10</v>
      </c>
      <c r="AE22">
        <v>13</v>
      </c>
      <c r="AF22">
        <v>13</v>
      </c>
      <c r="AG22">
        <v>8</v>
      </c>
      <c r="AH22">
        <v>2</v>
      </c>
      <c r="AI22">
        <v>8</v>
      </c>
      <c r="AJ22">
        <v>12</v>
      </c>
      <c r="AK22">
        <v>0</v>
      </c>
      <c r="AL22">
        <v>4</v>
      </c>
      <c r="AM22">
        <v>17</v>
      </c>
      <c r="AN22" s="50" t="s">
        <v>56</v>
      </c>
    </row>
    <row r="23" spans="1:40" x14ac:dyDescent="0.3">
      <c r="A23">
        <v>2026</v>
      </c>
      <c r="B23">
        <v>1</v>
      </c>
      <c r="C23">
        <v>4336</v>
      </c>
      <c r="D23">
        <v>4339</v>
      </c>
      <c r="E23" t="s">
        <v>57</v>
      </c>
      <c r="F23" t="s">
        <v>33</v>
      </c>
      <c r="G23" t="s">
        <v>58</v>
      </c>
      <c r="H23">
        <v>0</v>
      </c>
      <c r="I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1</v>
      </c>
      <c r="X23">
        <v>0</v>
      </c>
      <c r="Y23">
        <v>0</v>
      </c>
      <c r="Z23">
        <v>0</v>
      </c>
      <c r="AA23">
        <v>1</v>
      </c>
      <c r="AB23">
        <v>0</v>
      </c>
      <c r="AC23">
        <v>0</v>
      </c>
      <c r="AD23">
        <v>0</v>
      </c>
      <c r="AE23">
        <v>1</v>
      </c>
      <c r="AF23">
        <v>1</v>
      </c>
      <c r="AG23">
        <v>1</v>
      </c>
      <c r="AH23">
        <v>1</v>
      </c>
      <c r="AI23">
        <v>15</v>
      </c>
      <c r="AJ23">
        <v>1</v>
      </c>
      <c r="AK23">
        <v>0</v>
      </c>
      <c r="AL23">
        <v>0</v>
      </c>
      <c r="AM23">
        <v>0</v>
      </c>
      <c r="AN23" s="50" t="s">
        <v>58</v>
      </c>
    </row>
    <row r="24" spans="1:40" x14ac:dyDescent="0.3">
      <c r="A24">
        <v>2026</v>
      </c>
      <c r="B24">
        <v>1</v>
      </c>
      <c r="C24">
        <v>4337</v>
      </c>
      <c r="D24">
        <v>4340</v>
      </c>
      <c r="E24" t="s">
        <v>59</v>
      </c>
      <c r="F24" t="s">
        <v>33</v>
      </c>
      <c r="G24" t="s">
        <v>58</v>
      </c>
      <c r="H24">
        <v>0</v>
      </c>
      <c r="I24">
        <v>0</v>
      </c>
      <c r="K24">
        <v>0</v>
      </c>
      <c r="L24">
        <v>4</v>
      </c>
      <c r="M24">
        <v>4</v>
      </c>
      <c r="N24">
        <v>4</v>
      </c>
      <c r="O24">
        <v>4</v>
      </c>
      <c r="P24">
        <v>2</v>
      </c>
      <c r="Q24">
        <v>2</v>
      </c>
      <c r="R24">
        <v>2</v>
      </c>
      <c r="S24">
        <v>2</v>
      </c>
      <c r="T24">
        <v>3</v>
      </c>
      <c r="U24">
        <v>3</v>
      </c>
      <c r="V24">
        <v>1</v>
      </c>
      <c r="W24">
        <v>1</v>
      </c>
      <c r="X24">
        <v>2</v>
      </c>
      <c r="Y24">
        <v>2</v>
      </c>
      <c r="Z24">
        <v>0</v>
      </c>
      <c r="AA24">
        <v>0</v>
      </c>
      <c r="AB24">
        <v>2</v>
      </c>
      <c r="AC24">
        <v>1</v>
      </c>
      <c r="AD24">
        <v>1</v>
      </c>
      <c r="AE24">
        <v>0</v>
      </c>
      <c r="AF24">
        <v>2</v>
      </c>
      <c r="AG24">
        <v>0</v>
      </c>
      <c r="AH24">
        <v>0</v>
      </c>
      <c r="AI24">
        <v>12</v>
      </c>
      <c r="AJ24">
        <v>0</v>
      </c>
      <c r="AK24">
        <v>0</v>
      </c>
      <c r="AL24">
        <v>1</v>
      </c>
      <c r="AM24">
        <v>0</v>
      </c>
      <c r="AN24" s="50" t="s">
        <v>58</v>
      </c>
    </row>
    <row r="25" spans="1:40" x14ac:dyDescent="0.3">
      <c r="A25">
        <v>2026</v>
      </c>
      <c r="B25">
        <v>1</v>
      </c>
      <c r="C25">
        <v>4338</v>
      </c>
      <c r="D25">
        <v>4341</v>
      </c>
      <c r="E25" t="s">
        <v>60</v>
      </c>
      <c r="F25" t="s">
        <v>33</v>
      </c>
      <c r="G25" t="s">
        <v>61</v>
      </c>
      <c r="H25">
        <v>0</v>
      </c>
      <c r="I25">
        <v>0</v>
      </c>
      <c r="K25">
        <v>0</v>
      </c>
      <c r="L25">
        <v>1</v>
      </c>
      <c r="M25">
        <v>1</v>
      </c>
      <c r="N25">
        <v>0</v>
      </c>
      <c r="O25">
        <v>0</v>
      </c>
      <c r="P25">
        <v>2</v>
      </c>
      <c r="Q25">
        <v>2</v>
      </c>
      <c r="R25">
        <v>2</v>
      </c>
      <c r="S25">
        <v>2</v>
      </c>
      <c r="T25">
        <v>0</v>
      </c>
      <c r="U25">
        <v>0</v>
      </c>
      <c r="V25">
        <v>0</v>
      </c>
      <c r="W25">
        <v>1</v>
      </c>
      <c r="X25">
        <v>1</v>
      </c>
      <c r="Y25">
        <v>0</v>
      </c>
      <c r="Z25">
        <v>1</v>
      </c>
      <c r="AA25">
        <v>3</v>
      </c>
      <c r="AB25">
        <v>0</v>
      </c>
      <c r="AC25">
        <v>5</v>
      </c>
      <c r="AD25">
        <v>5</v>
      </c>
      <c r="AE25">
        <v>4</v>
      </c>
      <c r="AF25">
        <v>1</v>
      </c>
      <c r="AG25">
        <v>0</v>
      </c>
      <c r="AH25">
        <v>0</v>
      </c>
      <c r="AI25">
        <v>0</v>
      </c>
      <c r="AJ25">
        <v>1</v>
      </c>
      <c r="AK25">
        <v>0</v>
      </c>
      <c r="AL25">
        <v>0</v>
      </c>
      <c r="AM25">
        <v>0</v>
      </c>
      <c r="AN25" s="50" t="s">
        <v>335</v>
      </c>
    </row>
    <row r="26" spans="1:40" x14ac:dyDescent="0.3">
      <c r="A26">
        <v>2026</v>
      </c>
      <c r="B26">
        <v>1</v>
      </c>
      <c r="C26">
        <v>4339</v>
      </c>
      <c r="D26">
        <v>4342</v>
      </c>
      <c r="E26" t="s">
        <v>62</v>
      </c>
      <c r="F26" t="s">
        <v>33</v>
      </c>
      <c r="G26" t="s">
        <v>63</v>
      </c>
      <c r="H26">
        <v>7</v>
      </c>
      <c r="I26">
        <v>0</v>
      </c>
      <c r="K26">
        <v>7</v>
      </c>
      <c r="L26">
        <v>12</v>
      </c>
      <c r="M26">
        <v>12</v>
      </c>
      <c r="N26">
        <v>12</v>
      </c>
      <c r="O26">
        <v>12</v>
      </c>
      <c r="P26">
        <v>17</v>
      </c>
      <c r="Q26">
        <v>16</v>
      </c>
      <c r="R26">
        <v>17</v>
      </c>
      <c r="S26">
        <v>17</v>
      </c>
      <c r="T26">
        <v>13</v>
      </c>
      <c r="U26">
        <v>13</v>
      </c>
      <c r="V26">
        <v>9</v>
      </c>
      <c r="W26">
        <v>11</v>
      </c>
      <c r="X26">
        <v>20</v>
      </c>
      <c r="Y26">
        <v>20</v>
      </c>
      <c r="Z26">
        <v>20</v>
      </c>
      <c r="AA26">
        <v>11</v>
      </c>
      <c r="AB26">
        <v>20</v>
      </c>
      <c r="AC26">
        <v>9</v>
      </c>
      <c r="AD26">
        <v>11</v>
      </c>
      <c r="AE26">
        <v>11</v>
      </c>
      <c r="AF26">
        <v>13</v>
      </c>
      <c r="AG26">
        <v>13</v>
      </c>
      <c r="AH26">
        <v>2</v>
      </c>
      <c r="AI26">
        <v>0</v>
      </c>
      <c r="AJ26">
        <v>1</v>
      </c>
      <c r="AK26">
        <v>0</v>
      </c>
      <c r="AL26">
        <v>2</v>
      </c>
      <c r="AM26">
        <v>6</v>
      </c>
      <c r="AN26" s="50" t="s">
        <v>62</v>
      </c>
    </row>
    <row r="27" spans="1:40" x14ac:dyDescent="0.3">
      <c r="A27">
        <v>2026</v>
      </c>
      <c r="B27">
        <v>1</v>
      </c>
      <c r="C27">
        <v>4340</v>
      </c>
      <c r="D27">
        <v>4343</v>
      </c>
      <c r="E27" t="s">
        <v>64</v>
      </c>
      <c r="F27" t="s">
        <v>33</v>
      </c>
      <c r="G27" t="s">
        <v>63</v>
      </c>
      <c r="H27">
        <v>0</v>
      </c>
      <c r="I27">
        <v>0</v>
      </c>
      <c r="K27">
        <v>0</v>
      </c>
      <c r="L27">
        <v>2</v>
      </c>
      <c r="M27">
        <v>2</v>
      </c>
      <c r="N27">
        <v>2</v>
      </c>
      <c r="O27">
        <v>2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1</v>
      </c>
      <c r="AG27">
        <v>1</v>
      </c>
      <c r="AH27">
        <v>0</v>
      </c>
      <c r="AI27">
        <v>0</v>
      </c>
      <c r="AJ27">
        <v>3</v>
      </c>
      <c r="AK27">
        <v>0</v>
      </c>
      <c r="AL27">
        <v>0</v>
      </c>
      <c r="AM27">
        <v>2</v>
      </c>
      <c r="AN27" s="50" t="s">
        <v>62</v>
      </c>
    </row>
    <row r="28" spans="1:40" x14ac:dyDescent="0.3">
      <c r="A28">
        <v>2026</v>
      </c>
      <c r="B28">
        <v>1</v>
      </c>
      <c r="C28">
        <v>4341</v>
      </c>
      <c r="D28">
        <v>4344</v>
      </c>
      <c r="E28" t="s">
        <v>65</v>
      </c>
      <c r="F28" t="s">
        <v>33</v>
      </c>
      <c r="G28" t="s">
        <v>63</v>
      </c>
      <c r="H28">
        <v>0</v>
      </c>
      <c r="I28">
        <v>0</v>
      </c>
      <c r="K28">
        <v>0</v>
      </c>
      <c r="L28">
        <v>2</v>
      </c>
      <c r="M28">
        <v>2</v>
      </c>
      <c r="N28">
        <v>2</v>
      </c>
      <c r="O28">
        <v>2</v>
      </c>
      <c r="P28">
        <v>2</v>
      </c>
      <c r="Q28">
        <v>2</v>
      </c>
      <c r="R28">
        <v>2</v>
      </c>
      <c r="S28">
        <v>2</v>
      </c>
      <c r="T28">
        <v>0</v>
      </c>
      <c r="U28">
        <v>0</v>
      </c>
      <c r="V28">
        <v>0</v>
      </c>
      <c r="W28">
        <v>0</v>
      </c>
      <c r="X28">
        <v>1</v>
      </c>
      <c r="Y28">
        <v>2</v>
      </c>
      <c r="Z28">
        <v>2</v>
      </c>
      <c r="AA28">
        <v>1</v>
      </c>
      <c r="AB28">
        <v>1</v>
      </c>
      <c r="AC28">
        <v>2</v>
      </c>
      <c r="AD28">
        <v>3</v>
      </c>
      <c r="AE28">
        <v>2</v>
      </c>
      <c r="AF28">
        <v>0</v>
      </c>
      <c r="AG28">
        <v>0</v>
      </c>
      <c r="AH28">
        <v>0</v>
      </c>
      <c r="AI28">
        <v>1</v>
      </c>
      <c r="AJ28">
        <v>1</v>
      </c>
      <c r="AK28">
        <v>0</v>
      </c>
      <c r="AL28">
        <v>0</v>
      </c>
      <c r="AM28">
        <v>1</v>
      </c>
      <c r="AN28" s="50" t="s">
        <v>62</v>
      </c>
    </row>
    <row r="29" spans="1:40" x14ac:dyDescent="0.3">
      <c r="A29">
        <v>2026</v>
      </c>
      <c r="B29">
        <v>1</v>
      </c>
      <c r="C29">
        <v>4342</v>
      </c>
      <c r="D29">
        <v>4345</v>
      </c>
      <c r="E29" t="s">
        <v>66</v>
      </c>
      <c r="F29" t="s">
        <v>33</v>
      </c>
      <c r="G29" t="s">
        <v>66</v>
      </c>
      <c r="H29">
        <v>1</v>
      </c>
      <c r="I29">
        <v>0</v>
      </c>
      <c r="K29">
        <v>0</v>
      </c>
      <c r="L29">
        <v>16</v>
      </c>
      <c r="M29">
        <v>16</v>
      </c>
      <c r="N29">
        <v>17</v>
      </c>
      <c r="O29">
        <v>17</v>
      </c>
      <c r="P29">
        <v>13</v>
      </c>
      <c r="Q29">
        <v>13</v>
      </c>
      <c r="R29">
        <v>13</v>
      </c>
      <c r="S29">
        <v>13</v>
      </c>
      <c r="T29">
        <v>13</v>
      </c>
      <c r="U29">
        <v>13</v>
      </c>
      <c r="V29">
        <v>10</v>
      </c>
      <c r="W29">
        <v>7</v>
      </c>
      <c r="X29">
        <v>19</v>
      </c>
      <c r="Y29">
        <v>21</v>
      </c>
      <c r="Z29">
        <v>22</v>
      </c>
      <c r="AA29">
        <v>4</v>
      </c>
      <c r="AB29">
        <v>16</v>
      </c>
      <c r="AC29">
        <v>22</v>
      </c>
      <c r="AD29">
        <v>25</v>
      </c>
      <c r="AE29">
        <v>24</v>
      </c>
      <c r="AF29">
        <v>9</v>
      </c>
      <c r="AG29">
        <v>8</v>
      </c>
      <c r="AH29">
        <v>0</v>
      </c>
      <c r="AI29">
        <v>3</v>
      </c>
      <c r="AJ29">
        <v>1</v>
      </c>
      <c r="AK29">
        <v>0</v>
      </c>
      <c r="AL29">
        <v>0</v>
      </c>
      <c r="AM29">
        <v>9</v>
      </c>
      <c r="AN29" s="50" t="s">
        <v>66</v>
      </c>
    </row>
    <row r="30" spans="1:40" x14ac:dyDescent="0.3">
      <c r="A30">
        <v>2026</v>
      </c>
      <c r="B30">
        <v>1</v>
      </c>
      <c r="C30">
        <v>4343</v>
      </c>
      <c r="D30">
        <v>4346</v>
      </c>
      <c r="E30" t="s">
        <v>67</v>
      </c>
      <c r="F30" t="s">
        <v>33</v>
      </c>
      <c r="G30" t="s">
        <v>66</v>
      </c>
      <c r="H30">
        <v>0</v>
      </c>
      <c r="I30">
        <v>0</v>
      </c>
      <c r="K30">
        <v>0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2</v>
      </c>
      <c r="V30">
        <v>0</v>
      </c>
      <c r="W30">
        <v>2</v>
      </c>
      <c r="X30">
        <v>1</v>
      </c>
      <c r="Y30">
        <v>1</v>
      </c>
      <c r="Z30">
        <v>1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1</v>
      </c>
      <c r="AG30">
        <v>1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 s="50" t="s">
        <v>66</v>
      </c>
    </row>
    <row r="31" spans="1:40" x14ac:dyDescent="0.3">
      <c r="A31">
        <v>2026</v>
      </c>
      <c r="B31">
        <v>1</v>
      </c>
      <c r="C31">
        <v>4344</v>
      </c>
      <c r="D31">
        <v>4347</v>
      </c>
      <c r="E31" t="s">
        <v>68</v>
      </c>
      <c r="F31" t="s">
        <v>33</v>
      </c>
      <c r="G31" t="s">
        <v>66</v>
      </c>
      <c r="H31">
        <v>0</v>
      </c>
      <c r="I31">
        <v>0</v>
      </c>
      <c r="K31">
        <v>0</v>
      </c>
      <c r="L31">
        <v>1</v>
      </c>
      <c r="M31">
        <v>1</v>
      </c>
      <c r="N31">
        <v>0</v>
      </c>
      <c r="O31">
        <v>1</v>
      </c>
      <c r="P31">
        <v>3</v>
      </c>
      <c r="Q31">
        <v>3</v>
      </c>
      <c r="R31">
        <v>3</v>
      </c>
      <c r="S31">
        <v>3</v>
      </c>
      <c r="T31">
        <v>1</v>
      </c>
      <c r="U31">
        <v>3</v>
      </c>
      <c r="V31">
        <v>1</v>
      </c>
      <c r="W31">
        <v>2</v>
      </c>
      <c r="X31">
        <v>4</v>
      </c>
      <c r="Y31">
        <v>4</v>
      </c>
      <c r="Z31">
        <v>4</v>
      </c>
      <c r="AA31">
        <v>4</v>
      </c>
      <c r="AB31">
        <v>0</v>
      </c>
      <c r="AC31">
        <v>2</v>
      </c>
      <c r="AD31">
        <v>2</v>
      </c>
      <c r="AE31">
        <v>1</v>
      </c>
      <c r="AF31">
        <v>4</v>
      </c>
      <c r="AG31">
        <v>4</v>
      </c>
      <c r="AH31">
        <v>0</v>
      </c>
      <c r="AI31">
        <v>3</v>
      </c>
      <c r="AJ31">
        <v>1</v>
      </c>
      <c r="AK31">
        <v>0</v>
      </c>
      <c r="AL31">
        <v>0</v>
      </c>
      <c r="AM31">
        <v>2</v>
      </c>
      <c r="AN31" s="50" t="s">
        <v>66</v>
      </c>
    </row>
    <row r="32" spans="1:40" x14ac:dyDescent="0.3">
      <c r="A32">
        <v>2026</v>
      </c>
      <c r="B32">
        <v>1</v>
      </c>
      <c r="C32">
        <v>4345</v>
      </c>
      <c r="D32">
        <v>4348</v>
      </c>
      <c r="E32" t="s">
        <v>69</v>
      </c>
      <c r="F32" t="s">
        <v>33</v>
      </c>
      <c r="G32" t="s">
        <v>66</v>
      </c>
      <c r="H32">
        <v>0</v>
      </c>
      <c r="I32">
        <v>0</v>
      </c>
      <c r="K32">
        <v>0</v>
      </c>
      <c r="L32">
        <v>3</v>
      </c>
      <c r="M32">
        <v>3</v>
      </c>
      <c r="N32">
        <v>0</v>
      </c>
      <c r="O32">
        <v>3</v>
      </c>
      <c r="P32">
        <v>1</v>
      </c>
      <c r="Q32">
        <v>1</v>
      </c>
      <c r="R32">
        <v>0</v>
      </c>
      <c r="S32">
        <v>1</v>
      </c>
      <c r="T32">
        <v>1</v>
      </c>
      <c r="U32">
        <v>9</v>
      </c>
      <c r="V32">
        <v>9</v>
      </c>
      <c r="W32">
        <v>1</v>
      </c>
      <c r="X32">
        <v>0</v>
      </c>
      <c r="Y32">
        <v>1</v>
      </c>
      <c r="Z32">
        <v>0</v>
      </c>
      <c r="AA32">
        <v>2</v>
      </c>
      <c r="AB32">
        <v>11</v>
      </c>
      <c r="AC32">
        <v>3</v>
      </c>
      <c r="AD32">
        <v>3</v>
      </c>
      <c r="AE32">
        <v>2</v>
      </c>
      <c r="AF32">
        <v>3</v>
      </c>
      <c r="AG32">
        <v>3</v>
      </c>
      <c r="AH32">
        <v>0</v>
      </c>
      <c r="AI32">
        <v>4</v>
      </c>
      <c r="AJ32">
        <v>5</v>
      </c>
      <c r="AK32">
        <v>0</v>
      </c>
      <c r="AL32">
        <v>4</v>
      </c>
      <c r="AM32">
        <v>4</v>
      </c>
      <c r="AN32" s="50" t="s">
        <v>66</v>
      </c>
    </row>
    <row r="33" spans="1:40" x14ac:dyDescent="0.3">
      <c r="A33">
        <v>2026</v>
      </c>
      <c r="B33">
        <v>1</v>
      </c>
      <c r="C33">
        <v>4346</v>
      </c>
      <c r="D33">
        <v>4349</v>
      </c>
      <c r="E33" t="s">
        <v>70</v>
      </c>
      <c r="F33" t="s">
        <v>33</v>
      </c>
      <c r="G33" t="s">
        <v>71</v>
      </c>
      <c r="H33">
        <v>21</v>
      </c>
      <c r="I33">
        <v>1</v>
      </c>
      <c r="K33">
        <v>26</v>
      </c>
      <c r="L33">
        <v>27</v>
      </c>
      <c r="M33">
        <v>26</v>
      </c>
      <c r="N33">
        <v>26</v>
      </c>
      <c r="O33">
        <v>27</v>
      </c>
      <c r="P33">
        <v>23</v>
      </c>
      <c r="Q33">
        <v>23</v>
      </c>
      <c r="R33">
        <v>23</v>
      </c>
      <c r="S33">
        <v>22</v>
      </c>
      <c r="T33">
        <v>27</v>
      </c>
      <c r="U33">
        <v>27</v>
      </c>
      <c r="V33">
        <v>6</v>
      </c>
      <c r="W33">
        <v>8</v>
      </c>
      <c r="X33">
        <v>31</v>
      </c>
      <c r="Y33">
        <v>30</v>
      </c>
      <c r="Z33">
        <v>31</v>
      </c>
      <c r="AA33">
        <v>1</v>
      </c>
      <c r="AB33">
        <v>23</v>
      </c>
      <c r="AC33">
        <v>21</v>
      </c>
      <c r="AD33">
        <v>21</v>
      </c>
      <c r="AE33">
        <v>23</v>
      </c>
      <c r="AF33">
        <v>12</v>
      </c>
      <c r="AG33">
        <v>11</v>
      </c>
      <c r="AH33">
        <v>11</v>
      </c>
      <c r="AI33">
        <v>0</v>
      </c>
      <c r="AJ33">
        <v>6</v>
      </c>
      <c r="AK33">
        <v>0</v>
      </c>
      <c r="AL33">
        <v>5</v>
      </c>
      <c r="AM33">
        <v>17</v>
      </c>
      <c r="AN33" s="50" t="s">
        <v>70</v>
      </c>
    </row>
    <row r="34" spans="1:40" x14ac:dyDescent="0.3">
      <c r="A34">
        <v>2026</v>
      </c>
      <c r="B34">
        <v>1</v>
      </c>
      <c r="C34">
        <v>4347</v>
      </c>
      <c r="D34">
        <v>4350</v>
      </c>
      <c r="E34" t="s">
        <v>72</v>
      </c>
      <c r="F34" t="s">
        <v>33</v>
      </c>
      <c r="G34" t="s">
        <v>71</v>
      </c>
      <c r="H34">
        <v>0</v>
      </c>
      <c r="I34">
        <v>0</v>
      </c>
      <c r="K34">
        <v>0</v>
      </c>
      <c r="L34">
        <v>6</v>
      </c>
      <c r="M34">
        <v>6</v>
      </c>
      <c r="N34">
        <v>6</v>
      </c>
      <c r="O34">
        <v>6</v>
      </c>
      <c r="P34">
        <v>2</v>
      </c>
      <c r="Q34">
        <v>2</v>
      </c>
      <c r="R34">
        <v>2</v>
      </c>
      <c r="S34">
        <v>2</v>
      </c>
      <c r="T34">
        <v>4</v>
      </c>
      <c r="U34">
        <v>4</v>
      </c>
      <c r="V34">
        <v>4</v>
      </c>
      <c r="W34">
        <v>0</v>
      </c>
      <c r="X34">
        <v>3</v>
      </c>
      <c r="Y34">
        <v>3</v>
      </c>
      <c r="Z34">
        <v>3</v>
      </c>
      <c r="AA34">
        <v>2</v>
      </c>
      <c r="AB34">
        <v>3</v>
      </c>
      <c r="AC34">
        <v>3</v>
      </c>
      <c r="AD34">
        <v>4</v>
      </c>
      <c r="AE34">
        <v>4</v>
      </c>
      <c r="AF34">
        <v>3</v>
      </c>
      <c r="AG34">
        <v>2</v>
      </c>
      <c r="AH34">
        <v>2</v>
      </c>
      <c r="AI34">
        <v>0</v>
      </c>
      <c r="AJ34">
        <v>1</v>
      </c>
      <c r="AK34">
        <v>0</v>
      </c>
      <c r="AL34">
        <v>1</v>
      </c>
      <c r="AM34">
        <v>1</v>
      </c>
      <c r="AN34" s="50" t="s">
        <v>70</v>
      </c>
    </row>
    <row r="35" spans="1:40" x14ac:dyDescent="0.3">
      <c r="A35">
        <v>2026</v>
      </c>
      <c r="B35">
        <v>1</v>
      </c>
      <c r="C35">
        <v>4348</v>
      </c>
      <c r="D35">
        <v>4351</v>
      </c>
      <c r="E35" t="s">
        <v>73</v>
      </c>
      <c r="F35" t="s">
        <v>33</v>
      </c>
      <c r="G35" t="s">
        <v>71</v>
      </c>
      <c r="H35">
        <v>1</v>
      </c>
      <c r="I35">
        <v>0</v>
      </c>
      <c r="K35">
        <v>0</v>
      </c>
      <c r="L35">
        <v>3</v>
      </c>
      <c r="M35">
        <v>3</v>
      </c>
      <c r="N35">
        <v>3</v>
      </c>
      <c r="O35">
        <v>3</v>
      </c>
      <c r="P35">
        <v>2</v>
      </c>
      <c r="Q35">
        <v>2</v>
      </c>
      <c r="R35">
        <v>1</v>
      </c>
      <c r="S35">
        <v>2</v>
      </c>
      <c r="T35">
        <v>3</v>
      </c>
      <c r="U35">
        <v>3</v>
      </c>
      <c r="V35">
        <v>4</v>
      </c>
      <c r="W35">
        <v>3</v>
      </c>
      <c r="X35">
        <v>5</v>
      </c>
      <c r="Y35">
        <v>5</v>
      </c>
      <c r="Z35">
        <v>5</v>
      </c>
      <c r="AA35">
        <v>5</v>
      </c>
      <c r="AB35">
        <v>2</v>
      </c>
      <c r="AC35">
        <v>7</v>
      </c>
      <c r="AD35">
        <v>7</v>
      </c>
      <c r="AE35">
        <v>5</v>
      </c>
      <c r="AF35">
        <v>3</v>
      </c>
      <c r="AG35">
        <v>3</v>
      </c>
      <c r="AH35">
        <v>0</v>
      </c>
      <c r="AI35">
        <v>0</v>
      </c>
      <c r="AJ35">
        <v>0</v>
      </c>
      <c r="AK35">
        <v>0</v>
      </c>
      <c r="AL35">
        <v>1</v>
      </c>
      <c r="AM35">
        <v>2</v>
      </c>
      <c r="AN35" s="50" t="s">
        <v>70</v>
      </c>
    </row>
    <row r="36" spans="1:40" x14ac:dyDescent="0.3">
      <c r="A36">
        <v>2026</v>
      </c>
      <c r="B36">
        <v>1</v>
      </c>
      <c r="C36">
        <v>4349</v>
      </c>
      <c r="D36">
        <v>4352</v>
      </c>
      <c r="E36" t="s">
        <v>74</v>
      </c>
      <c r="F36" t="s">
        <v>33</v>
      </c>
      <c r="G36" t="s">
        <v>71</v>
      </c>
      <c r="H36">
        <v>0</v>
      </c>
      <c r="I36">
        <v>0</v>
      </c>
      <c r="K36">
        <v>0</v>
      </c>
      <c r="L36">
        <v>2</v>
      </c>
      <c r="M36">
        <v>2</v>
      </c>
      <c r="N36">
        <v>2</v>
      </c>
      <c r="O36">
        <v>2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0</v>
      </c>
      <c r="W36">
        <v>3</v>
      </c>
      <c r="X36">
        <v>0</v>
      </c>
      <c r="Y36">
        <v>0</v>
      </c>
      <c r="Z36">
        <v>0</v>
      </c>
      <c r="AA36">
        <v>0</v>
      </c>
      <c r="AB36">
        <v>1</v>
      </c>
      <c r="AC36">
        <v>0</v>
      </c>
      <c r="AD36">
        <v>0</v>
      </c>
      <c r="AE36">
        <v>0</v>
      </c>
      <c r="AF36">
        <v>2</v>
      </c>
      <c r="AG36">
        <v>2</v>
      </c>
      <c r="AH36">
        <v>0</v>
      </c>
      <c r="AI36">
        <v>0</v>
      </c>
      <c r="AJ36">
        <v>1</v>
      </c>
      <c r="AK36">
        <v>0</v>
      </c>
      <c r="AL36">
        <v>0</v>
      </c>
      <c r="AM36">
        <v>0</v>
      </c>
      <c r="AN36" s="50" t="s">
        <v>70</v>
      </c>
    </row>
    <row r="37" spans="1:40" x14ac:dyDescent="0.3">
      <c r="A37">
        <v>2026</v>
      </c>
      <c r="B37">
        <v>1</v>
      </c>
      <c r="C37">
        <v>4350</v>
      </c>
      <c r="D37">
        <v>4353</v>
      </c>
      <c r="E37" t="s">
        <v>75</v>
      </c>
      <c r="F37" t="s">
        <v>33</v>
      </c>
      <c r="G37" t="s">
        <v>71</v>
      </c>
      <c r="H37">
        <v>0</v>
      </c>
      <c r="I37">
        <v>0</v>
      </c>
      <c r="K37">
        <v>0</v>
      </c>
      <c r="L37">
        <v>9</v>
      </c>
      <c r="M37">
        <v>9</v>
      </c>
      <c r="N37">
        <v>9</v>
      </c>
      <c r="O37">
        <v>10</v>
      </c>
      <c r="P37">
        <v>12</v>
      </c>
      <c r="Q37">
        <v>12</v>
      </c>
      <c r="R37">
        <v>12</v>
      </c>
      <c r="S37">
        <v>12</v>
      </c>
      <c r="T37">
        <v>5</v>
      </c>
      <c r="U37">
        <v>5</v>
      </c>
      <c r="V37">
        <v>3</v>
      </c>
      <c r="W37">
        <v>5</v>
      </c>
      <c r="X37">
        <v>9</v>
      </c>
      <c r="Y37">
        <v>9</v>
      </c>
      <c r="Z37">
        <v>9</v>
      </c>
      <c r="AA37">
        <v>2</v>
      </c>
      <c r="AB37">
        <v>17</v>
      </c>
      <c r="AC37">
        <v>17</v>
      </c>
      <c r="AD37">
        <v>17</v>
      </c>
      <c r="AE37">
        <v>17</v>
      </c>
      <c r="AF37">
        <v>11</v>
      </c>
      <c r="AG37">
        <v>11</v>
      </c>
      <c r="AH37">
        <v>8</v>
      </c>
      <c r="AI37">
        <v>10</v>
      </c>
      <c r="AJ37">
        <v>4</v>
      </c>
      <c r="AK37">
        <v>0</v>
      </c>
      <c r="AL37">
        <v>0</v>
      </c>
      <c r="AM37">
        <v>7</v>
      </c>
      <c r="AN37" s="50" t="s">
        <v>329</v>
      </c>
    </row>
    <row r="38" spans="1:40" x14ac:dyDescent="0.3">
      <c r="A38">
        <v>2026</v>
      </c>
      <c r="B38">
        <v>1</v>
      </c>
      <c r="C38">
        <v>4351</v>
      </c>
      <c r="D38">
        <v>4354</v>
      </c>
      <c r="E38" t="s">
        <v>76</v>
      </c>
      <c r="F38" t="s">
        <v>33</v>
      </c>
      <c r="G38" t="s">
        <v>71</v>
      </c>
      <c r="H38">
        <v>0</v>
      </c>
      <c r="I38">
        <v>0</v>
      </c>
      <c r="K38">
        <v>0</v>
      </c>
      <c r="L38">
        <v>1</v>
      </c>
      <c r="M38">
        <v>1</v>
      </c>
      <c r="N38">
        <v>1</v>
      </c>
      <c r="O38">
        <v>1</v>
      </c>
      <c r="P38">
        <v>0</v>
      </c>
      <c r="Q38">
        <v>0</v>
      </c>
      <c r="R38">
        <v>0</v>
      </c>
      <c r="S38">
        <v>0</v>
      </c>
      <c r="T38">
        <v>3</v>
      </c>
      <c r="U38">
        <v>3</v>
      </c>
      <c r="V38">
        <v>4</v>
      </c>
      <c r="W38">
        <v>2</v>
      </c>
      <c r="X38">
        <v>1</v>
      </c>
      <c r="Y38">
        <v>1</v>
      </c>
      <c r="Z38">
        <v>1</v>
      </c>
      <c r="AA38">
        <v>1</v>
      </c>
      <c r="AB38">
        <v>1</v>
      </c>
      <c r="AC38">
        <v>0</v>
      </c>
      <c r="AD38">
        <v>0</v>
      </c>
      <c r="AE38">
        <v>0</v>
      </c>
      <c r="AF38">
        <v>2</v>
      </c>
      <c r="AG38">
        <v>2</v>
      </c>
      <c r="AH38">
        <v>1</v>
      </c>
      <c r="AI38">
        <v>0</v>
      </c>
      <c r="AJ38">
        <v>0</v>
      </c>
      <c r="AK38">
        <v>0</v>
      </c>
      <c r="AL38">
        <v>2</v>
      </c>
      <c r="AM38">
        <v>0</v>
      </c>
      <c r="AN38" s="50" t="s">
        <v>330</v>
      </c>
    </row>
    <row r="39" spans="1:40" x14ac:dyDescent="0.3">
      <c r="A39">
        <v>2026</v>
      </c>
      <c r="B39">
        <v>1</v>
      </c>
      <c r="C39">
        <v>4352</v>
      </c>
      <c r="D39">
        <v>4355</v>
      </c>
      <c r="E39" t="s">
        <v>77</v>
      </c>
      <c r="F39" t="s">
        <v>33</v>
      </c>
      <c r="G39" t="s">
        <v>71</v>
      </c>
      <c r="H39">
        <v>4</v>
      </c>
      <c r="I39">
        <v>0</v>
      </c>
      <c r="K39">
        <v>0</v>
      </c>
      <c r="L39">
        <v>6</v>
      </c>
      <c r="M39">
        <v>7</v>
      </c>
      <c r="N39">
        <v>6</v>
      </c>
      <c r="O39">
        <v>6</v>
      </c>
      <c r="P39">
        <v>18</v>
      </c>
      <c r="Q39">
        <v>18</v>
      </c>
      <c r="R39">
        <v>18</v>
      </c>
      <c r="S39">
        <v>18</v>
      </c>
      <c r="T39">
        <v>15</v>
      </c>
      <c r="U39">
        <v>16</v>
      </c>
      <c r="V39">
        <v>12</v>
      </c>
      <c r="W39">
        <v>15</v>
      </c>
      <c r="X39">
        <v>14</v>
      </c>
      <c r="Y39">
        <v>14</v>
      </c>
      <c r="Z39">
        <v>15</v>
      </c>
      <c r="AA39">
        <v>6</v>
      </c>
      <c r="AB39">
        <v>18</v>
      </c>
      <c r="AC39">
        <v>9</v>
      </c>
      <c r="AD39">
        <v>9</v>
      </c>
      <c r="AE39">
        <v>9</v>
      </c>
      <c r="AF39">
        <v>9</v>
      </c>
      <c r="AG39">
        <v>6</v>
      </c>
      <c r="AH39">
        <v>8</v>
      </c>
      <c r="AI39">
        <v>0</v>
      </c>
      <c r="AJ39">
        <v>2</v>
      </c>
      <c r="AK39">
        <v>0</v>
      </c>
      <c r="AL39">
        <v>1</v>
      </c>
      <c r="AM39">
        <v>17</v>
      </c>
      <c r="AN39" s="50" t="s">
        <v>77</v>
      </c>
    </row>
    <row r="40" spans="1:40" x14ac:dyDescent="0.3">
      <c r="A40">
        <v>2026</v>
      </c>
      <c r="B40">
        <v>1</v>
      </c>
      <c r="C40">
        <v>4353</v>
      </c>
      <c r="D40">
        <v>4356</v>
      </c>
      <c r="E40" t="s">
        <v>78</v>
      </c>
      <c r="F40" t="s">
        <v>33</v>
      </c>
      <c r="G40" t="s">
        <v>61</v>
      </c>
      <c r="H40">
        <v>0</v>
      </c>
      <c r="I40">
        <v>0</v>
      </c>
      <c r="K40">
        <v>0</v>
      </c>
      <c r="L40">
        <v>4</v>
      </c>
      <c r="M40">
        <v>4</v>
      </c>
      <c r="N40">
        <v>4</v>
      </c>
      <c r="O40">
        <v>4</v>
      </c>
      <c r="P40">
        <v>5</v>
      </c>
      <c r="Q40">
        <v>6</v>
      </c>
      <c r="R40">
        <v>6</v>
      </c>
      <c r="S40">
        <v>6</v>
      </c>
      <c r="T40">
        <v>2</v>
      </c>
      <c r="U40">
        <v>2</v>
      </c>
      <c r="V40">
        <v>1</v>
      </c>
      <c r="W40">
        <v>4</v>
      </c>
      <c r="X40">
        <v>4</v>
      </c>
      <c r="Y40">
        <v>5</v>
      </c>
      <c r="Z40">
        <v>4</v>
      </c>
      <c r="AA40">
        <v>4</v>
      </c>
      <c r="AB40">
        <v>6</v>
      </c>
      <c r="AC40">
        <v>9</v>
      </c>
      <c r="AD40">
        <v>9</v>
      </c>
      <c r="AE40">
        <v>9</v>
      </c>
      <c r="AF40">
        <v>7</v>
      </c>
      <c r="AG40">
        <v>6</v>
      </c>
      <c r="AH40">
        <v>2</v>
      </c>
      <c r="AI40">
        <v>0</v>
      </c>
      <c r="AJ40">
        <v>5</v>
      </c>
      <c r="AK40">
        <v>0</v>
      </c>
      <c r="AL40">
        <v>3</v>
      </c>
      <c r="AM40">
        <v>3</v>
      </c>
      <c r="AN40" s="50" t="s">
        <v>335</v>
      </c>
    </row>
    <row r="41" spans="1:40" x14ac:dyDescent="0.3">
      <c r="A41">
        <v>2026</v>
      </c>
      <c r="B41">
        <v>1</v>
      </c>
      <c r="C41">
        <v>4354</v>
      </c>
      <c r="D41">
        <v>4357</v>
      </c>
      <c r="E41" t="s">
        <v>79</v>
      </c>
      <c r="F41" t="s">
        <v>33</v>
      </c>
      <c r="G41" t="s">
        <v>61</v>
      </c>
      <c r="H41">
        <v>0</v>
      </c>
      <c r="I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2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1</v>
      </c>
      <c r="AK41">
        <v>0</v>
      </c>
      <c r="AL41">
        <v>0</v>
      </c>
      <c r="AM41">
        <v>0</v>
      </c>
      <c r="AN41" s="50" t="s">
        <v>335</v>
      </c>
    </row>
    <row r="42" spans="1:40" x14ac:dyDescent="0.3">
      <c r="A42">
        <v>2026</v>
      </c>
      <c r="B42">
        <v>1</v>
      </c>
      <c r="C42">
        <v>4355</v>
      </c>
      <c r="D42">
        <v>4358</v>
      </c>
      <c r="E42" t="s">
        <v>224</v>
      </c>
      <c r="F42" t="s">
        <v>33</v>
      </c>
      <c r="G42" t="s">
        <v>61</v>
      </c>
      <c r="H42">
        <v>0</v>
      </c>
      <c r="I42">
        <v>0</v>
      </c>
      <c r="K42">
        <v>0</v>
      </c>
      <c r="L42">
        <v>1</v>
      </c>
      <c r="M42">
        <v>1</v>
      </c>
      <c r="N42">
        <v>1</v>
      </c>
      <c r="O42">
        <v>1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2</v>
      </c>
      <c r="W42">
        <v>1</v>
      </c>
      <c r="X42">
        <v>0</v>
      </c>
      <c r="Y42">
        <v>0</v>
      </c>
      <c r="Z42">
        <v>0</v>
      </c>
      <c r="AA42">
        <v>2</v>
      </c>
      <c r="AB42">
        <v>0</v>
      </c>
      <c r="AC42">
        <v>0</v>
      </c>
      <c r="AD42">
        <v>1</v>
      </c>
      <c r="AE42">
        <v>0</v>
      </c>
      <c r="AF42">
        <v>2</v>
      </c>
      <c r="AG42">
        <v>2</v>
      </c>
      <c r="AH42">
        <v>0</v>
      </c>
      <c r="AI42">
        <v>7</v>
      </c>
      <c r="AJ42">
        <v>0</v>
      </c>
      <c r="AK42">
        <v>0</v>
      </c>
      <c r="AL42">
        <v>0</v>
      </c>
      <c r="AM42">
        <v>0</v>
      </c>
      <c r="AN42" s="50" t="s">
        <v>193</v>
      </c>
    </row>
    <row r="43" spans="1:40" x14ac:dyDescent="0.3">
      <c r="A43">
        <v>2026</v>
      </c>
      <c r="B43">
        <v>1</v>
      </c>
      <c r="C43">
        <v>4356</v>
      </c>
      <c r="D43">
        <v>4359</v>
      </c>
      <c r="E43" t="s">
        <v>80</v>
      </c>
      <c r="F43" t="s">
        <v>33</v>
      </c>
      <c r="G43" t="s">
        <v>63</v>
      </c>
      <c r="H43">
        <v>0</v>
      </c>
      <c r="I43">
        <v>0</v>
      </c>
      <c r="K43">
        <v>0</v>
      </c>
      <c r="L43">
        <v>4</v>
      </c>
      <c r="M43">
        <v>4</v>
      </c>
      <c r="N43">
        <v>4</v>
      </c>
      <c r="O43">
        <v>4</v>
      </c>
      <c r="P43">
        <v>5</v>
      </c>
      <c r="Q43">
        <v>5</v>
      </c>
      <c r="R43">
        <v>6</v>
      </c>
      <c r="S43">
        <v>6</v>
      </c>
      <c r="T43">
        <v>7</v>
      </c>
      <c r="U43">
        <v>7</v>
      </c>
      <c r="V43">
        <v>8</v>
      </c>
      <c r="W43">
        <v>5</v>
      </c>
      <c r="X43">
        <v>8</v>
      </c>
      <c r="Y43">
        <v>8</v>
      </c>
      <c r="Z43">
        <v>8</v>
      </c>
      <c r="AA43">
        <v>6</v>
      </c>
      <c r="AB43">
        <v>7</v>
      </c>
      <c r="AC43">
        <v>7</v>
      </c>
      <c r="AD43">
        <v>7</v>
      </c>
      <c r="AE43">
        <v>8</v>
      </c>
      <c r="AF43">
        <v>8</v>
      </c>
      <c r="AG43">
        <v>7</v>
      </c>
      <c r="AH43">
        <v>1</v>
      </c>
      <c r="AI43">
        <v>14</v>
      </c>
      <c r="AJ43">
        <v>7</v>
      </c>
      <c r="AK43">
        <v>0</v>
      </c>
      <c r="AL43">
        <v>1</v>
      </c>
      <c r="AM43">
        <v>4</v>
      </c>
      <c r="AN43" s="50" t="s">
        <v>82</v>
      </c>
    </row>
    <row r="44" spans="1:40" x14ac:dyDescent="0.3">
      <c r="A44">
        <v>2026</v>
      </c>
      <c r="B44">
        <v>1</v>
      </c>
      <c r="C44">
        <v>4357</v>
      </c>
      <c r="D44">
        <v>4360</v>
      </c>
      <c r="E44" t="s">
        <v>81</v>
      </c>
      <c r="F44" t="s">
        <v>33</v>
      </c>
      <c r="G44" t="s">
        <v>63</v>
      </c>
      <c r="H44">
        <v>1</v>
      </c>
      <c r="I44">
        <v>0</v>
      </c>
      <c r="K44">
        <v>1</v>
      </c>
      <c r="L44">
        <v>2</v>
      </c>
      <c r="M44">
        <v>2</v>
      </c>
      <c r="N44">
        <v>2</v>
      </c>
      <c r="O44">
        <v>2</v>
      </c>
      <c r="P44">
        <v>0</v>
      </c>
      <c r="Q44">
        <v>0</v>
      </c>
      <c r="R44">
        <v>0</v>
      </c>
      <c r="S44">
        <v>0</v>
      </c>
      <c r="T44">
        <v>2</v>
      </c>
      <c r="U44">
        <v>2</v>
      </c>
      <c r="V44">
        <v>0</v>
      </c>
      <c r="W44">
        <v>0</v>
      </c>
      <c r="X44">
        <v>7</v>
      </c>
      <c r="Y44">
        <v>7</v>
      </c>
      <c r="Z44">
        <v>7</v>
      </c>
      <c r="AA44">
        <v>0</v>
      </c>
      <c r="AB44">
        <v>6</v>
      </c>
      <c r="AC44">
        <v>2</v>
      </c>
      <c r="AD44">
        <v>1</v>
      </c>
      <c r="AE44">
        <v>2</v>
      </c>
      <c r="AF44">
        <v>2</v>
      </c>
      <c r="AG44">
        <v>0</v>
      </c>
      <c r="AH44">
        <v>0</v>
      </c>
      <c r="AI44">
        <v>0</v>
      </c>
      <c r="AJ44">
        <v>1</v>
      </c>
      <c r="AK44">
        <v>0</v>
      </c>
      <c r="AL44">
        <v>0</v>
      </c>
      <c r="AM44">
        <v>0</v>
      </c>
      <c r="AN44" s="50" t="s">
        <v>82</v>
      </c>
    </row>
    <row r="45" spans="1:40" x14ac:dyDescent="0.3">
      <c r="A45">
        <v>2026</v>
      </c>
      <c r="B45">
        <v>1</v>
      </c>
      <c r="C45">
        <v>4358</v>
      </c>
      <c r="D45">
        <v>4361</v>
      </c>
      <c r="E45" t="s">
        <v>82</v>
      </c>
      <c r="F45" t="s">
        <v>33</v>
      </c>
      <c r="G45" t="s">
        <v>63</v>
      </c>
      <c r="H45">
        <v>0</v>
      </c>
      <c r="I45">
        <v>0</v>
      </c>
      <c r="K45">
        <v>0</v>
      </c>
      <c r="L45">
        <v>1</v>
      </c>
      <c r="M45">
        <v>1</v>
      </c>
      <c r="N45">
        <v>1</v>
      </c>
      <c r="O45">
        <v>1</v>
      </c>
      <c r="P45">
        <v>0</v>
      </c>
      <c r="Q45">
        <v>0</v>
      </c>
      <c r="R45">
        <v>0</v>
      </c>
      <c r="S45">
        <v>0</v>
      </c>
      <c r="T45">
        <v>2</v>
      </c>
      <c r="U45">
        <v>2</v>
      </c>
      <c r="V45">
        <v>1</v>
      </c>
      <c r="W45">
        <v>2</v>
      </c>
      <c r="X45">
        <v>0</v>
      </c>
      <c r="Y45">
        <v>0</v>
      </c>
      <c r="Z45">
        <v>0</v>
      </c>
      <c r="AA45">
        <v>0</v>
      </c>
      <c r="AB45">
        <v>1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2</v>
      </c>
      <c r="AI45">
        <v>11</v>
      </c>
      <c r="AJ45">
        <v>0</v>
      </c>
      <c r="AK45">
        <v>0</v>
      </c>
      <c r="AL45">
        <v>0</v>
      </c>
      <c r="AM45">
        <v>0</v>
      </c>
      <c r="AN45" s="50" t="s">
        <v>82</v>
      </c>
    </row>
    <row r="46" spans="1:40" x14ac:dyDescent="0.3">
      <c r="A46">
        <v>2026</v>
      </c>
      <c r="B46">
        <v>1</v>
      </c>
      <c r="C46">
        <v>4359</v>
      </c>
      <c r="D46">
        <v>4362</v>
      </c>
      <c r="E46" t="s">
        <v>437</v>
      </c>
      <c r="F46" t="s">
        <v>33</v>
      </c>
      <c r="G46" t="s">
        <v>63</v>
      </c>
      <c r="H46">
        <v>0</v>
      </c>
      <c r="I46">
        <v>0</v>
      </c>
      <c r="K46">
        <v>0</v>
      </c>
      <c r="L46">
        <v>2</v>
      </c>
      <c r="M46">
        <v>2</v>
      </c>
      <c r="N46">
        <v>2</v>
      </c>
      <c r="O46">
        <v>2</v>
      </c>
      <c r="P46">
        <v>2</v>
      </c>
      <c r="Q46">
        <v>2</v>
      </c>
      <c r="R46">
        <v>2</v>
      </c>
      <c r="S46">
        <v>2</v>
      </c>
      <c r="T46">
        <v>2</v>
      </c>
      <c r="U46">
        <v>2</v>
      </c>
      <c r="V46">
        <v>0</v>
      </c>
      <c r="W46">
        <v>0</v>
      </c>
      <c r="X46">
        <v>1</v>
      </c>
      <c r="Y46">
        <v>1</v>
      </c>
      <c r="Z46">
        <v>1</v>
      </c>
      <c r="AA46">
        <v>0</v>
      </c>
      <c r="AB46">
        <v>2</v>
      </c>
      <c r="AC46">
        <v>1</v>
      </c>
      <c r="AD46">
        <v>1</v>
      </c>
      <c r="AE46">
        <v>1</v>
      </c>
      <c r="AF46">
        <v>2</v>
      </c>
      <c r="AG46">
        <v>2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1</v>
      </c>
      <c r="AN46" s="50" t="s">
        <v>82</v>
      </c>
    </row>
    <row r="47" spans="1:40" x14ac:dyDescent="0.3">
      <c r="A47">
        <v>2026</v>
      </c>
      <c r="B47">
        <v>1</v>
      </c>
      <c r="C47">
        <v>4360</v>
      </c>
      <c r="D47">
        <v>4363</v>
      </c>
      <c r="E47" t="s">
        <v>83</v>
      </c>
      <c r="F47" t="s">
        <v>33</v>
      </c>
      <c r="G47" t="s">
        <v>63</v>
      </c>
      <c r="H47">
        <v>0</v>
      </c>
      <c r="I47">
        <v>0</v>
      </c>
      <c r="K47">
        <v>0</v>
      </c>
      <c r="L47">
        <v>1</v>
      </c>
      <c r="M47">
        <v>1</v>
      </c>
      <c r="N47">
        <v>1</v>
      </c>
      <c r="O47">
        <v>1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1</v>
      </c>
      <c r="Y47">
        <v>2</v>
      </c>
      <c r="Z47">
        <v>2</v>
      </c>
      <c r="AA47">
        <v>2</v>
      </c>
      <c r="AB47">
        <v>0</v>
      </c>
      <c r="AC47">
        <v>1</v>
      </c>
      <c r="AD47">
        <v>1</v>
      </c>
      <c r="AE47">
        <v>1</v>
      </c>
      <c r="AF47">
        <v>0</v>
      </c>
      <c r="AG47">
        <v>0</v>
      </c>
      <c r="AH47">
        <v>0</v>
      </c>
      <c r="AI47">
        <v>1</v>
      </c>
      <c r="AJ47">
        <v>0</v>
      </c>
      <c r="AK47">
        <v>0</v>
      </c>
      <c r="AL47">
        <v>0</v>
      </c>
      <c r="AM47">
        <v>0</v>
      </c>
      <c r="AN47" s="50" t="s">
        <v>82</v>
      </c>
    </row>
    <row r="48" spans="1:40" x14ac:dyDescent="0.3">
      <c r="A48">
        <v>2026</v>
      </c>
      <c r="B48">
        <v>1</v>
      </c>
      <c r="C48">
        <v>4361</v>
      </c>
      <c r="D48">
        <v>4364</v>
      </c>
      <c r="E48" t="s">
        <v>84</v>
      </c>
      <c r="F48" t="s">
        <v>33</v>
      </c>
      <c r="G48" t="s">
        <v>85</v>
      </c>
      <c r="H48">
        <v>0</v>
      </c>
      <c r="I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5</v>
      </c>
      <c r="Q48">
        <v>4</v>
      </c>
      <c r="R48">
        <v>5</v>
      </c>
      <c r="S48">
        <v>5</v>
      </c>
      <c r="T48">
        <v>1</v>
      </c>
      <c r="U48">
        <v>1</v>
      </c>
      <c r="V48">
        <v>1</v>
      </c>
      <c r="W48">
        <v>0</v>
      </c>
      <c r="X48">
        <v>1</v>
      </c>
      <c r="Y48">
        <v>1</v>
      </c>
      <c r="Z48">
        <v>1</v>
      </c>
      <c r="AA48">
        <v>0</v>
      </c>
      <c r="AB48">
        <v>1</v>
      </c>
      <c r="AC48">
        <v>2</v>
      </c>
      <c r="AD48">
        <v>1</v>
      </c>
      <c r="AE48">
        <v>2</v>
      </c>
      <c r="AF48">
        <v>1</v>
      </c>
      <c r="AG48">
        <v>2</v>
      </c>
      <c r="AH48">
        <v>0</v>
      </c>
      <c r="AI48">
        <v>0</v>
      </c>
      <c r="AJ48">
        <v>1</v>
      </c>
      <c r="AK48">
        <v>0</v>
      </c>
      <c r="AL48">
        <v>0</v>
      </c>
      <c r="AM48">
        <v>2</v>
      </c>
      <c r="AN48" s="50" t="s">
        <v>84</v>
      </c>
    </row>
    <row r="49" spans="1:40" x14ac:dyDescent="0.3">
      <c r="A49">
        <v>2026</v>
      </c>
      <c r="B49">
        <v>1</v>
      </c>
      <c r="C49">
        <v>4362</v>
      </c>
      <c r="D49">
        <v>4365</v>
      </c>
      <c r="E49" t="s">
        <v>225</v>
      </c>
      <c r="F49" t="s">
        <v>33</v>
      </c>
      <c r="G49" t="s">
        <v>85</v>
      </c>
      <c r="H49">
        <v>0</v>
      </c>
      <c r="I49">
        <v>0</v>
      </c>
      <c r="K49">
        <v>0</v>
      </c>
      <c r="L49">
        <v>1</v>
      </c>
      <c r="M49">
        <v>1</v>
      </c>
      <c r="N49">
        <v>1</v>
      </c>
      <c r="O49">
        <v>1</v>
      </c>
      <c r="P49">
        <v>0</v>
      </c>
      <c r="Q49">
        <v>0</v>
      </c>
      <c r="R49">
        <v>0</v>
      </c>
      <c r="S49">
        <v>0</v>
      </c>
      <c r="T49">
        <v>1</v>
      </c>
      <c r="U49">
        <v>1</v>
      </c>
      <c r="V49">
        <v>1</v>
      </c>
      <c r="W49">
        <v>0</v>
      </c>
      <c r="X49">
        <v>0</v>
      </c>
      <c r="Y49">
        <v>0</v>
      </c>
      <c r="Z49">
        <v>0</v>
      </c>
      <c r="AA49">
        <v>0</v>
      </c>
      <c r="AB49">
        <v>2</v>
      </c>
      <c r="AC49">
        <v>0</v>
      </c>
      <c r="AD49">
        <v>0</v>
      </c>
      <c r="AE49">
        <v>0</v>
      </c>
      <c r="AF49">
        <v>1</v>
      </c>
      <c r="AG49">
        <v>1</v>
      </c>
      <c r="AH49">
        <v>0</v>
      </c>
      <c r="AI49">
        <v>3</v>
      </c>
      <c r="AJ49">
        <v>0</v>
      </c>
      <c r="AK49">
        <v>0</v>
      </c>
      <c r="AL49">
        <v>0</v>
      </c>
      <c r="AM49">
        <v>0</v>
      </c>
      <c r="AN49" s="50" t="s">
        <v>84</v>
      </c>
    </row>
    <row r="50" spans="1:40" x14ac:dyDescent="0.3">
      <c r="A50">
        <v>2026</v>
      </c>
      <c r="B50">
        <v>1</v>
      </c>
      <c r="C50">
        <v>4363</v>
      </c>
      <c r="D50">
        <v>4366</v>
      </c>
      <c r="E50" t="s">
        <v>85</v>
      </c>
      <c r="F50" t="s">
        <v>33</v>
      </c>
      <c r="G50" t="s">
        <v>85</v>
      </c>
      <c r="H50">
        <v>5</v>
      </c>
      <c r="I50">
        <v>0</v>
      </c>
      <c r="K50">
        <v>5</v>
      </c>
      <c r="L50">
        <v>4</v>
      </c>
      <c r="M50">
        <v>5</v>
      </c>
      <c r="N50">
        <v>5</v>
      </c>
      <c r="O50">
        <v>5</v>
      </c>
      <c r="P50">
        <v>4</v>
      </c>
      <c r="Q50">
        <v>4</v>
      </c>
      <c r="R50">
        <v>4</v>
      </c>
      <c r="S50">
        <v>4</v>
      </c>
      <c r="T50">
        <v>8</v>
      </c>
      <c r="U50">
        <v>8</v>
      </c>
      <c r="V50">
        <v>0</v>
      </c>
      <c r="W50">
        <v>0</v>
      </c>
      <c r="X50">
        <v>4</v>
      </c>
      <c r="Y50">
        <v>5</v>
      </c>
      <c r="Z50">
        <v>5</v>
      </c>
      <c r="AA50">
        <v>0</v>
      </c>
      <c r="AB50">
        <v>3</v>
      </c>
      <c r="AC50">
        <v>5</v>
      </c>
      <c r="AD50">
        <v>5</v>
      </c>
      <c r="AE50">
        <v>5</v>
      </c>
      <c r="AF50">
        <v>4</v>
      </c>
      <c r="AG50">
        <v>4</v>
      </c>
      <c r="AH50">
        <v>3</v>
      </c>
      <c r="AI50">
        <v>0</v>
      </c>
      <c r="AJ50">
        <v>2</v>
      </c>
      <c r="AK50">
        <v>0</v>
      </c>
      <c r="AL50">
        <v>0</v>
      </c>
      <c r="AM50">
        <v>3</v>
      </c>
      <c r="AN50" s="50" t="s">
        <v>85</v>
      </c>
    </row>
    <row r="51" spans="1:40" x14ac:dyDescent="0.3">
      <c r="A51">
        <v>2026</v>
      </c>
      <c r="B51">
        <v>1</v>
      </c>
      <c r="C51">
        <v>4364</v>
      </c>
      <c r="D51">
        <v>4367</v>
      </c>
      <c r="E51" t="s">
        <v>86</v>
      </c>
      <c r="F51" t="s">
        <v>33</v>
      </c>
      <c r="G51" t="s">
        <v>85</v>
      </c>
      <c r="H51">
        <v>0</v>
      </c>
      <c r="I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2</v>
      </c>
      <c r="AC51">
        <v>1</v>
      </c>
      <c r="AD51">
        <v>1</v>
      </c>
      <c r="AE51">
        <v>0</v>
      </c>
      <c r="AF51">
        <v>0</v>
      </c>
      <c r="AG51">
        <v>0</v>
      </c>
      <c r="AH51">
        <v>2</v>
      </c>
      <c r="AI51">
        <v>0</v>
      </c>
      <c r="AJ51">
        <v>0</v>
      </c>
      <c r="AK51">
        <v>0</v>
      </c>
      <c r="AL51">
        <v>0</v>
      </c>
      <c r="AM51">
        <v>1</v>
      </c>
      <c r="AN51" s="50" t="s">
        <v>85</v>
      </c>
    </row>
    <row r="52" spans="1:40" x14ac:dyDescent="0.3">
      <c r="A52">
        <v>2026</v>
      </c>
      <c r="B52">
        <v>1</v>
      </c>
      <c r="C52">
        <v>4365</v>
      </c>
      <c r="D52">
        <v>4368</v>
      </c>
      <c r="E52" t="s">
        <v>87</v>
      </c>
      <c r="F52" t="s">
        <v>33</v>
      </c>
      <c r="G52" t="s">
        <v>85</v>
      </c>
      <c r="H52">
        <v>0</v>
      </c>
      <c r="I52">
        <v>0</v>
      </c>
      <c r="K52">
        <v>0</v>
      </c>
      <c r="L52">
        <v>1</v>
      </c>
      <c r="M52">
        <v>1</v>
      </c>
      <c r="N52">
        <v>1</v>
      </c>
      <c r="O52">
        <v>1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1</v>
      </c>
      <c r="AK52">
        <v>0</v>
      </c>
      <c r="AL52">
        <v>0</v>
      </c>
      <c r="AM52">
        <v>0</v>
      </c>
      <c r="AN52" s="50" t="s">
        <v>85</v>
      </c>
    </row>
    <row r="53" spans="1:40" x14ac:dyDescent="0.3">
      <c r="A53">
        <v>2026</v>
      </c>
      <c r="B53">
        <v>1</v>
      </c>
      <c r="C53">
        <v>4366</v>
      </c>
      <c r="D53">
        <v>4369</v>
      </c>
      <c r="E53" t="s">
        <v>88</v>
      </c>
      <c r="F53" t="s">
        <v>33</v>
      </c>
      <c r="G53" t="s">
        <v>61</v>
      </c>
      <c r="H53">
        <v>0</v>
      </c>
      <c r="I53">
        <v>0</v>
      </c>
      <c r="K53">
        <v>0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2</v>
      </c>
      <c r="U53">
        <v>2</v>
      </c>
      <c r="V53">
        <v>2</v>
      </c>
      <c r="W53">
        <v>0</v>
      </c>
      <c r="X53">
        <v>0</v>
      </c>
      <c r="Y53">
        <v>0</v>
      </c>
      <c r="Z53">
        <v>0</v>
      </c>
      <c r="AA53">
        <v>1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1</v>
      </c>
      <c r="AJ53">
        <v>0</v>
      </c>
      <c r="AK53">
        <v>0</v>
      </c>
      <c r="AL53">
        <v>0</v>
      </c>
      <c r="AM53">
        <v>0</v>
      </c>
      <c r="AN53" s="50" t="s">
        <v>335</v>
      </c>
    </row>
    <row r="54" spans="1:40" x14ac:dyDescent="0.3">
      <c r="A54">
        <v>2026</v>
      </c>
      <c r="B54">
        <v>1</v>
      </c>
      <c r="C54">
        <v>4367</v>
      </c>
      <c r="D54">
        <v>4370</v>
      </c>
      <c r="E54" t="s">
        <v>89</v>
      </c>
      <c r="F54" t="s">
        <v>90</v>
      </c>
      <c r="G54" t="s">
        <v>34</v>
      </c>
      <c r="H54">
        <v>253</v>
      </c>
      <c r="I54">
        <v>0</v>
      </c>
      <c r="K54">
        <v>260</v>
      </c>
      <c r="L54">
        <v>1</v>
      </c>
      <c r="M54">
        <v>1</v>
      </c>
      <c r="N54">
        <v>1</v>
      </c>
      <c r="O54">
        <v>1</v>
      </c>
      <c r="P54">
        <v>2</v>
      </c>
      <c r="Q54">
        <v>2</v>
      </c>
      <c r="R54">
        <v>3</v>
      </c>
      <c r="S54">
        <v>2</v>
      </c>
      <c r="T54">
        <v>1</v>
      </c>
      <c r="U54">
        <v>1</v>
      </c>
      <c r="V54">
        <v>1</v>
      </c>
      <c r="W54">
        <v>0</v>
      </c>
      <c r="X54">
        <v>1</v>
      </c>
      <c r="Y54">
        <v>1</v>
      </c>
      <c r="Z54">
        <v>1</v>
      </c>
      <c r="AA54">
        <v>1</v>
      </c>
      <c r="AB54">
        <v>1</v>
      </c>
      <c r="AC54">
        <v>0</v>
      </c>
      <c r="AD54">
        <v>0</v>
      </c>
      <c r="AE54">
        <v>0</v>
      </c>
      <c r="AF54">
        <v>4</v>
      </c>
      <c r="AG54">
        <v>2</v>
      </c>
      <c r="AH54">
        <v>1</v>
      </c>
      <c r="AI54">
        <v>3</v>
      </c>
      <c r="AJ54">
        <v>2</v>
      </c>
      <c r="AK54">
        <v>0</v>
      </c>
      <c r="AL54">
        <v>1</v>
      </c>
      <c r="AM54">
        <v>10</v>
      </c>
      <c r="AN54" s="50" t="s">
        <v>92</v>
      </c>
    </row>
    <row r="55" spans="1:40" x14ac:dyDescent="0.3">
      <c r="A55">
        <v>2026</v>
      </c>
      <c r="B55">
        <v>1</v>
      </c>
      <c r="C55">
        <v>4368</v>
      </c>
      <c r="D55">
        <v>4371</v>
      </c>
      <c r="E55" t="s">
        <v>91</v>
      </c>
      <c r="F55" t="s">
        <v>92</v>
      </c>
      <c r="G55" t="s">
        <v>91</v>
      </c>
      <c r="H55">
        <v>5</v>
      </c>
      <c r="I55">
        <v>0</v>
      </c>
      <c r="K55">
        <v>5</v>
      </c>
      <c r="L55">
        <v>23</v>
      </c>
      <c r="M55">
        <v>23</v>
      </c>
      <c r="N55">
        <v>23</v>
      </c>
      <c r="O55">
        <v>21</v>
      </c>
      <c r="P55">
        <v>25</v>
      </c>
      <c r="Q55">
        <v>25</v>
      </c>
      <c r="R55">
        <v>25</v>
      </c>
      <c r="S55">
        <v>26</v>
      </c>
      <c r="T55">
        <v>21</v>
      </c>
      <c r="U55">
        <v>21</v>
      </c>
      <c r="V55">
        <v>16</v>
      </c>
      <c r="W55">
        <v>16</v>
      </c>
      <c r="X55">
        <v>18</v>
      </c>
      <c r="Y55">
        <v>19</v>
      </c>
      <c r="Z55">
        <v>19</v>
      </c>
      <c r="AA55">
        <v>15</v>
      </c>
      <c r="AB55">
        <v>15</v>
      </c>
      <c r="AC55">
        <v>29</v>
      </c>
      <c r="AD55">
        <v>29</v>
      </c>
      <c r="AE55">
        <v>27</v>
      </c>
      <c r="AF55">
        <v>13</v>
      </c>
      <c r="AG55">
        <v>13</v>
      </c>
      <c r="AH55">
        <v>2</v>
      </c>
      <c r="AI55">
        <v>7</v>
      </c>
      <c r="AJ55">
        <v>1</v>
      </c>
      <c r="AK55">
        <v>0</v>
      </c>
      <c r="AL55">
        <v>0</v>
      </c>
      <c r="AM55">
        <v>10</v>
      </c>
      <c r="AN55" s="50" t="s">
        <v>91</v>
      </c>
    </row>
    <row r="56" spans="1:40" x14ac:dyDescent="0.3">
      <c r="A56">
        <v>2026</v>
      </c>
      <c r="B56">
        <v>1</v>
      </c>
      <c r="C56">
        <v>4369</v>
      </c>
      <c r="D56">
        <v>4372</v>
      </c>
      <c r="E56" t="s">
        <v>93</v>
      </c>
      <c r="F56" t="s">
        <v>92</v>
      </c>
      <c r="G56" t="s">
        <v>92</v>
      </c>
      <c r="H56">
        <v>1</v>
      </c>
      <c r="I56">
        <v>0</v>
      </c>
      <c r="K56">
        <v>0</v>
      </c>
      <c r="L56">
        <v>19</v>
      </c>
      <c r="M56">
        <v>19</v>
      </c>
      <c r="N56">
        <v>19</v>
      </c>
      <c r="O56">
        <v>19</v>
      </c>
      <c r="P56">
        <v>33</v>
      </c>
      <c r="Q56">
        <v>35</v>
      </c>
      <c r="R56">
        <v>33</v>
      </c>
      <c r="S56">
        <v>33</v>
      </c>
      <c r="T56">
        <v>38</v>
      </c>
      <c r="U56">
        <v>38</v>
      </c>
      <c r="V56">
        <v>34</v>
      </c>
      <c r="W56">
        <v>18</v>
      </c>
      <c r="X56">
        <v>25</v>
      </c>
      <c r="Y56">
        <v>25</v>
      </c>
      <c r="Z56">
        <v>25</v>
      </c>
      <c r="AA56">
        <v>17</v>
      </c>
      <c r="AB56">
        <v>22</v>
      </c>
      <c r="AC56">
        <v>30</v>
      </c>
      <c r="AD56">
        <v>32</v>
      </c>
      <c r="AE56">
        <v>32</v>
      </c>
      <c r="AF56">
        <v>25</v>
      </c>
      <c r="AG56">
        <v>23</v>
      </c>
      <c r="AH56">
        <v>15</v>
      </c>
      <c r="AI56">
        <v>124</v>
      </c>
      <c r="AJ56">
        <v>16</v>
      </c>
      <c r="AK56">
        <v>0</v>
      </c>
      <c r="AL56">
        <v>1</v>
      </c>
      <c r="AM56">
        <v>7</v>
      </c>
      <c r="AN56" s="50" t="s">
        <v>92</v>
      </c>
    </row>
    <row r="57" spans="1:40" x14ac:dyDescent="0.3">
      <c r="A57">
        <v>2026</v>
      </c>
      <c r="B57">
        <v>1</v>
      </c>
      <c r="C57">
        <v>4370</v>
      </c>
      <c r="D57">
        <v>4373</v>
      </c>
      <c r="E57" t="s">
        <v>94</v>
      </c>
      <c r="F57" t="s">
        <v>92</v>
      </c>
      <c r="G57" t="s">
        <v>92</v>
      </c>
      <c r="H57">
        <v>16</v>
      </c>
      <c r="I57">
        <v>0</v>
      </c>
      <c r="K57">
        <v>17</v>
      </c>
      <c r="L57">
        <v>29</v>
      </c>
      <c r="M57">
        <v>29</v>
      </c>
      <c r="N57">
        <v>29</v>
      </c>
      <c r="O57">
        <v>29</v>
      </c>
      <c r="P57">
        <v>34</v>
      </c>
      <c r="Q57">
        <v>34</v>
      </c>
      <c r="R57">
        <v>34</v>
      </c>
      <c r="S57">
        <v>35</v>
      </c>
      <c r="T57">
        <v>43</v>
      </c>
      <c r="U57">
        <v>43</v>
      </c>
      <c r="V57">
        <v>39</v>
      </c>
      <c r="W57">
        <v>28</v>
      </c>
      <c r="X57">
        <v>29</v>
      </c>
      <c r="Y57">
        <v>29</v>
      </c>
      <c r="Z57">
        <v>29</v>
      </c>
      <c r="AA57">
        <v>30</v>
      </c>
      <c r="AB57">
        <v>25</v>
      </c>
      <c r="AC57">
        <v>42</v>
      </c>
      <c r="AD57">
        <v>43</v>
      </c>
      <c r="AE57">
        <v>44</v>
      </c>
      <c r="AF57">
        <v>22</v>
      </c>
      <c r="AG57">
        <v>19</v>
      </c>
      <c r="AH57">
        <v>6</v>
      </c>
      <c r="AI57">
        <v>15</v>
      </c>
      <c r="AJ57">
        <v>27</v>
      </c>
      <c r="AK57">
        <v>0</v>
      </c>
      <c r="AL57">
        <v>15</v>
      </c>
      <c r="AM57">
        <v>24</v>
      </c>
      <c r="AN57" s="50" t="s">
        <v>92</v>
      </c>
    </row>
    <row r="58" spans="1:40" x14ac:dyDescent="0.3">
      <c r="A58">
        <v>2026</v>
      </c>
      <c r="B58">
        <v>1</v>
      </c>
      <c r="C58">
        <v>4371</v>
      </c>
      <c r="D58">
        <v>4374</v>
      </c>
      <c r="E58" t="s">
        <v>95</v>
      </c>
      <c r="F58" t="s">
        <v>92</v>
      </c>
      <c r="G58" t="s">
        <v>92</v>
      </c>
      <c r="H58">
        <v>0</v>
      </c>
      <c r="I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3</v>
      </c>
      <c r="U58">
        <v>3</v>
      </c>
      <c r="V58">
        <v>3</v>
      </c>
      <c r="W58">
        <v>2</v>
      </c>
      <c r="X58">
        <v>2</v>
      </c>
      <c r="Y58">
        <v>2</v>
      </c>
      <c r="Z58">
        <v>3</v>
      </c>
      <c r="AA58">
        <v>6</v>
      </c>
      <c r="AB58">
        <v>1</v>
      </c>
      <c r="AC58">
        <v>0</v>
      </c>
      <c r="AD58">
        <v>0</v>
      </c>
      <c r="AE58">
        <v>0</v>
      </c>
      <c r="AF58">
        <v>3</v>
      </c>
      <c r="AG58">
        <v>2</v>
      </c>
      <c r="AH58">
        <v>3</v>
      </c>
      <c r="AI58">
        <v>3</v>
      </c>
      <c r="AJ58">
        <v>0</v>
      </c>
      <c r="AK58">
        <v>0</v>
      </c>
      <c r="AL58">
        <v>0</v>
      </c>
      <c r="AM58">
        <v>3</v>
      </c>
      <c r="AN58" s="50" t="s">
        <v>92</v>
      </c>
    </row>
    <row r="59" spans="1:40" x14ac:dyDescent="0.3">
      <c r="A59">
        <v>2026</v>
      </c>
      <c r="B59">
        <v>1</v>
      </c>
      <c r="C59">
        <v>4372</v>
      </c>
      <c r="D59">
        <v>4375</v>
      </c>
      <c r="E59" t="s">
        <v>96</v>
      </c>
      <c r="F59" t="s">
        <v>92</v>
      </c>
      <c r="G59" t="s">
        <v>92</v>
      </c>
      <c r="H59">
        <v>0</v>
      </c>
      <c r="I59">
        <v>0</v>
      </c>
      <c r="K59">
        <v>0</v>
      </c>
      <c r="L59">
        <v>4</v>
      </c>
      <c r="M59">
        <v>4</v>
      </c>
      <c r="N59">
        <v>4</v>
      </c>
      <c r="O59">
        <v>4</v>
      </c>
      <c r="P59">
        <v>2</v>
      </c>
      <c r="Q59">
        <v>2</v>
      </c>
      <c r="R59">
        <v>2</v>
      </c>
      <c r="S59">
        <v>2</v>
      </c>
      <c r="T59">
        <v>5</v>
      </c>
      <c r="U59">
        <v>5</v>
      </c>
      <c r="V59">
        <v>3</v>
      </c>
      <c r="W59">
        <v>4</v>
      </c>
      <c r="X59">
        <v>7</v>
      </c>
      <c r="Y59">
        <v>7</v>
      </c>
      <c r="Z59">
        <v>7</v>
      </c>
      <c r="AA59">
        <v>7</v>
      </c>
      <c r="AB59">
        <v>0</v>
      </c>
      <c r="AC59">
        <v>5</v>
      </c>
      <c r="AD59">
        <v>5</v>
      </c>
      <c r="AE59">
        <v>5</v>
      </c>
      <c r="AF59">
        <v>5</v>
      </c>
      <c r="AG59">
        <v>2</v>
      </c>
      <c r="AH59">
        <v>0</v>
      </c>
      <c r="AI59">
        <v>5</v>
      </c>
      <c r="AJ59">
        <v>1</v>
      </c>
      <c r="AK59">
        <v>0</v>
      </c>
      <c r="AL59">
        <v>0</v>
      </c>
      <c r="AM59">
        <v>0</v>
      </c>
      <c r="AN59" s="50" t="s">
        <v>92</v>
      </c>
    </row>
    <row r="60" spans="1:40" x14ac:dyDescent="0.3">
      <c r="A60">
        <v>2026</v>
      </c>
      <c r="B60">
        <v>1</v>
      </c>
      <c r="C60">
        <v>4373</v>
      </c>
      <c r="D60">
        <v>4376</v>
      </c>
      <c r="E60" t="s">
        <v>97</v>
      </c>
      <c r="F60" t="s">
        <v>92</v>
      </c>
      <c r="G60" t="s">
        <v>97</v>
      </c>
      <c r="H60">
        <v>9</v>
      </c>
      <c r="I60">
        <v>1</v>
      </c>
      <c r="K60">
        <v>10</v>
      </c>
      <c r="L60">
        <v>14</v>
      </c>
      <c r="M60">
        <v>14</v>
      </c>
      <c r="N60">
        <v>14</v>
      </c>
      <c r="O60">
        <v>14</v>
      </c>
      <c r="P60">
        <v>9</v>
      </c>
      <c r="Q60">
        <v>9</v>
      </c>
      <c r="R60">
        <v>9</v>
      </c>
      <c r="S60">
        <v>9</v>
      </c>
      <c r="T60">
        <v>7</v>
      </c>
      <c r="U60">
        <v>7</v>
      </c>
      <c r="V60">
        <v>7</v>
      </c>
      <c r="W60">
        <v>5</v>
      </c>
      <c r="X60">
        <v>14</v>
      </c>
      <c r="Y60">
        <v>15</v>
      </c>
      <c r="Z60">
        <v>15</v>
      </c>
      <c r="AA60">
        <v>7</v>
      </c>
      <c r="AB60">
        <v>13</v>
      </c>
      <c r="AC60">
        <v>8</v>
      </c>
      <c r="AD60">
        <v>8</v>
      </c>
      <c r="AE60">
        <v>8</v>
      </c>
      <c r="AF60">
        <v>12</v>
      </c>
      <c r="AG60">
        <v>12</v>
      </c>
      <c r="AH60">
        <v>1</v>
      </c>
      <c r="AI60">
        <v>14</v>
      </c>
      <c r="AJ60">
        <v>3</v>
      </c>
      <c r="AK60">
        <v>0</v>
      </c>
      <c r="AL60">
        <v>0</v>
      </c>
      <c r="AM60">
        <v>8</v>
      </c>
      <c r="AN60" s="50" t="s">
        <v>97</v>
      </c>
    </row>
    <row r="61" spans="1:40" x14ac:dyDescent="0.3">
      <c r="A61">
        <v>2026</v>
      </c>
      <c r="B61">
        <v>1</v>
      </c>
      <c r="C61">
        <v>4374</v>
      </c>
      <c r="D61">
        <v>4377</v>
      </c>
      <c r="E61" t="s">
        <v>98</v>
      </c>
      <c r="F61" t="s">
        <v>92</v>
      </c>
      <c r="G61" t="s">
        <v>97</v>
      </c>
      <c r="H61">
        <v>0</v>
      </c>
      <c r="I61">
        <v>0</v>
      </c>
      <c r="K61">
        <v>0</v>
      </c>
      <c r="L61">
        <v>1</v>
      </c>
      <c r="M61">
        <v>1</v>
      </c>
      <c r="N61">
        <v>1</v>
      </c>
      <c r="O61">
        <v>1</v>
      </c>
      <c r="P61">
        <v>0</v>
      </c>
      <c r="Q61">
        <v>0</v>
      </c>
      <c r="R61">
        <v>0</v>
      </c>
      <c r="S61">
        <v>0</v>
      </c>
      <c r="T61">
        <v>5</v>
      </c>
      <c r="U61">
        <v>3</v>
      </c>
      <c r="V61">
        <v>5</v>
      </c>
      <c r="W61">
        <v>1</v>
      </c>
      <c r="X61">
        <v>1</v>
      </c>
      <c r="Y61">
        <v>1</v>
      </c>
      <c r="Z61">
        <v>1</v>
      </c>
      <c r="AA61">
        <v>1</v>
      </c>
      <c r="AB61">
        <v>3</v>
      </c>
      <c r="AC61">
        <v>2</v>
      </c>
      <c r="AD61">
        <v>2</v>
      </c>
      <c r="AE61">
        <v>2</v>
      </c>
      <c r="AF61">
        <v>1</v>
      </c>
      <c r="AG61">
        <v>1</v>
      </c>
      <c r="AH61">
        <v>0</v>
      </c>
      <c r="AI61">
        <v>2</v>
      </c>
      <c r="AJ61">
        <v>0</v>
      </c>
      <c r="AK61">
        <v>0</v>
      </c>
      <c r="AL61">
        <v>0</v>
      </c>
      <c r="AM61">
        <v>1</v>
      </c>
      <c r="AN61" s="50" t="s">
        <v>97</v>
      </c>
    </row>
    <row r="62" spans="1:40" x14ac:dyDescent="0.3">
      <c r="A62">
        <v>2026</v>
      </c>
      <c r="B62">
        <v>1</v>
      </c>
      <c r="C62">
        <v>4375</v>
      </c>
      <c r="D62">
        <v>4378</v>
      </c>
      <c r="E62" t="s">
        <v>99</v>
      </c>
      <c r="F62" t="s">
        <v>92</v>
      </c>
      <c r="G62" t="s">
        <v>97</v>
      </c>
      <c r="H62">
        <v>0</v>
      </c>
      <c r="I62">
        <v>0</v>
      </c>
      <c r="K62">
        <v>0</v>
      </c>
      <c r="L62">
        <v>1</v>
      </c>
      <c r="M62">
        <v>1</v>
      </c>
      <c r="N62">
        <v>1</v>
      </c>
      <c r="O62">
        <v>1</v>
      </c>
      <c r="P62">
        <v>0</v>
      </c>
      <c r="Q62">
        <v>0</v>
      </c>
      <c r="R62">
        <v>0</v>
      </c>
      <c r="S62">
        <v>0</v>
      </c>
      <c r="T62">
        <v>1</v>
      </c>
      <c r="U62">
        <v>1</v>
      </c>
      <c r="V62">
        <v>0</v>
      </c>
      <c r="W62">
        <v>4</v>
      </c>
      <c r="X62">
        <v>0</v>
      </c>
      <c r="Y62">
        <v>0</v>
      </c>
      <c r="Z62">
        <v>0</v>
      </c>
      <c r="AA62">
        <v>2</v>
      </c>
      <c r="AB62">
        <v>1</v>
      </c>
      <c r="AC62">
        <v>2</v>
      </c>
      <c r="AD62">
        <v>2</v>
      </c>
      <c r="AE62">
        <v>2</v>
      </c>
      <c r="AF62">
        <v>1</v>
      </c>
      <c r="AG62">
        <v>1</v>
      </c>
      <c r="AH62">
        <v>0</v>
      </c>
      <c r="AI62">
        <v>5</v>
      </c>
      <c r="AJ62">
        <v>0</v>
      </c>
      <c r="AK62">
        <v>0</v>
      </c>
      <c r="AL62">
        <v>0</v>
      </c>
      <c r="AM62">
        <v>0</v>
      </c>
      <c r="AN62" s="50" t="s">
        <v>97</v>
      </c>
    </row>
    <row r="63" spans="1:40" x14ac:dyDescent="0.3">
      <c r="A63">
        <v>2026</v>
      </c>
      <c r="B63">
        <v>1</v>
      </c>
      <c r="C63">
        <v>4376</v>
      </c>
      <c r="D63">
        <v>4379</v>
      </c>
      <c r="E63" t="s">
        <v>100</v>
      </c>
      <c r="F63" t="s">
        <v>92</v>
      </c>
      <c r="G63" t="s">
        <v>91</v>
      </c>
      <c r="H63">
        <v>0</v>
      </c>
      <c r="I63">
        <v>0</v>
      </c>
      <c r="K63">
        <v>0</v>
      </c>
      <c r="L63">
        <v>2</v>
      </c>
      <c r="M63">
        <v>2</v>
      </c>
      <c r="N63">
        <v>2</v>
      </c>
      <c r="O63">
        <v>2</v>
      </c>
      <c r="P63">
        <v>7</v>
      </c>
      <c r="Q63">
        <v>7</v>
      </c>
      <c r="R63">
        <v>7</v>
      </c>
      <c r="S63">
        <v>7</v>
      </c>
      <c r="T63">
        <v>0</v>
      </c>
      <c r="U63">
        <v>0</v>
      </c>
      <c r="V63">
        <v>0</v>
      </c>
      <c r="W63">
        <v>0</v>
      </c>
      <c r="X63">
        <v>5</v>
      </c>
      <c r="Y63">
        <v>5</v>
      </c>
      <c r="Z63">
        <v>5</v>
      </c>
      <c r="AA63">
        <v>3</v>
      </c>
      <c r="AB63">
        <v>1</v>
      </c>
      <c r="AC63">
        <v>4</v>
      </c>
      <c r="AD63">
        <v>4</v>
      </c>
      <c r="AE63">
        <v>4</v>
      </c>
      <c r="AF63">
        <v>1</v>
      </c>
      <c r="AG63">
        <v>1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2</v>
      </c>
      <c r="AN63" s="50" t="s">
        <v>91</v>
      </c>
    </row>
    <row r="64" spans="1:40" x14ac:dyDescent="0.3">
      <c r="A64">
        <v>2026</v>
      </c>
      <c r="B64">
        <v>1</v>
      </c>
      <c r="C64">
        <v>4377</v>
      </c>
      <c r="D64">
        <v>4380</v>
      </c>
      <c r="E64" t="s">
        <v>101</v>
      </c>
      <c r="F64" t="s">
        <v>92</v>
      </c>
      <c r="G64" t="s">
        <v>101</v>
      </c>
      <c r="H64">
        <v>0</v>
      </c>
      <c r="I64">
        <v>0</v>
      </c>
      <c r="K64">
        <v>0</v>
      </c>
      <c r="L64">
        <v>15</v>
      </c>
      <c r="M64">
        <v>15</v>
      </c>
      <c r="N64">
        <v>15</v>
      </c>
      <c r="O64">
        <v>15</v>
      </c>
      <c r="P64">
        <v>19</v>
      </c>
      <c r="Q64">
        <v>19</v>
      </c>
      <c r="R64">
        <v>19</v>
      </c>
      <c r="S64">
        <v>19</v>
      </c>
      <c r="T64">
        <v>16</v>
      </c>
      <c r="U64">
        <v>16</v>
      </c>
      <c r="V64">
        <v>16</v>
      </c>
      <c r="W64">
        <v>19</v>
      </c>
      <c r="X64">
        <v>10</v>
      </c>
      <c r="Y64">
        <v>10</v>
      </c>
      <c r="Z64">
        <v>11</v>
      </c>
      <c r="AA64">
        <v>7</v>
      </c>
      <c r="AB64">
        <v>17</v>
      </c>
      <c r="AC64">
        <v>14</v>
      </c>
      <c r="AD64">
        <v>14</v>
      </c>
      <c r="AE64">
        <v>13</v>
      </c>
      <c r="AF64">
        <v>22</v>
      </c>
      <c r="AG64">
        <v>22</v>
      </c>
      <c r="AH64">
        <v>0</v>
      </c>
      <c r="AI64">
        <v>16</v>
      </c>
      <c r="AJ64">
        <v>1</v>
      </c>
      <c r="AK64">
        <v>0</v>
      </c>
      <c r="AL64">
        <v>7</v>
      </c>
      <c r="AM64">
        <v>10</v>
      </c>
      <c r="AN64" s="50" t="s">
        <v>101</v>
      </c>
    </row>
    <row r="65" spans="1:40" x14ac:dyDescent="0.3">
      <c r="A65">
        <v>2026</v>
      </c>
      <c r="B65">
        <v>1</v>
      </c>
      <c r="C65">
        <v>4378</v>
      </c>
      <c r="D65">
        <v>4381</v>
      </c>
      <c r="E65" t="s">
        <v>102</v>
      </c>
      <c r="F65" t="s">
        <v>92</v>
      </c>
      <c r="G65" t="s">
        <v>101</v>
      </c>
      <c r="H65">
        <v>0</v>
      </c>
      <c r="I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1</v>
      </c>
      <c r="Q65">
        <v>1</v>
      </c>
      <c r="R65">
        <v>1</v>
      </c>
      <c r="S65">
        <v>1</v>
      </c>
      <c r="T65">
        <v>5</v>
      </c>
      <c r="U65">
        <v>4</v>
      </c>
      <c r="V65">
        <v>4</v>
      </c>
      <c r="W65">
        <v>5</v>
      </c>
      <c r="X65">
        <v>4</v>
      </c>
      <c r="Y65">
        <v>4</v>
      </c>
      <c r="Z65">
        <v>4</v>
      </c>
      <c r="AA65">
        <v>2</v>
      </c>
      <c r="AB65">
        <v>2</v>
      </c>
      <c r="AC65">
        <v>1</v>
      </c>
      <c r="AD65">
        <v>1</v>
      </c>
      <c r="AE65">
        <v>1</v>
      </c>
      <c r="AF65">
        <v>4</v>
      </c>
      <c r="AG65">
        <v>4</v>
      </c>
      <c r="AH65">
        <v>0</v>
      </c>
      <c r="AI65">
        <v>1</v>
      </c>
      <c r="AJ65">
        <v>1</v>
      </c>
      <c r="AK65">
        <v>0</v>
      </c>
      <c r="AL65">
        <v>0</v>
      </c>
      <c r="AM65">
        <v>1</v>
      </c>
      <c r="AN65" s="50" t="s">
        <v>101</v>
      </c>
    </row>
    <row r="66" spans="1:40" x14ac:dyDescent="0.3">
      <c r="A66">
        <v>2026</v>
      </c>
      <c r="B66">
        <v>1</v>
      </c>
      <c r="C66">
        <v>4379</v>
      </c>
      <c r="D66">
        <v>4382</v>
      </c>
      <c r="E66" t="s">
        <v>103</v>
      </c>
      <c r="F66" t="s">
        <v>92</v>
      </c>
      <c r="G66" t="s">
        <v>101</v>
      </c>
      <c r="H66">
        <v>0</v>
      </c>
      <c r="I66">
        <v>0</v>
      </c>
      <c r="K66">
        <v>0</v>
      </c>
      <c r="L66">
        <v>5</v>
      </c>
      <c r="M66">
        <v>4</v>
      </c>
      <c r="N66">
        <v>4</v>
      </c>
      <c r="O66">
        <v>4</v>
      </c>
      <c r="P66">
        <v>8</v>
      </c>
      <c r="Q66">
        <v>8</v>
      </c>
      <c r="R66">
        <v>8</v>
      </c>
      <c r="S66">
        <v>8</v>
      </c>
      <c r="T66">
        <v>3</v>
      </c>
      <c r="U66">
        <v>3</v>
      </c>
      <c r="V66">
        <v>3</v>
      </c>
      <c r="W66">
        <v>2</v>
      </c>
      <c r="X66">
        <v>4</v>
      </c>
      <c r="Y66">
        <v>4</v>
      </c>
      <c r="Z66">
        <v>4</v>
      </c>
      <c r="AA66">
        <v>3</v>
      </c>
      <c r="AB66">
        <v>2</v>
      </c>
      <c r="AC66">
        <v>4</v>
      </c>
      <c r="AD66">
        <v>4</v>
      </c>
      <c r="AE66">
        <v>4</v>
      </c>
      <c r="AF66">
        <v>1</v>
      </c>
      <c r="AG66">
        <v>1</v>
      </c>
      <c r="AH66">
        <v>0</v>
      </c>
      <c r="AI66">
        <v>2</v>
      </c>
      <c r="AJ66">
        <v>0</v>
      </c>
      <c r="AK66">
        <v>0</v>
      </c>
      <c r="AL66">
        <v>0</v>
      </c>
      <c r="AM66">
        <v>2</v>
      </c>
      <c r="AN66" s="50" t="s">
        <v>101</v>
      </c>
    </row>
    <row r="67" spans="1:40" x14ac:dyDescent="0.3">
      <c r="A67">
        <v>2026</v>
      </c>
      <c r="B67">
        <v>1</v>
      </c>
      <c r="C67">
        <v>4380</v>
      </c>
      <c r="D67">
        <v>4383</v>
      </c>
      <c r="E67" t="s">
        <v>104</v>
      </c>
      <c r="F67" t="s">
        <v>92</v>
      </c>
      <c r="G67" t="s">
        <v>101</v>
      </c>
      <c r="H67">
        <v>0</v>
      </c>
      <c r="I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4</v>
      </c>
      <c r="Q67">
        <v>4</v>
      </c>
      <c r="R67">
        <v>4</v>
      </c>
      <c r="S67">
        <v>4</v>
      </c>
      <c r="T67">
        <v>4</v>
      </c>
      <c r="U67">
        <v>4</v>
      </c>
      <c r="V67">
        <v>2</v>
      </c>
      <c r="W67">
        <v>2</v>
      </c>
      <c r="X67">
        <v>2</v>
      </c>
      <c r="Y67">
        <v>2</v>
      </c>
      <c r="Z67">
        <v>2</v>
      </c>
      <c r="AA67">
        <v>2</v>
      </c>
      <c r="AB67">
        <v>0</v>
      </c>
      <c r="AC67">
        <v>3</v>
      </c>
      <c r="AD67">
        <v>3</v>
      </c>
      <c r="AE67">
        <v>3</v>
      </c>
      <c r="AF67">
        <v>2</v>
      </c>
      <c r="AG67">
        <v>2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 s="50" t="s">
        <v>101</v>
      </c>
    </row>
    <row r="68" spans="1:40" x14ac:dyDescent="0.3">
      <c r="A68">
        <v>2026</v>
      </c>
      <c r="B68">
        <v>1</v>
      </c>
      <c r="C68">
        <v>4381</v>
      </c>
      <c r="D68">
        <v>4384</v>
      </c>
      <c r="E68" t="s">
        <v>105</v>
      </c>
      <c r="F68" t="s">
        <v>92</v>
      </c>
      <c r="G68" t="s">
        <v>97</v>
      </c>
      <c r="H68">
        <v>0</v>
      </c>
      <c r="I68">
        <v>1</v>
      </c>
      <c r="K68">
        <v>2</v>
      </c>
      <c r="L68">
        <v>5</v>
      </c>
      <c r="M68">
        <v>5</v>
      </c>
      <c r="N68">
        <v>5</v>
      </c>
      <c r="O68">
        <v>5</v>
      </c>
      <c r="P68">
        <v>7</v>
      </c>
      <c r="Q68">
        <v>6</v>
      </c>
      <c r="R68">
        <v>7</v>
      </c>
      <c r="S68">
        <v>7</v>
      </c>
      <c r="T68">
        <v>10</v>
      </c>
      <c r="U68">
        <v>10</v>
      </c>
      <c r="V68">
        <v>9</v>
      </c>
      <c r="W68">
        <v>4</v>
      </c>
      <c r="X68">
        <v>8</v>
      </c>
      <c r="Y68">
        <v>7</v>
      </c>
      <c r="Z68">
        <v>7</v>
      </c>
      <c r="AA68">
        <v>2</v>
      </c>
      <c r="AB68">
        <v>13</v>
      </c>
      <c r="AC68">
        <v>8</v>
      </c>
      <c r="AD68">
        <v>9</v>
      </c>
      <c r="AE68">
        <v>9</v>
      </c>
      <c r="AF68">
        <v>22</v>
      </c>
      <c r="AG68">
        <v>14</v>
      </c>
      <c r="AH68">
        <v>5</v>
      </c>
      <c r="AI68">
        <v>1</v>
      </c>
      <c r="AJ68">
        <v>1</v>
      </c>
      <c r="AK68">
        <v>0</v>
      </c>
      <c r="AL68">
        <v>1</v>
      </c>
      <c r="AM68">
        <v>14</v>
      </c>
      <c r="AN68" s="50" t="s">
        <v>105</v>
      </c>
    </row>
    <row r="69" spans="1:40" x14ac:dyDescent="0.3">
      <c r="A69">
        <v>2026</v>
      </c>
      <c r="B69">
        <v>1</v>
      </c>
      <c r="C69">
        <v>4382</v>
      </c>
      <c r="D69">
        <v>4385</v>
      </c>
      <c r="E69" t="s">
        <v>106</v>
      </c>
      <c r="F69" t="s">
        <v>92</v>
      </c>
      <c r="G69" t="s">
        <v>97</v>
      </c>
      <c r="H69">
        <v>0</v>
      </c>
      <c r="I69">
        <v>0</v>
      </c>
      <c r="K69">
        <v>0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0</v>
      </c>
      <c r="X69">
        <v>1</v>
      </c>
      <c r="Y69">
        <v>1</v>
      </c>
      <c r="Z69">
        <v>1</v>
      </c>
      <c r="AA69">
        <v>0</v>
      </c>
      <c r="AB69">
        <v>1</v>
      </c>
      <c r="AC69">
        <v>1</v>
      </c>
      <c r="AD69">
        <v>1</v>
      </c>
      <c r="AE69">
        <v>1</v>
      </c>
      <c r="AF69">
        <v>2</v>
      </c>
      <c r="AG69">
        <v>2</v>
      </c>
      <c r="AH69">
        <v>0</v>
      </c>
      <c r="AI69">
        <v>20</v>
      </c>
      <c r="AJ69">
        <v>0</v>
      </c>
      <c r="AK69">
        <v>0</v>
      </c>
      <c r="AL69">
        <v>0</v>
      </c>
      <c r="AM69">
        <v>0</v>
      </c>
      <c r="AN69" s="50" t="s">
        <v>105</v>
      </c>
    </row>
    <row r="70" spans="1:40" x14ac:dyDescent="0.3">
      <c r="A70">
        <v>2026</v>
      </c>
      <c r="B70">
        <v>1</v>
      </c>
      <c r="C70">
        <v>4383</v>
      </c>
      <c r="D70">
        <v>4386</v>
      </c>
      <c r="E70" t="s">
        <v>107</v>
      </c>
      <c r="F70" t="s">
        <v>92</v>
      </c>
      <c r="G70" t="s">
        <v>107</v>
      </c>
      <c r="H70">
        <v>6</v>
      </c>
      <c r="I70">
        <v>0</v>
      </c>
      <c r="K70">
        <v>6</v>
      </c>
      <c r="L70">
        <v>5</v>
      </c>
      <c r="M70">
        <v>5</v>
      </c>
      <c r="N70">
        <v>5</v>
      </c>
      <c r="O70">
        <v>5</v>
      </c>
      <c r="P70">
        <v>5</v>
      </c>
      <c r="Q70">
        <v>6</v>
      </c>
      <c r="R70">
        <v>5</v>
      </c>
      <c r="S70">
        <v>5</v>
      </c>
      <c r="T70">
        <v>7</v>
      </c>
      <c r="U70">
        <v>7</v>
      </c>
      <c r="V70">
        <v>7</v>
      </c>
      <c r="W70">
        <v>3</v>
      </c>
      <c r="X70">
        <v>3</v>
      </c>
      <c r="Y70">
        <v>3</v>
      </c>
      <c r="Z70">
        <v>3</v>
      </c>
      <c r="AA70">
        <v>5</v>
      </c>
      <c r="AB70">
        <v>6</v>
      </c>
      <c r="AC70">
        <v>5</v>
      </c>
      <c r="AD70">
        <v>6</v>
      </c>
      <c r="AE70">
        <v>5</v>
      </c>
      <c r="AF70">
        <v>4</v>
      </c>
      <c r="AG70">
        <v>4</v>
      </c>
      <c r="AH70">
        <v>4</v>
      </c>
      <c r="AI70">
        <v>14</v>
      </c>
      <c r="AJ70">
        <v>1</v>
      </c>
      <c r="AK70">
        <v>0</v>
      </c>
      <c r="AL70">
        <v>0</v>
      </c>
      <c r="AM70">
        <v>6</v>
      </c>
      <c r="AN70" s="50" t="s">
        <v>107</v>
      </c>
    </row>
    <row r="71" spans="1:40" x14ac:dyDescent="0.3">
      <c r="A71">
        <v>2026</v>
      </c>
      <c r="B71">
        <v>1</v>
      </c>
      <c r="C71">
        <v>4384</v>
      </c>
      <c r="D71">
        <v>4387</v>
      </c>
      <c r="E71" t="s">
        <v>108</v>
      </c>
      <c r="F71" t="s">
        <v>92</v>
      </c>
      <c r="G71" t="s">
        <v>107</v>
      </c>
      <c r="H71">
        <v>0</v>
      </c>
      <c r="I71">
        <v>0</v>
      </c>
      <c r="K71">
        <v>0</v>
      </c>
      <c r="L71">
        <v>1</v>
      </c>
      <c r="M71">
        <v>1</v>
      </c>
      <c r="N71">
        <v>1</v>
      </c>
      <c r="O71">
        <v>1</v>
      </c>
      <c r="P71">
        <v>0</v>
      </c>
      <c r="Q71">
        <v>0</v>
      </c>
      <c r="R71">
        <v>1</v>
      </c>
      <c r="S71">
        <v>1</v>
      </c>
      <c r="T71">
        <v>2</v>
      </c>
      <c r="U71">
        <v>2</v>
      </c>
      <c r="V71">
        <v>3</v>
      </c>
      <c r="W71">
        <v>4</v>
      </c>
      <c r="X71">
        <v>1</v>
      </c>
      <c r="Y71">
        <v>1</v>
      </c>
      <c r="Z71">
        <v>1</v>
      </c>
      <c r="AA71">
        <v>1</v>
      </c>
      <c r="AB71">
        <v>0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4</v>
      </c>
      <c r="AI71">
        <v>0</v>
      </c>
      <c r="AJ71">
        <v>0</v>
      </c>
      <c r="AK71">
        <v>0</v>
      </c>
      <c r="AL71">
        <v>0</v>
      </c>
      <c r="AM71">
        <v>1</v>
      </c>
      <c r="AN71" s="50" t="s">
        <v>107</v>
      </c>
    </row>
    <row r="72" spans="1:40" x14ac:dyDescent="0.3">
      <c r="A72">
        <v>2026</v>
      </c>
      <c r="B72">
        <v>1</v>
      </c>
      <c r="C72">
        <v>4385</v>
      </c>
      <c r="D72">
        <v>4388</v>
      </c>
      <c r="E72" t="s">
        <v>109</v>
      </c>
      <c r="F72" t="s">
        <v>92</v>
      </c>
      <c r="G72" t="s">
        <v>107</v>
      </c>
      <c r="H72">
        <v>0</v>
      </c>
      <c r="I72">
        <v>0</v>
      </c>
      <c r="K72">
        <v>1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1</v>
      </c>
      <c r="U72">
        <v>1</v>
      </c>
      <c r="V72">
        <v>1</v>
      </c>
      <c r="W72">
        <v>2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1</v>
      </c>
      <c r="AG72">
        <v>0</v>
      </c>
      <c r="AH72">
        <v>1</v>
      </c>
      <c r="AI72">
        <v>3</v>
      </c>
      <c r="AJ72">
        <v>0</v>
      </c>
      <c r="AK72">
        <v>0</v>
      </c>
      <c r="AL72">
        <v>0</v>
      </c>
      <c r="AM72">
        <v>0</v>
      </c>
      <c r="AN72" s="50" t="s">
        <v>107</v>
      </c>
    </row>
    <row r="73" spans="1:40" x14ac:dyDescent="0.3">
      <c r="A73">
        <v>2026</v>
      </c>
      <c r="B73">
        <v>1</v>
      </c>
      <c r="C73">
        <v>4386</v>
      </c>
      <c r="D73">
        <v>4389</v>
      </c>
      <c r="E73" t="s">
        <v>110</v>
      </c>
      <c r="F73" t="s">
        <v>92</v>
      </c>
      <c r="G73" t="s">
        <v>110</v>
      </c>
      <c r="H73">
        <v>1</v>
      </c>
      <c r="I73">
        <v>0</v>
      </c>
      <c r="K73">
        <v>1</v>
      </c>
      <c r="L73">
        <v>12</v>
      </c>
      <c r="M73">
        <v>12</v>
      </c>
      <c r="N73">
        <v>12</v>
      </c>
      <c r="O73">
        <v>12</v>
      </c>
      <c r="P73">
        <v>17</v>
      </c>
      <c r="Q73">
        <v>16</v>
      </c>
      <c r="R73">
        <v>16</v>
      </c>
      <c r="S73">
        <v>16</v>
      </c>
      <c r="T73">
        <v>11</v>
      </c>
      <c r="U73">
        <v>11</v>
      </c>
      <c r="V73">
        <v>12</v>
      </c>
      <c r="W73">
        <v>17</v>
      </c>
      <c r="X73">
        <v>14</v>
      </c>
      <c r="Y73">
        <v>14</v>
      </c>
      <c r="Z73">
        <v>14</v>
      </c>
      <c r="AA73">
        <v>16</v>
      </c>
      <c r="AB73">
        <v>18</v>
      </c>
      <c r="AC73">
        <v>11</v>
      </c>
      <c r="AD73">
        <v>11</v>
      </c>
      <c r="AE73">
        <v>11</v>
      </c>
      <c r="AF73">
        <v>11</v>
      </c>
      <c r="AG73">
        <v>12</v>
      </c>
      <c r="AH73">
        <v>8</v>
      </c>
      <c r="AI73">
        <v>28</v>
      </c>
      <c r="AJ73">
        <v>10</v>
      </c>
      <c r="AK73">
        <v>0</v>
      </c>
      <c r="AL73">
        <v>5</v>
      </c>
      <c r="AM73">
        <v>13</v>
      </c>
      <c r="AN73" s="50" t="s">
        <v>110</v>
      </c>
    </row>
    <row r="74" spans="1:40" x14ac:dyDescent="0.3">
      <c r="A74">
        <v>2026</v>
      </c>
      <c r="B74">
        <v>1</v>
      </c>
      <c r="C74">
        <v>4387</v>
      </c>
      <c r="D74">
        <v>4390</v>
      </c>
      <c r="E74" t="s">
        <v>111</v>
      </c>
      <c r="F74" t="s">
        <v>92</v>
      </c>
      <c r="G74" t="s">
        <v>110</v>
      </c>
      <c r="H74">
        <v>0</v>
      </c>
      <c r="I74">
        <v>0</v>
      </c>
      <c r="K74">
        <v>0</v>
      </c>
      <c r="L74">
        <v>1</v>
      </c>
      <c r="M74">
        <v>1</v>
      </c>
      <c r="N74">
        <v>1</v>
      </c>
      <c r="O74">
        <v>1</v>
      </c>
      <c r="P74">
        <v>0</v>
      </c>
      <c r="Q74">
        <v>0</v>
      </c>
      <c r="R74">
        <v>0</v>
      </c>
      <c r="S74">
        <v>0</v>
      </c>
      <c r="T74">
        <v>1</v>
      </c>
      <c r="U74">
        <v>1</v>
      </c>
      <c r="V74">
        <v>1</v>
      </c>
      <c r="W74">
        <v>2</v>
      </c>
      <c r="X74">
        <v>0</v>
      </c>
      <c r="Y74">
        <v>0</v>
      </c>
      <c r="Z74">
        <v>0</v>
      </c>
      <c r="AA74">
        <v>0</v>
      </c>
      <c r="AB74">
        <v>1</v>
      </c>
      <c r="AC74">
        <v>0</v>
      </c>
      <c r="AD74">
        <v>0</v>
      </c>
      <c r="AE74">
        <v>0</v>
      </c>
      <c r="AF74">
        <v>2</v>
      </c>
      <c r="AG74">
        <v>2</v>
      </c>
      <c r="AH74">
        <v>0</v>
      </c>
      <c r="AI74">
        <v>2</v>
      </c>
      <c r="AJ74">
        <v>0</v>
      </c>
      <c r="AK74">
        <v>0</v>
      </c>
      <c r="AL74">
        <v>0</v>
      </c>
      <c r="AM74">
        <v>1</v>
      </c>
      <c r="AN74" s="50" t="s">
        <v>110</v>
      </c>
    </row>
    <row r="75" spans="1:40" x14ac:dyDescent="0.3">
      <c r="A75">
        <v>2026</v>
      </c>
      <c r="B75">
        <v>1</v>
      </c>
      <c r="C75">
        <v>4388</v>
      </c>
      <c r="D75">
        <v>4391</v>
      </c>
      <c r="E75" t="s">
        <v>112</v>
      </c>
      <c r="F75" t="s">
        <v>92</v>
      </c>
      <c r="G75" t="s">
        <v>110</v>
      </c>
      <c r="H75">
        <v>0</v>
      </c>
      <c r="I75">
        <v>0</v>
      </c>
      <c r="K75">
        <v>0</v>
      </c>
      <c r="L75">
        <v>3</v>
      </c>
      <c r="M75">
        <v>3</v>
      </c>
      <c r="N75">
        <v>3</v>
      </c>
      <c r="O75">
        <v>3</v>
      </c>
      <c r="P75">
        <v>5</v>
      </c>
      <c r="Q75">
        <v>5</v>
      </c>
      <c r="R75">
        <v>5</v>
      </c>
      <c r="S75">
        <v>5</v>
      </c>
      <c r="T75">
        <v>1</v>
      </c>
      <c r="U75">
        <v>1</v>
      </c>
      <c r="V75">
        <v>2</v>
      </c>
      <c r="W75">
        <v>1</v>
      </c>
      <c r="X75">
        <v>5</v>
      </c>
      <c r="Y75">
        <v>5</v>
      </c>
      <c r="Z75">
        <v>5</v>
      </c>
      <c r="AA75">
        <v>3</v>
      </c>
      <c r="AB75">
        <v>6</v>
      </c>
      <c r="AC75">
        <v>1</v>
      </c>
      <c r="AD75">
        <v>1</v>
      </c>
      <c r="AE75">
        <v>1</v>
      </c>
      <c r="AF75">
        <v>2</v>
      </c>
      <c r="AG75">
        <v>2</v>
      </c>
      <c r="AH75">
        <v>0</v>
      </c>
      <c r="AI75">
        <v>2</v>
      </c>
      <c r="AJ75">
        <v>0</v>
      </c>
      <c r="AK75">
        <v>0</v>
      </c>
      <c r="AL75">
        <v>2</v>
      </c>
      <c r="AM75">
        <v>7</v>
      </c>
      <c r="AN75" s="50" t="s">
        <v>110</v>
      </c>
    </row>
    <row r="76" spans="1:40" x14ac:dyDescent="0.3">
      <c r="A76">
        <v>2026</v>
      </c>
      <c r="B76">
        <v>1</v>
      </c>
      <c r="C76">
        <v>4389</v>
      </c>
      <c r="D76">
        <v>4392</v>
      </c>
      <c r="E76" t="s">
        <v>113</v>
      </c>
      <c r="F76" t="s">
        <v>92</v>
      </c>
      <c r="G76" t="s">
        <v>110</v>
      </c>
      <c r="H76">
        <v>0</v>
      </c>
      <c r="I76">
        <v>0</v>
      </c>
      <c r="K76">
        <v>1</v>
      </c>
      <c r="L76">
        <v>4</v>
      </c>
      <c r="M76">
        <v>4</v>
      </c>
      <c r="N76">
        <v>4</v>
      </c>
      <c r="O76">
        <v>4</v>
      </c>
      <c r="P76">
        <v>6</v>
      </c>
      <c r="Q76">
        <v>6</v>
      </c>
      <c r="R76">
        <v>6</v>
      </c>
      <c r="S76">
        <v>6</v>
      </c>
      <c r="T76">
        <v>2</v>
      </c>
      <c r="U76">
        <v>2</v>
      </c>
      <c r="V76">
        <v>3</v>
      </c>
      <c r="W76">
        <v>2</v>
      </c>
      <c r="X76">
        <v>6</v>
      </c>
      <c r="Y76">
        <v>6</v>
      </c>
      <c r="Z76">
        <v>6</v>
      </c>
      <c r="AA76">
        <v>0</v>
      </c>
      <c r="AB76">
        <v>2</v>
      </c>
      <c r="AC76">
        <v>4</v>
      </c>
      <c r="AD76">
        <v>4</v>
      </c>
      <c r="AE76">
        <v>4</v>
      </c>
      <c r="AF76">
        <v>7</v>
      </c>
      <c r="AG76">
        <v>7</v>
      </c>
      <c r="AH76">
        <v>0</v>
      </c>
      <c r="AI76">
        <v>0</v>
      </c>
      <c r="AJ76">
        <v>5</v>
      </c>
      <c r="AK76">
        <v>0</v>
      </c>
      <c r="AL76">
        <v>3</v>
      </c>
      <c r="AM76">
        <v>5</v>
      </c>
      <c r="AN76" s="50" t="s">
        <v>110</v>
      </c>
    </row>
    <row r="77" spans="1:40" x14ac:dyDescent="0.3">
      <c r="A77">
        <v>2026</v>
      </c>
      <c r="B77">
        <v>1</v>
      </c>
      <c r="C77">
        <v>4390</v>
      </c>
      <c r="D77">
        <v>4393</v>
      </c>
      <c r="E77" t="s">
        <v>114</v>
      </c>
      <c r="F77" t="s">
        <v>92</v>
      </c>
      <c r="G77" t="s">
        <v>110</v>
      </c>
      <c r="H77">
        <v>1</v>
      </c>
      <c r="I77">
        <v>0</v>
      </c>
      <c r="K77">
        <v>1</v>
      </c>
      <c r="L77">
        <v>2</v>
      </c>
      <c r="M77">
        <v>2</v>
      </c>
      <c r="N77">
        <v>2</v>
      </c>
      <c r="O77">
        <v>2</v>
      </c>
      <c r="P77">
        <v>2</v>
      </c>
      <c r="Q77">
        <v>2</v>
      </c>
      <c r="R77">
        <v>2</v>
      </c>
      <c r="S77">
        <v>2</v>
      </c>
      <c r="T77">
        <v>5</v>
      </c>
      <c r="U77">
        <v>5</v>
      </c>
      <c r="V77">
        <v>3</v>
      </c>
      <c r="W77">
        <v>0</v>
      </c>
      <c r="X77">
        <v>1</v>
      </c>
      <c r="Y77">
        <v>1</v>
      </c>
      <c r="Z77">
        <v>1</v>
      </c>
      <c r="AA77">
        <v>0</v>
      </c>
      <c r="AB77">
        <v>3</v>
      </c>
      <c r="AC77">
        <v>2</v>
      </c>
      <c r="AD77">
        <v>2</v>
      </c>
      <c r="AE77">
        <v>2</v>
      </c>
      <c r="AF77">
        <v>3</v>
      </c>
      <c r="AG77">
        <v>3</v>
      </c>
      <c r="AH77">
        <v>0</v>
      </c>
      <c r="AI77">
        <v>1</v>
      </c>
      <c r="AJ77">
        <v>2</v>
      </c>
      <c r="AK77">
        <v>0</v>
      </c>
      <c r="AL77">
        <v>0</v>
      </c>
      <c r="AM77">
        <v>1</v>
      </c>
      <c r="AN77" s="50" t="s">
        <v>110</v>
      </c>
    </row>
    <row r="78" spans="1:40" x14ac:dyDescent="0.3">
      <c r="A78">
        <v>2026</v>
      </c>
      <c r="B78">
        <v>1</v>
      </c>
      <c r="C78">
        <v>4391</v>
      </c>
      <c r="D78">
        <v>4394</v>
      </c>
      <c r="E78" t="s">
        <v>115</v>
      </c>
      <c r="F78" t="s">
        <v>92</v>
      </c>
      <c r="G78" t="s">
        <v>110</v>
      </c>
      <c r="H78">
        <v>0</v>
      </c>
      <c r="I78">
        <v>0</v>
      </c>
      <c r="K78">
        <v>0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0</v>
      </c>
      <c r="U78">
        <v>0</v>
      </c>
      <c r="V78">
        <v>0</v>
      </c>
      <c r="W78">
        <v>0</v>
      </c>
      <c r="X78">
        <v>3</v>
      </c>
      <c r="Y78">
        <v>3</v>
      </c>
      <c r="Z78">
        <v>3</v>
      </c>
      <c r="AA78">
        <v>2</v>
      </c>
      <c r="AB78">
        <v>1</v>
      </c>
      <c r="AC78">
        <v>4</v>
      </c>
      <c r="AD78">
        <v>4</v>
      </c>
      <c r="AE78">
        <v>4</v>
      </c>
      <c r="AF78">
        <v>1</v>
      </c>
      <c r="AG78">
        <v>1</v>
      </c>
      <c r="AH78">
        <v>1</v>
      </c>
      <c r="AI78">
        <v>0</v>
      </c>
      <c r="AJ78">
        <v>2</v>
      </c>
      <c r="AK78">
        <v>0</v>
      </c>
      <c r="AL78">
        <v>0</v>
      </c>
      <c r="AM78">
        <v>0</v>
      </c>
      <c r="AN78" s="50" t="s">
        <v>110</v>
      </c>
    </row>
    <row r="79" spans="1:40" x14ac:dyDescent="0.3">
      <c r="A79">
        <v>2026</v>
      </c>
      <c r="B79">
        <v>1</v>
      </c>
      <c r="C79">
        <v>4392</v>
      </c>
      <c r="D79">
        <v>4395</v>
      </c>
      <c r="E79" t="s">
        <v>116</v>
      </c>
      <c r="F79" t="s">
        <v>92</v>
      </c>
      <c r="G79" t="s">
        <v>116</v>
      </c>
      <c r="H79">
        <v>18</v>
      </c>
      <c r="I79">
        <v>0</v>
      </c>
      <c r="K79">
        <v>18</v>
      </c>
      <c r="L79">
        <v>32</v>
      </c>
      <c r="M79">
        <v>32</v>
      </c>
      <c r="N79">
        <v>32</v>
      </c>
      <c r="O79">
        <v>32</v>
      </c>
      <c r="P79">
        <v>31</v>
      </c>
      <c r="Q79">
        <v>30</v>
      </c>
      <c r="R79">
        <v>31</v>
      </c>
      <c r="S79">
        <v>31</v>
      </c>
      <c r="T79">
        <v>32</v>
      </c>
      <c r="U79">
        <v>32</v>
      </c>
      <c r="V79">
        <v>43</v>
      </c>
      <c r="W79">
        <v>35</v>
      </c>
      <c r="X79">
        <v>34</v>
      </c>
      <c r="Y79">
        <v>32</v>
      </c>
      <c r="Z79">
        <v>33</v>
      </c>
      <c r="AA79">
        <v>34</v>
      </c>
      <c r="AB79">
        <v>36</v>
      </c>
      <c r="AC79">
        <v>24</v>
      </c>
      <c r="AD79">
        <v>25</v>
      </c>
      <c r="AE79">
        <v>25</v>
      </c>
      <c r="AF79">
        <v>22</v>
      </c>
      <c r="AG79">
        <v>19</v>
      </c>
      <c r="AH79">
        <v>8</v>
      </c>
      <c r="AI79">
        <v>1</v>
      </c>
      <c r="AJ79">
        <v>4</v>
      </c>
      <c r="AK79">
        <v>0</v>
      </c>
      <c r="AL79">
        <v>2</v>
      </c>
      <c r="AM79">
        <v>17</v>
      </c>
      <c r="AN79" s="50" t="s">
        <v>116</v>
      </c>
    </row>
    <row r="80" spans="1:40" x14ac:dyDescent="0.3">
      <c r="A80">
        <v>2026</v>
      </c>
      <c r="B80">
        <v>1</v>
      </c>
      <c r="C80">
        <v>4393</v>
      </c>
      <c r="D80">
        <v>4396</v>
      </c>
      <c r="E80" t="s">
        <v>117</v>
      </c>
      <c r="F80" t="s">
        <v>92</v>
      </c>
      <c r="G80" t="s">
        <v>116</v>
      </c>
      <c r="H80">
        <v>0</v>
      </c>
      <c r="I80">
        <v>0</v>
      </c>
      <c r="K80">
        <v>0</v>
      </c>
      <c r="L80">
        <v>1</v>
      </c>
      <c r="M80">
        <v>1</v>
      </c>
      <c r="N80">
        <v>1</v>
      </c>
      <c r="O80">
        <v>1</v>
      </c>
      <c r="P80">
        <v>0</v>
      </c>
      <c r="Q80">
        <v>0</v>
      </c>
      <c r="R80">
        <v>0</v>
      </c>
      <c r="S80">
        <v>0</v>
      </c>
      <c r="T80">
        <v>1</v>
      </c>
      <c r="U80">
        <v>1</v>
      </c>
      <c r="V80">
        <v>1</v>
      </c>
      <c r="W80">
        <v>0</v>
      </c>
      <c r="X80">
        <v>3</v>
      </c>
      <c r="Y80">
        <v>3</v>
      </c>
      <c r="Z80">
        <v>1</v>
      </c>
      <c r="AA80">
        <v>9</v>
      </c>
      <c r="AB80">
        <v>0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2</v>
      </c>
      <c r="AJ80">
        <v>0</v>
      </c>
      <c r="AK80">
        <v>0</v>
      </c>
      <c r="AL80">
        <v>0</v>
      </c>
      <c r="AM80">
        <v>0</v>
      </c>
      <c r="AN80" s="50" t="s">
        <v>117</v>
      </c>
    </row>
    <row r="81" spans="1:40" x14ac:dyDescent="0.3">
      <c r="A81">
        <v>2026</v>
      </c>
      <c r="B81">
        <v>1</v>
      </c>
      <c r="C81">
        <v>4394</v>
      </c>
      <c r="D81">
        <v>4397</v>
      </c>
      <c r="E81" t="s">
        <v>118</v>
      </c>
      <c r="F81" t="s">
        <v>92</v>
      </c>
      <c r="G81" t="s">
        <v>118</v>
      </c>
      <c r="H81">
        <v>6</v>
      </c>
      <c r="I81">
        <v>0</v>
      </c>
      <c r="K81">
        <v>7</v>
      </c>
      <c r="L81">
        <v>4</v>
      </c>
      <c r="M81">
        <v>5</v>
      </c>
      <c r="N81">
        <v>5</v>
      </c>
      <c r="O81">
        <v>5</v>
      </c>
      <c r="P81">
        <v>6</v>
      </c>
      <c r="Q81">
        <v>4</v>
      </c>
      <c r="R81">
        <v>5</v>
      </c>
      <c r="S81">
        <v>6</v>
      </c>
      <c r="T81">
        <v>4</v>
      </c>
      <c r="U81">
        <v>4</v>
      </c>
      <c r="V81">
        <v>6</v>
      </c>
      <c r="W81">
        <v>6</v>
      </c>
      <c r="X81">
        <v>9</v>
      </c>
      <c r="Y81">
        <v>6</v>
      </c>
      <c r="Z81">
        <v>5</v>
      </c>
      <c r="AA81">
        <v>7</v>
      </c>
      <c r="AB81">
        <v>7</v>
      </c>
      <c r="AC81">
        <v>4</v>
      </c>
      <c r="AD81">
        <v>4</v>
      </c>
      <c r="AE81">
        <v>3</v>
      </c>
      <c r="AF81">
        <v>3</v>
      </c>
      <c r="AG81">
        <v>5</v>
      </c>
      <c r="AH81">
        <v>19</v>
      </c>
      <c r="AI81">
        <v>67</v>
      </c>
      <c r="AJ81">
        <v>3</v>
      </c>
      <c r="AK81">
        <v>0</v>
      </c>
      <c r="AL81">
        <v>0</v>
      </c>
      <c r="AM81">
        <v>5</v>
      </c>
      <c r="AN81" s="50" t="s">
        <v>328</v>
      </c>
    </row>
    <row r="82" spans="1:40" x14ac:dyDescent="0.3">
      <c r="A82">
        <v>2026</v>
      </c>
      <c r="B82">
        <v>1</v>
      </c>
      <c r="C82">
        <v>4395</v>
      </c>
      <c r="D82">
        <v>4398</v>
      </c>
      <c r="E82" t="s">
        <v>119</v>
      </c>
      <c r="F82" t="s">
        <v>92</v>
      </c>
      <c r="G82" t="s">
        <v>118</v>
      </c>
      <c r="H82">
        <v>1</v>
      </c>
      <c r="I82">
        <v>0</v>
      </c>
      <c r="K82">
        <v>2</v>
      </c>
      <c r="L82">
        <v>0</v>
      </c>
      <c r="M82">
        <v>0</v>
      </c>
      <c r="N82">
        <v>0</v>
      </c>
      <c r="O82">
        <v>0</v>
      </c>
      <c r="P82">
        <v>2</v>
      </c>
      <c r="Q82">
        <v>2</v>
      </c>
      <c r="R82">
        <v>2</v>
      </c>
      <c r="S82">
        <v>2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1</v>
      </c>
      <c r="AI82">
        <v>1</v>
      </c>
      <c r="AJ82">
        <v>0</v>
      </c>
      <c r="AK82">
        <v>0</v>
      </c>
      <c r="AL82">
        <v>0</v>
      </c>
      <c r="AM82">
        <v>1</v>
      </c>
      <c r="AN82" s="50" t="s">
        <v>328</v>
      </c>
    </row>
    <row r="83" spans="1:40" x14ac:dyDescent="0.3">
      <c r="A83">
        <v>2026</v>
      </c>
      <c r="B83">
        <v>1</v>
      </c>
      <c r="C83">
        <v>4396</v>
      </c>
      <c r="D83">
        <v>4399</v>
      </c>
      <c r="E83" t="s">
        <v>120</v>
      </c>
      <c r="F83" t="s">
        <v>92</v>
      </c>
      <c r="G83" t="s">
        <v>118</v>
      </c>
      <c r="H83">
        <v>2</v>
      </c>
      <c r="I83">
        <v>0</v>
      </c>
      <c r="K83">
        <v>0</v>
      </c>
      <c r="L83">
        <v>4</v>
      </c>
      <c r="M83">
        <v>4</v>
      </c>
      <c r="N83">
        <v>4</v>
      </c>
      <c r="O83">
        <v>4</v>
      </c>
      <c r="P83">
        <v>2</v>
      </c>
      <c r="Q83">
        <v>2</v>
      </c>
      <c r="R83">
        <v>2</v>
      </c>
      <c r="S83">
        <v>2</v>
      </c>
      <c r="T83">
        <v>2</v>
      </c>
      <c r="U83">
        <v>2</v>
      </c>
      <c r="V83">
        <v>1</v>
      </c>
      <c r="W83">
        <v>3</v>
      </c>
      <c r="X83">
        <v>2</v>
      </c>
      <c r="Y83">
        <v>3</v>
      </c>
      <c r="Z83">
        <v>2</v>
      </c>
      <c r="AA83">
        <v>2</v>
      </c>
      <c r="AB83">
        <v>3</v>
      </c>
      <c r="AC83">
        <v>3</v>
      </c>
      <c r="AD83">
        <v>5</v>
      </c>
      <c r="AE83">
        <v>5</v>
      </c>
      <c r="AF83">
        <v>0</v>
      </c>
      <c r="AG83">
        <v>1</v>
      </c>
      <c r="AH83">
        <v>1</v>
      </c>
      <c r="AI83">
        <v>6</v>
      </c>
      <c r="AJ83">
        <v>3</v>
      </c>
      <c r="AK83">
        <v>0</v>
      </c>
      <c r="AL83">
        <v>0</v>
      </c>
      <c r="AM83">
        <v>1</v>
      </c>
      <c r="AN83" s="50" t="s">
        <v>328</v>
      </c>
    </row>
    <row r="84" spans="1:40" x14ac:dyDescent="0.3">
      <c r="A84">
        <v>2026</v>
      </c>
      <c r="B84">
        <v>1</v>
      </c>
      <c r="C84">
        <v>4397</v>
      </c>
      <c r="D84">
        <v>4400</v>
      </c>
      <c r="E84" t="s">
        <v>121</v>
      </c>
      <c r="F84" t="s">
        <v>92</v>
      </c>
      <c r="G84" t="s">
        <v>118</v>
      </c>
      <c r="H84">
        <v>1</v>
      </c>
      <c r="I84">
        <v>0</v>
      </c>
      <c r="K84">
        <v>1</v>
      </c>
      <c r="L84">
        <v>0</v>
      </c>
      <c r="M84">
        <v>0</v>
      </c>
      <c r="N84">
        <v>0</v>
      </c>
      <c r="O84">
        <v>0</v>
      </c>
      <c r="P84">
        <v>4</v>
      </c>
      <c r="Q84">
        <v>3</v>
      </c>
      <c r="R84">
        <v>4</v>
      </c>
      <c r="S84">
        <v>2</v>
      </c>
      <c r="T84">
        <v>2</v>
      </c>
      <c r="U84">
        <v>2</v>
      </c>
      <c r="V84">
        <v>1</v>
      </c>
      <c r="W84">
        <v>1</v>
      </c>
      <c r="X84">
        <v>2</v>
      </c>
      <c r="Y84">
        <v>1</v>
      </c>
      <c r="Z84">
        <v>3</v>
      </c>
      <c r="AA84">
        <v>3</v>
      </c>
      <c r="AB84">
        <v>4</v>
      </c>
      <c r="AC84">
        <v>1</v>
      </c>
      <c r="AD84">
        <v>1</v>
      </c>
      <c r="AE84">
        <v>2</v>
      </c>
      <c r="AF84">
        <v>0</v>
      </c>
      <c r="AG84">
        <v>1</v>
      </c>
      <c r="AH84">
        <v>0</v>
      </c>
      <c r="AI84">
        <v>16</v>
      </c>
      <c r="AJ84">
        <v>1</v>
      </c>
      <c r="AK84">
        <v>0</v>
      </c>
      <c r="AL84">
        <v>0</v>
      </c>
      <c r="AM84">
        <v>0</v>
      </c>
      <c r="AN84" s="50" t="s">
        <v>328</v>
      </c>
    </row>
    <row r="85" spans="1:40" x14ac:dyDescent="0.3">
      <c r="A85">
        <v>2026</v>
      </c>
      <c r="B85">
        <v>1</v>
      </c>
      <c r="C85">
        <v>4398</v>
      </c>
      <c r="D85">
        <v>4401</v>
      </c>
      <c r="E85" t="s">
        <v>122</v>
      </c>
      <c r="F85" t="s">
        <v>92</v>
      </c>
      <c r="G85" t="s">
        <v>118</v>
      </c>
      <c r="H85">
        <v>0</v>
      </c>
      <c r="I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1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 s="50" t="s">
        <v>328</v>
      </c>
    </row>
    <row r="86" spans="1:40" x14ac:dyDescent="0.3">
      <c r="A86">
        <v>2026</v>
      </c>
      <c r="B86">
        <v>1</v>
      </c>
      <c r="C86">
        <v>4399</v>
      </c>
      <c r="D86">
        <v>4402</v>
      </c>
      <c r="E86" t="s">
        <v>123</v>
      </c>
      <c r="F86" t="s">
        <v>92</v>
      </c>
      <c r="G86" t="s">
        <v>118</v>
      </c>
      <c r="H86">
        <v>1</v>
      </c>
      <c r="I86">
        <v>0</v>
      </c>
      <c r="K86">
        <v>1</v>
      </c>
      <c r="L86">
        <v>2</v>
      </c>
      <c r="M86">
        <v>3</v>
      </c>
      <c r="N86">
        <v>2</v>
      </c>
      <c r="O86">
        <v>2</v>
      </c>
      <c r="P86">
        <v>0</v>
      </c>
      <c r="Q86">
        <v>0</v>
      </c>
      <c r="R86">
        <v>0</v>
      </c>
      <c r="S86">
        <v>0</v>
      </c>
      <c r="T86">
        <v>1</v>
      </c>
      <c r="U86">
        <v>1</v>
      </c>
      <c r="V86">
        <v>4</v>
      </c>
      <c r="W86">
        <v>4</v>
      </c>
      <c r="X86">
        <v>1</v>
      </c>
      <c r="Y86">
        <v>1</v>
      </c>
      <c r="Z86">
        <v>1</v>
      </c>
      <c r="AA86">
        <v>2</v>
      </c>
      <c r="AB86">
        <v>0</v>
      </c>
      <c r="AC86">
        <v>1</v>
      </c>
      <c r="AD86">
        <v>1</v>
      </c>
      <c r="AE86">
        <v>0</v>
      </c>
      <c r="AF86">
        <v>4</v>
      </c>
      <c r="AG86">
        <v>4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 s="50" t="s">
        <v>328</v>
      </c>
    </row>
    <row r="87" spans="1:40" x14ac:dyDescent="0.3">
      <c r="A87">
        <v>2026</v>
      </c>
      <c r="B87">
        <v>1</v>
      </c>
      <c r="C87">
        <v>4400</v>
      </c>
      <c r="D87">
        <v>4403</v>
      </c>
      <c r="E87" t="s">
        <v>124</v>
      </c>
      <c r="F87" t="s">
        <v>92</v>
      </c>
      <c r="G87" t="s">
        <v>118</v>
      </c>
      <c r="H87">
        <v>1</v>
      </c>
      <c r="I87">
        <v>0</v>
      </c>
      <c r="K87">
        <v>1</v>
      </c>
      <c r="L87">
        <v>1</v>
      </c>
      <c r="M87">
        <v>1</v>
      </c>
      <c r="N87">
        <v>1</v>
      </c>
      <c r="O87">
        <v>1</v>
      </c>
      <c r="P87">
        <v>2</v>
      </c>
      <c r="Q87">
        <v>2</v>
      </c>
      <c r="R87">
        <v>2</v>
      </c>
      <c r="S87">
        <v>2</v>
      </c>
      <c r="T87">
        <v>0</v>
      </c>
      <c r="U87">
        <v>0</v>
      </c>
      <c r="V87">
        <v>0</v>
      </c>
      <c r="W87">
        <v>1</v>
      </c>
      <c r="X87">
        <v>1</v>
      </c>
      <c r="Y87">
        <v>1</v>
      </c>
      <c r="Z87">
        <v>1</v>
      </c>
      <c r="AA87">
        <v>2</v>
      </c>
      <c r="AB87">
        <v>0</v>
      </c>
      <c r="AC87">
        <v>0</v>
      </c>
      <c r="AD87">
        <v>0</v>
      </c>
      <c r="AE87">
        <v>0</v>
      </c>
      <c r="AF87">
        <v>1</v>
      </c>
      <c r="AG87">
        <v>1</v>
      </c>
      <c r="AH87">
        <v>0</v>
      </c>
      <c r="AI87">
        <v>8</v>
      </c>
      <c r="AJ87">
        <v>0</v>
      </c>
      <c r="AK87">
        <v>0</v>
      </c>
      <c r="AL87">
        <v>0</v>
      </c>
      <c r="AM87">
        <v>0</v>
      </c>
      <c r="AN87" s="50" t="s">
        <v>328</v>
      </c>
    </row>
    <row r="88" spans="1:40" x14ac:dyDescent="0.3">
      <c r="A88">
        <v>2026</v>
      </c>
      <c r="B88">
        <v>1</v>
      </c>
      <c r="C88">
        <v>4401</v>
      </c>
      <c r="D88">
        <v>4404</v>
      </c>
      <c r="E88" t="s">
        <v>125</v>
      </c>
      <c r="F88" t="s">
        <v>92</v>
      </c>
      <c r="G88" t="s">
        <v>116</v>
      </c>
      <c r="H88">
        <v>0</v>
      </c>
      <c r="I88">
        <v>0</v>
      </c>
      <c r="K88">
        <v>0</v>
      </c>
      <c r="L88">
        <v>8</v>
      </c>
      <c r="M88">
        <v>8</v>
      </c>
      <c r="N88">
        <v>8</v>
      </c>
      <c r="O88">
        <v>8</v>
      </c>
      <c r="P88">
        <v>5</v>
      </c>
      <c r="Q88">
        <v>4</v>
      </c>
      <c r="R88">
        <v>5</v>
      </c>
      <c r="S88">
        <v>5</v>
      </c>
      <c r="T88">
        <v>4</v>
      </c>
      <c r="U88">
        <v>4</v>
      </c>
      <c r="V88">
        <v>4</v>
      </c>
      <c r="W88">
        <v>5</v>
      </c>
      <c r="X88">
        <v>0</v>
      </c>
      <c r="Y88">
        <v>0</v>
      </c>
      <c r="Z88">
        <v>0</v>
      </c>
      <c r="AA88">
        <v>0</v>
      </c>
      <c r="AB88">
        <v>4</v>
      </c>
      <c r="AC88">
        <v>5</v>
      </c>
      <c r="AD88">
        <v>5</v>
      </c>
      <c r="AE88">
        <v>5</v>
      </c>
      <c r="AF88">
        <v>1</v>
      </c>
      <c r="AG88">
        <v>1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1</v>
      </c>
      <c r="AN88" s="50" t="s">
        <v>116</v>
      </c>
    </row>
    <row r="89" spans="1:40" x14ac:dyDescent="0.3">
      <c r="A89">
        <v>2026</v>
      </c>
      <c r="B89">
        <v>1</v>
      </c>
      <c r="C89">
        <v>4402</v>
      </c>
      <c r="D89">
        <v>4405</v>
      </c>
      <c r="E89" t="s">
        <v>126</v>
      </c>
      <c r="F89" t="s">
        <v>92</v>
      </c>
      <c r="G89" t="s">
        <v>116</v>
      </c>
      <c r="H89">
        <v>0</v>
      </c>
      <c r="I89">
        <v>0</v>
      </c>
      <c r="K89">
        <v>0</v>
      </c>
      <c r="L89">
        <v>3</v>
      </c>
      <c r="M89">
        <v>3</v>
      </c>
      <c r="N89">
        <v>3</v>
      </c>
      <c r="O89">
        <v>3</v>
      </c>
      <c r="P89">
        <v>1</v>
      </c>
      <c r="Q89">
        <v>1</v>
      </c>
      <c r="R89">
        <v>1</v>
      </c>
      <c r="S89">
        <v>1</v>
      </c>
      <c r="T89">
        <v>2</v>
      </c>
      <c r="U89">
        <v>2</v>
      </c>
      <c r="V89">
        <v>2</v>
      </c>
      <c r="W89">
        <v>3</v>
      </c>
      <c r="X89">
        <v>1</v>
      </c>
      <c r="Y89">
        <v>1</v>
      </c>
      <c r="Z89">
        <v>1</v>
      </c>
      <c r="AA89">
        <v>4</v>
      </c>
      <c r="AB89">
        <v>1</v>
      </c>
      <c r="AC89">
        <v>2</v>
      </c>
      <c r="AD89">
        <v>2</v>
      </c>
      <c r="AE89">
        <v>2</v>
      </c>
      <c r="AF89">
        <v>2</v>
      </c>
      <c r="AG89">
        <v>2</v>
      </c>
      <c r="AH89">
        <v>3</v>
      </c>
      <c r="AI89">
        <v>17</v>
      </c>
      <c r="AJ89">
        <v>0</v>
      </c>
      <c r="AK89">
        <v>0</v>
      </c>
      <c r="AL89">
        <v>2</v>
      </c>
      <c r="AM89">
        <v>1</v>
      </c>
      <c r="AN89" s="50" t="s">
        <v>116</v>
      </c>
    </row>
    <row r="90" spans="1:40" x14ac:dyDescent="0.3">
      <c r="A90">
        <v>2026</v>
      </c>
      <c r="B90">
        <v>1</v>
      </c>
      <c r="C90">
        <v>4403</v>
      </c>
      <c r="D90">
        <v>4406</v>
      </c>
      <c r="E90" t="s">
        <v>127</v>
      </c>
      <c r="F90" t="s">
        <v>92</v>
      </c>
      <c r="G90" t="s">
        <v>116</v>
      </c>
      <c r="H90">
        <v>0</v>
      </c>
      <c r="I90">
        <v>0</v>
      </c>
      <c r="K90">
        <v>0</v>
      </c>
      <c r="L90">
        <v>1</v>
      </c>
      <c r="M90">
        <v>1</v>
      </c>
      <c r="N90">
        <v>1</v>
      </c>
      <c r="O90">
        <v>1</v>
      </c>
      <c r="P90">
        <v>1</v>
      </c>
      <c r="Q90">
        <v>2</v>
      </c>
      <c r="R90">
        <v>2</v>
      </c>
      <c r="S90">
        <v>2</v>
      </c>
      <c r="T90">
        <v>0</v>
      </c>
      <c r="U90">
        <v>0</v>
      </c>
      <c r="V90">
        <v>1</v>
      </c>
      <c r="W90">
        <v>1</v>
      </c>
      <c r="X90">
        <v>2</v>
      </c>
      <c r="Y90">
        <v>4</v>
      </c>
      <c r="Z90">
        <v>2</v>
      </c>
      <c r="AA90">
        <v>3</v>
      </c>
      <c r="AB90">
        <v>0</v>
      </c>
      <c r="AC90">
        <v>0</v>
      </c>
      <c r="AD90">
        <v>1</v>
      </c>
      <c r="AE90">
        <v>1</v>
      </c>
      <c r="AF90">
        <v>1</v>
      </c>
      <c r="AG90">
        <v>1</v>
      </c>
      <c r="AH90">
        <v>0</v>
      </c>
      <c r="AI90">
        <v>5</v>
      </c>
      <c r="AJ90">
        <v>1</v>
      </c>
      <c r="AK90">
        <v>0</v>
      </c>
      <c r="AL90">
        <v>0</v>
      </c>
      <c r="AM90">
        <v>0</v>
      </c>
      <c r="AN90" s="50" t="s">
        <v>116</v>
      </c>
    </row>
    <row r="91" spans="1:40" x14ac:dyDescent="0.3">
      <c r="A91">
        <v>2026</v>
      </c>
      <c r="B91">
        <v>1</v>
      </c>
      <c r="C91">
        <v>4404</v>
      </c>
      <c r="D91">
        <v>4407</v>
      </c>
      <c r="E91" t="s">
        <v>128</v>
      </c>
      <c r="F91" t="s">
        <v>92</v>
      </c>
      <c r="G91" t="s">
        <v>128</v>
      </c>
      <c r="H91">
        <v>32</v>
      </c>
      <c r="I91">
        <v>0</v>
      </c>
      <c r="K91">
        <v>36</v>
      </c>
      <c r="L91">
        <v>35</v>
      </c>
      <c r="M91">
        <v>35</v>
      </c>
      <c r="N91">
        <v>35</v>
      </c>
      <c r="O91">
        <v>35</v>
      </c>
      <c r="P91">
        <v>39</v>
      </c>
      <c r="Q91">
        <v>38</v>
      </c>
      <c r="R91">
        <v>39</v>
      </c>
      <c r="S91">
        <v>38</v>
      </c>
      <c r="T91">
        <v>17</v>
      </c>
      <c r="U91">
        <v>17</v>
      </c>
      <c r="V91">
        <v>15</v>
      </c>
      <c r="W91">
        <v>24</v>
      </c>
      <c r="X91">
        <v>30</v>
      </c>
      <c r="Y91">
        <v>31</v>
      </c>
      <c r="Z91">
        <v>33</v>
      </c>
      <c r="AA91">
        <v>25</v>
      </c>
      <c r="AB91">
        <v>33</v>
      </c>
      <c r="AC91">
        <v>16</v>
      </c>
      <c r="AD91">
        <v>16</v>
      </c>
      <c r="AE91">
        <v>16</v>
      </c>
      <c r="AF91">
        <v>7</v>
      </c>
      <c r="AG91">
        <v>6</v>
      </c>
      <c r="AH91">
        <v>7</v>
      </c>
      <c r="AI91">
        <v>32</v>
      </c>
      <c r="AJ91">
        <v>9</v>
      </c>
      <c r="AK91">
        <v>0</v>
      </c>
      <c r="AL91">
        <v>0</v>
      </c>
      <c r="AM91">
        <v>13</v>
      </c>
      <c r="AN91" s="50" t="s">
        <v>128</v>
      </c>
    </row>
    <row r="92" spans="1:40" x14ac:dyDescent="0.3">
      <c r="A92">
        <v>2026</v>
      </c>
      <c r="B92">
        <v>1</v>
      </c>
      <c r="C92">
        <v>4405</v>
      </c>
      <c r="D92">
        <v>4408</v>
      </c>
      <c r="E92" t="s">
        <v>129</v>
      </c>
      <c r="F92" t="s">
        <v>92</v>
      </c>
      <c r="G92" t="s">
        <v>128</v>
      </c>
      <c r="H92">
        <v>0</v>
      </c>
      <c r="I92">
        <v>0</v>
      </c>
      <c r="K92">
        <v>0</v>
      </c>
      <c r="L92">
        <v>1</v>
      </c>
      <c r="M92">
        <v>1</v>
      </c>
      <c r="N92">
        <v>1</v>
      </c>
      <c r="O92">
        <v>1</v>
      </c>
      <c r="P92">
        <v>2</v>
      </c>
      <c r="Q92">
        <v>2</v>
      </c>
      <c r="R92">
        <v>2</v>
      </c>
      <c r="S92">
        <v>2</v>
      </c>
      <c r="T92">
        <v>2</v>
      </c>
      <c r="U92">
        <v>2</v>
      </c>
      <c r="V92">
        <v>2</v>
      </c>
      <c r="W92">
        <v>2</v>
      </c>
      <c r="X92">
        <v>1</v>
      </c>
      <c r="Y92">
        <v>1</v>
      </c>
      <c r="Z92">
        <v>1</v>
      </c>
      <c r="AA92">
        <v>3</v>
      </c>
      <c r="AB92">
        <v>2</v>
      </c>
      <c r="AC92">
        <v>6</v>
      </c>
      <c r="AD92">
        <v>6</v>
      </c>
      <c r="AE92">
        <v>6</v>
      </c>
      <c r="AF92">
        <v>7</v>
      </c>
      <c r="AG92">
        <v>7</v>
      </c>
      <c r="AH92">
        <v>1</v>
      </c>
      <c r="AI92">
        <v>0</v>
      </c>
      <c r="AJ92">
        <v>1</v>
      </c>
      <c r="AK92">
        <v>0</v>
      </c>
      <c r="AL92">
        <v>0</v>
      </c>
      <c r="AM92">
        <v>2</v>
      </c>
      <c r="AN92" s="50" t="s">
        <v>128</v>
      </c>
    </row>
    <row r="93" spans="1:40" x14ac:dyDescent="0.3">
      <c r="A93">
        <v>2026</v>
      </c>
      <c r="B93">
        <v>1</v>
      </c>
      <c r="C93">
        <v>4406</v>
      </c>
      <c r="D93">
        <v>4409</v>
      </c>
      <c r="E93" t="s">
        <v>130</v>
      </c>
      <c r="F93" t="s">
        <v>92</v>
      </c>
      <c r="G93" t="s">
        <v>128</v>
      </c>
      <c r="H93">
        <v>0</v>
      </c>
      <c r="I93">
        <v>0</v>
      </c>
      <c r="K93">
        <v>0</v>
      </c>
      <c r="L93">
        <v>7</v>
      </c>
      <c r="M93">
        <v>7</v>
      </c>
      <c r="N93">
        <v>7</v>
      </c>
      <c r="O93">
        <v>7</v>
      </c>
      <c r="P93">
        <v>6</v>
      </c>
      <c r="Q93">
        <v>6</v>
      </c>
      <c r="R93">
        <v>6</v>
      </c>
      <c r="S93">
        <v>6</v>
      </c>
      <c r="T93">
        <v>6</v>
      </c>
      <c r="U93">
        <v>6</v>
      </c>
      <c r="V93">
        <v>5</v>
      </c>
      <c r="W93">
        <v>4</v>
      </c>
      <c r="X93">
        <v>4</v>
      </c>
      <c r="Y93">
        <v>4</v>
      </c>
      <c r="Z93">
        <v>4</v>
      </c>
      <c r="AA93">
        <v>6</v>
      </c>
      <c r="AB93">
        <v>3</v>
      </c>
      <c r="AC93">
        <v>5</v>
      </c>
      <c r="AD93">
        <v>5</v>
      </c>
      <c r="AE93">
        <v>4</v>
      </c>
      <c r="AF93">
        <v>3</v>
      </c>
      <c r="AG93">
        <v>3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5</v>
      </c>
      <c r="AN93" s="50" t="s">
        <v>128</v>
      </c>
    </row>
    <row r="94" spans="1:40" x14ac:dyDescent="0.3">
      <c r="A94">
        <v>2026</v>
      </c>
      <c r="B94">
        <v>1</v>
      </c>
      <c r="C94">
        <v>4407</v>
      </c>
      <c r="D94">
        <v>4410</v>
      </c>
      <c r="E94" t="s">
        <v>131</v>
      </c>
      <c r="F94" t="s">
        <v>92</v>
      </c>
      <c r="G94" t="s">
        <v>128</v>
      </c>
      <c r="H94">
        <v>0</v>
      </c>
      <c r="I94">
        <v>0</v>
      </c>
      <c r="K94">
        <v>0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2</v>
      </c>
      <c r="W94">
        <v>0</v>
      </c>
      <c r="X94">
        <v>0</v>
      </c>
      <c r="Y94">
        <v>0</v>
      </c>
      <c r="Z94">
        <v>0</v>
      </c>
      <c r="AA94">
        <v>0</v>
      </c>
      <c r="AB94">
        <v>1</v>
      </c>
      <c r="AC94">
        <v>2</v>
      </c>
      <c r="AD94">
        <v>2</v>
      </c>
      <c r="AE94">
        <v>2</v>
      </c>
      <c r="AF94">
        <v>2</v>
      </c>
      <c r="AG94">
        <v>2</v>
      </c>
      <c r="AH94">
        <v>0</v>
      </c>
      <c r="AI94">
        <v>3</v>
      </c>
      <c r="AJ94">
        <v>0</v>
      </c>
      <c r="AK94">
        <v>0</v>
      </c>
      <c r="AL94">
        <v>0</v>
      </c>
      <c r="AM94">
        <v>0</v>
      </c>
      <c r="AN94" s="50" t="s">
        <v>128</v>
      </c>
    </row>
    <row r="95" spans="1:40" x14ac:dyDescent="0.3">
      <c r="A95">
        <v>2026</v>
      </c>
      <c r="B95">
        <v>1</v>
      </c>
      <c r="C95">
        <v>4408</v>
      </c>
      <c r="D95">
        <v>4411</v>
      </c>
      <c r="E95" t="s">
        <v>132</v>
      </c>
      <c r="F95" t="s">
        <v>92</v>
      </c>
      <c r="G95" t="s">
        <v>128</v>
      </c>
      <c r="H95">
        <v>0</v>
      </c>
      <c r="I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4</v>
      </c>
      <c r="X95">
        <v>1</v>
      </c>
      <c r="Y95">
        <v>1</v>
      </c>
      <c r="Z95">
        <v>1</v>
      </c>
      <c r="AA95">
        <v>1</v>
      </c>
      <c r="AB95">
        <v>0</v>
      </c>
      <c r="AC95">
        <v>0</v>
      </c>
      <c r="AD95">
        <v>0</v>
      </c>
      <c r="AE95">
        <v>0</v>
      </c>
      <c r="AF95">
        <v>4</v>
      </c>
      <c r="AG95">
        <v>1</v>
      </c>
      <c r="AH95">
        <v>1</v>
      </c>
      <c r="AI95">
        <v>0</v>
      </c>
      <c r="AJ95">
        <v>0</v>
      </c>
      <c r="AK95">
        <v>0</v>
      </c>
      <c r="AL95">
        <v>0</v>
      </c>
      <c r="AM95">
        <v>1</v>
      </c>
      <c r="AN95" s="50" t="s">
        <v>128</v>
      </c>
    </row>
    <row r="96" spans="1:40" x14ac:dyDescent="0.3">
      <c r="A96">
        <v>2026</v>
      </c>
      <c r="B96">
        <v>1</v>
      </c>
      <c r="C96">
        <v>4409</v>
      </c>
      <c r="D96">
        <v>4412</v>
      </c>
      <c r="E96" t="s">
        <v>133</v>
      </c>
      <c r="F96" t="s">
        <v>92</v>
      </c>
      <c r="G96" t="s">
        <v>128</v>
      </c>
      <c r="H96">
        <v>0</v>
      </c>
      <c r="I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1</v>
      </c>
      <c r="U96">
        <v>1</v>
      </c>
      <c r="V96">
        <v>2</v>
      </c>
      <c r="W96">
        <v>0</v>
      </c>
      <c r="X96">
        <v>0</v>
      </c>
      <c r="Y96">
        <v>0</v>
      </c>
      <c r="Z96">
        <v>0</v>
      </c>
      <c r="AA96">
        <v>0</v>
      </c>
      <c r="AB96">
        <v>2</v>
      </c>
      <c r="AC96">
        <v>0</v>
      </c>
      <c r="AD96">
        <v>0</v>
      </c>
      <c r="AE96">
        <v>0</v>
      </c>
      <c r="AF96">
        <v>1</v>
      </c>
      <c r="AG96">
        <v>1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 s="50" t="s">
        <v>128</v>
      </c>
    </row>
    <row r="97" spans="1:40" x14ac:dyDescent="0.3">
      <c r="A97">
        <v>2026</v>
      </c>
      <c r="B97">
        <v>1</v>
      </c>
      <c r="C97">
        <v>4410</v>
      </c>
      <c r="D97">
        <v>4413</v>
      </c>
      <c r="E97" t="s">
        <v>134</v>
      </c>
      <c r="F97" t="s">
        <v>92</v>
      </c>
      <c r="G97" t="s">
        <v>128</v>
      </c>
      <c r="H97">
        <v>0</v>
      </c>
      <c r="I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3</v>
      </c>
      <c r="X97">
        <v>0</v>
      </c>
      <c r="Y97">
        <v>0</v>
      </c>
      <c r="Z97">
        <v>0</v>
      </c>
      <c r="AA97">
        <v>1</v>
      </c>
      <c r="AB97">
        <v>0</v>
      </c>
      <c r="AC97">
        <v>0</v>
      </c>
      <c r="AD97">
        <v>0</v>
      </c>
      <c r="AE97">
        <v>0</v>
      </c>
      <c r="AF97">
        <v>1</v>
      </c>
      <c r="AG97">
        <v>1</v>
      </c>
      <c r="AH97">
        <v>1</v>
      </c>
      <c r="AI97">
        <v>8</v>
      </c>
      <c r="AJ97">
        <v>1</v>
      </c>
      <c r="AK97">
        <v>0</v>
      </c>
      <c r="AL97">
        <v>0</v>
      </c>
      <c r="AM97">
        <v>0</v>
      </c>
      <c r="AN97" s="50" t="s">
        <v>128</v>
      </c>
    </row>
    <row r="98" spans="1:40" x14ac:dyDescent="0.3">
      <c r="A98">
        <v>2026</v>
      </c>
      <c r="B98">
        <v>1</v>
      </c>
      <c r="C98">
        <v>4411</v>
      </c>
      <c r="D98">
        <v>4414</v>
      </c>
      <c r="E98" t="s">
        <v>135</v>
      </c>
      <c r="F98" t="s">
        <v>92</v>
      </c>
      <c r="G98" t="s">
        <v>128</v>
      </c>
      <c r="H98">
        <v>0</v>
      </c>
      <c r="I98">
        <v>0</v>
      </c>
      <c r="K98">
        <v>0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0</v>
      </c>
      <c r="X98">
        <v>1</v>
      </c>
      <c r="Y98">
        <v>1</v>
      </c>
      <c r="Z98">
        <v>1</v>
      </c>
      <c r="AA98">
        <v>1</v>
      </c>
      <c r="AB98">
        <v>3</v>
      </c>
      <c r="AC98">
        <v>1</v>
      </c>
      <c r="AD98">
        <v>1</v>
      </c>
      <c r="AE98">
        <v>1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 s="50" t="s">
        <v>128</v>
      </c>
    </row>
    <row r="99" spans="1:40" x14ac:dyDescent="0.3">
      <c r="A99">
        <v>2026</v>
      </c>
      <c r="B99">
        <v>1</v>
      </c>
      <c r="C99">
        <v>4412</v>
      </c>
      <c r="D99">
        <v>4415</v>
      </c>
      <c r="E99" t="s">
        <v>136</v>
      </c>
      <c r="F99" t="s">
        <v>92</v>
      </c>
      <c r="G99" t="s">
        <v>128</v>
      </c>
      <c r="H99">
        <v>0</v>
      </c>
      <c r="I99">
        <v>0</v>
      </c>
      <c r="K99">
        <v>0</v>
      </c>
      <c r="L99">
        <v>1</v>
      </c>
      <c r="M99">
        <v>1</v>
      </c>
      <c r="N99">
        <v>1</v>
      </c>
      <c r="O99">
        <v>1</v>
      </c>
      <c r="P99">
        <v>2</v>
      </c>
      <c r="Q99">
        <v>3</v>
      </c>
      <c r="R99">
        <v>3</v>
      </c>
      <c r="S99">
        <v>2</v>
      </c>
      <c r="T99">
        <v>1</v>
      </c>
      <c r="U99">
        <v>1</v>
      </c>
      <c r="V99">
        <v>1</v>
      </c>
      <c r="W99">
        <v>0</v>
      </c>
      <c r="X99">
        <v>0</v>
      </c>
      <c r="Y99">
        <v>0</v>
      </c>
      <c r="Z99">
        <v>1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1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1</v>
      </c>
      <c r="AM99">
        <v>0</v>
      </c>
      <c r="AN99" s="50" t="s">
        <v>128</v>
      </c>
    </row>
    <row r="100" spans="1:40" x14ac:dyDescent="0.3">
      <c r="A100">
        <v>2026</v>
      </c>
      <c r="B100">
        <v>1</v>
      </c>
      <c r="C100">
        <v>4413</v>
      </c>
      <c r="D100">
        <v>4416</v>
      </c>
      <c r="E100" t="s">
        <v>137</v>
      </c>
      <c r="F100" t="s">
        <v>92</v>
      </c>
      <c r="G100" t="s">
        <v>128</v>
      </c>
      <c r="H100">
        <v>0</v>
      </c>
      <c r="I100">
        <v>0</v>
      </c>
      <c r="K100">
        <v>0</v>
      </c>
      <c r="L100">
        <v>1</v>
      </c>
      <c r="M100">
        <v>1</v>
      </c>
      <c r="N100">
        <v>1</v>
      </c>
      <c r="O100">
        <v>1</v>
      </c>
      <c r="P100">
        <v>2</v>
      </c>
      <c r="Q100">
        <v>2</v>
      </c>
      <c r="R100">
        <v>2</v>
      </c>
      <c r="S100">
        <v>2</v>
      </c>
      <c r="T100">
        <v>0</v>
      </c>
      <c r="U100">
        <v>0</v>
      </c>
      <c r="V100">
        <v>1</v>
      </c>
      <c r="W100">
        <v>1</v>
      </c>
      <c r="X100">
        <v>0</v>
      </c>
      <c r="Y100">
        <v>0</v>
      </c>
      <c r="Z100">
        <v>0</v>
      </c>
      <c r="AA100">
        <v>0</v>
      </c>
      <c r="AB100">
        <v>1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1</v>
      </c>
      <c r="AJ100">
        <v>0</v>
      </c>
      <c r="AK100">
        <v>0</v>
      </c>
      <c r="AL100">
        <v>0</v>
      </c>
      <c r="AM100">
        <v>4</v>
      </c>
      <c r="AN100" s="50" t="s">
        <v>128</v>
      </c>
    </row>
    <row r="101" spans="1:40" x14ac:dyDescent="0.3">
      <c r="A101">
        <v>2026</v>
      </c>
      <c r="B101">
        <v>1</v>
      </c>
      <c r="C101">
        <v>4414</v>
      </c>
      <c r="D101">
        <v>4417</v>
      </c>
      <c r="E101" t="s">
        <v>138</v>
      </c>
      <c r="F101" t="s">
        <v>92</v>
      </c>
      <c r="G101" t="s">
        <v>107</v>
      </c>
      <c r="H101">
        <v>0</v>
      </c>
      <c r="I101">
        <v>0</v>
      </c>
      <c r="K101">
        <v>0</v>
      </c>
      <c r="L101">
        <v>2</v>
      </c>
      <c r="M101">
        <v>2</v>
      </c>
      <c r="N101">
        <v>2</v>
      </c>
      <c r="O101">
        <v>2</v>
      </c>
      <c r="P101">
        <v>3</v>
      </c>
      <c r="Q101">
        <v>3</v>
      </c>
      <c r="R101">
        <v>3</v>
      </c>
      <c r="S101">
        <v>3</v>
      </c>
      <c r="T101">
        <v>3</v>
      </c>
      <c r="U101">
        <v>3</v>
      </c>
      <c r="V101">
        <v>2</v>
      </c>
      <c r="W101">
        <v>1</v>
      </c>
      <c r="X101">
        <v>3</v>
      </c>
      <c r="Y101">
        <v>3</v>
      </c>
      <c r="Z101">
        <v>3</v>
      </c>
      <c r="AA101">
        <v>2</v>
      </c>
      <c r="AB101">
        <v>3</v>
      </c>
      <c r="AC101">
        <v>0</v>
      </c>
      <c r="AD101">
        <v>0</v>
      </c>
      <c r="AE101">
        <v>0</v>
      </c>
      <c r="AF101">
        <v>2</v>
      </c>
      <c r="AG101">
        <v>1</v>
      </c>
      <c r="AH101">
        <v>0</v>
      </c>
      <c r="AI101">
        <v>3</v>
      </c>
      <c r="AJ101">
        <v>2</v>
      </c>
      <c r="AK101">
        <v>0</v>
      </c>
      <c r="AL101">
        <v>0</v>
      </c>
      <c r="AM101">
        <v>2</v>
      </c>
      <c r="AN101" s="50" t="s">
        <v>107</v>
      </c>
    </row>
    <row r="102" spans="1:40" x14ac:dyDescent="0.3">
      <c r="A102">
        <v>2026</v>
      </c>
      <c r="B102">
        <v>1</v>
      </c>
      <c r="C102">
        <v>4415</v>
      </c>
      <c r="D102">
        <v>4418</v>
      </c>
      <c r="E102" t="s">
        <v>139</v>
      </c>
      <c r="F102" t="s">
        <v>92</v>
      </c>
      <c r="G102" t="s">
        <v>107</v>
      </c>
      <c r="H102">
        <v>0</v>
      </c>
      <c r="I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0</v>
      </c>
      <c r="AC102">
        <v>1</v>
      </c>
      <c r="AD102">
        <v>1</v>
      </c>
      <c r="AE102">
        <v>1</v>
      </c>
      <c r="AF102">
        <v>0</v>
      </c>
      <c r="AG102">
        <v>0</v>
      </c>
      <c r="AH102">
        <v>1</v>
      </c>
      <c r="AI102">
        <v>6</v>
      </c>
      <c r="AJ102">
        <v>0</v>
      </c>
      <c r="AK102">
        <v>0</v>
      </c>
      <c r="AL102">
        <v>0</v>
      </c>
      <c r="AM102">
        <v>1</v>
      </c>
      <c r="AN102" s="50" t="s">
        <v>107</v>
      </c>
    </row>
    <row r="103" spans="1:40" x14ac:dyDescent="0.3">
      <c r="A103">
        <v>2026</v>
      </c>
      <c r="B103">
        <v>1</v>
      </c>
      <c r="C103">
        <v>4416</v>
      </c>
      <c r="D103">
        <v>4419</v>
      </c>
      <c r="E103" t="s">
        <v>140</v>
      </c>
      <c r="F103" t="s">
        <v>92</v>
      </c>
      <c r="G103" t="s">
        <v>107</v>
      </c>
      <c r="H103">
        <v>0</v>
      </c>
      <c r="I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1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3</v>
      </c>
      <c r="AG103">
        <v>2</v>
      </c>
      <c r="AH103">
        <v>0</v>
      </c>
      <c r="AI103">
        <v>4</v>
      </c>
      <c r="AJ103">
        <v>0</v>
      </c>
      <c r="AK103">
        <v>0</v>
      </c>
      <c r="AL103">
        <v>0</v>
      </c>
      <c r="AM103">
        <v>0</v>
      </c>
      <c r="AN103" s="50" t="s">
        <v>107</v>
      </c>
    </row>
    <row r="104" spans="1:40" x14ac:dyDescent="0.3">
      <c r="A104">
        <v>2026</v>
      </c>
      <c r="B104">
        <v>1</v>
      </c>
      <c r="C104">
        <v>4417</v>
      </c>
      <c r="D104">
        <v>4420</v>
      </c>
      <c r="E104" t="s">
        <v>141</v>
      </c>
      <c r="F104" t="s">
        <v>92</v>
      </c>
      <c r="G104" t="s">
        <v>141</v>
      </c>
      <c r="H104">
        <v>18</v>
      </c>
      <c r="I104">
        <v>2</v>
      </c>
      <c r="K104">
        <v>33</v>
      </c>
      <c r="L104">
        <v>25</v>
      </c>
      <c r="M104">
        <v>25</v>
      </c>
      <c r="N104">
        <v>25</v>
      </c>
      <c r="O104">
        <v>25</v>
      </c>
      <c r="P104">
        <v>27</v>
      </c>
      <c r="Q104">
        <v>24</v>
      </c>
      <c r="R104">
        <v>26</v>
      </c>
      <c r="S104">
        <v>26</v>
      </c>
      <c r="T104">
        <v>30</v>
      </c>
      <c r="U104">
        <v>30</v>
      </c>
      <c r="V104">
        <v>17</v>
      </c>
      <c r="W104">
        <v>22</v>
      </c>
      <c r="X104">
        <v>16</v>
      </c>
      <c r="Y104">
        <v>16</v>
      </c>
      <c r="Z104">
        <v>16</v>
      </c>
      <c r="AA104">
        <v>7</v>
      </c>
      <c r="AB104">
        <v>41</v>
      </c>
      <c r="AC104">
        <v>17</v>
      </c>
      <c r="AD104">
        <v>13</v>
      </c>
      <c r="AE104">
        <v>13</v>
      </c>
      <c r="AF104">
        <v>16</v>
      </c>
      <c r="AG104">
        <v>12</v>
      </c>
      <c r="AH104">
        <v>3</v>
      </c>
      <c r="AI104">
        <v>8</v>
      </c>
      <c r="AJ104">
        <v>5</v>
      </c>
      <c r="AK104">
        <v>0</v>
      </c>
      <c r="AL104">
        <v>0</v>
      </c>
      <c r="AM104">
        <v>16</v>
      </c>
      <c r="AN104" s="50" t="s">
        <v>141</v>
      </c>
    </row>
    <row r="105" spans="1:40" x14ac:dyDescent="0.3">
      <c r="A105">
        <v>2026</v>
      </c>
      <c r="B105">
        <v>1</v>
      </c>
      <c r="C105">
        <v>4418</v>
      </c>
      <c r="D105">
        <v>4421</v>
      </c>
      <c r="E105" t="s">
        <v>142</v>
      </c>
      <c r="F105" t="s">
        <v>92</v>
      </c>
      <c r="G105" t="s">
        <v>141</v>
      </c>
      <c r="H105">
        <v>4</v>
      </c>
      <c r="I105">
        <v>0</v>
      </c>
      <c r="K105">
        <v>0</v>
      </c>
      <c r="L105">
        <v>5</v>
      </c>
      <c r="M105">
        <v>5</v>
      </c>
      <c r="N105">
        <v>5</v>
      </c>
      <c r="O105">
        <v>5</v>
      </c>
      <c r="P105">
        <v>5</v>
      </c>
      <c r="Q105">
        <v>5</v>
      </c>
      <c r="R105">
        <v>5</v>
      </c>
      <c r="S105">
        <v>5</v>
      </c>
      <c r="T105">
        <v>8</v>
      </c>
      <c r="U105">
        <v>8</v>
      </c>
      <c r="V105">
        <v>6</v>
      </c>
      <c r="W105">
        <v>1</v>
      </c>
      <c r="X105">
        <v>3</v>
      </c>
      <c r="Y105">
        <v>4</v>
      </c>
      <c r="Z105">
        <v>4</v>
      </c>
      <c r="AA105">
        <v>1</v>
      </c>
      <c r="AB105">
        <v>10</v>
      </c>
      <c r="AC105">
        <v>6</v>
      </c>
      <c r="AD105">
        <v>6</v>
      </c>
      <c r="AE105">
        <v>6</v>
      </c>
      <c r="AF105">
        <v>5</v>
      </c>
      <c r="AG105">
        <v>5</v>
      </c>
      <c r="AH105">
        <v>0</v>
      </c>
      <c r="AI105">
        <v>16</v>
      </c>
      <c r="AJ105">
        <v>1</v>
      </c>
      <c r="AK105">
        <v>0</v>
      </c>
      <c r="AL105">
        <v>0</v>
      </c>
      <c r="AM105">
        <v>6</v>
      </c>
      <c r="AN105" s="50" t="s">
        <v>141</v>
      </c>
    </row>
    <row r="106" spans="1:40" x14ac:dyDescent="0.3">
      <c r="A106">
        <v>2026</v>
      </c>
      <c r="B106">
        <v>1</v>
      </c>
      <c r="C106">
        <v>4419</v>
      </c>
      <c r="D106">
        <v>4422</v>
      </c>
      <c r="E106" t="s">
        <v>143</v>
      </c>
      <c r="F106" t="s">
        <v>92</v>
      </c>
      <c r="G106" t="s">
        <v>141</v>
      </c>
      <c r="H106">
        <v>0</v>
      </c>
      <c r="I106">
        <v>0</v>
      </c>
      <c r="K106">
        <v>0</v>
      </c>
      <c r="L106">
        <v>5</v>
      </c>
      <c r="M106">
        <v>5</v>
      </c>
      <c r="N106">
        <v>5</v>
      </c>
      <c r="O106">
        <v>5</v>
      </c>
      <c r="P106">
        <v>5</v>
      </c>
      <c r="Q106">
        <v>5</v>
      </c>
      <c r="R106">
        <v>5</v>
      </c>
      <c r="S106">
        <v>5</v>
      </c>
      <c r="T106">
        <v>6</v>
      </c>
      <c r="U106">
        <v>6</v>
      </c>
      <c r="V106">
        <v>4</v>
      </c>
      <c r="W106">
        <v>10</v>
      </c>
      <c r="X106">
        <v>3</v>
      </c>
      <c r="Y106">
        <v>3</v>
      </c>
      <c r="Z106">
        <v>3</v>
      </c>
      <c r="AA106">
        <v>2</v>
      </c>
      <c r="AB106">
        <v>1</v>
      </c>
      <c r="AC106">
        <v>1</v>
      </c>
      <c r="AD106">
        <v>1</v>
      </c>
      <c r="AE106">
        <v>1</v>
      </c>
      <c r="AF106">
        <v>3</v>
      </c>
      <c r="AG106">
        <v>4</v>
      </c>
      <c r="AH106">
        <v>1</v>
      </c>
      <c r="AI106">
        <v>2</v>
      </c>
      <c r="AJ106">
        <v>0</v>
      </c>
      <c r="AK106">
        <v>0</v>
      </c>
      <c r="AL106">
        <v>0</v>
      </c>
      <c r="AM106">
        <v>2</v>
      </c>
      <c r="AN106" s="50" t="s">
        <v>141</v>
      </c>
    </row>
    <row r="107" spans="1:40" x14ac:dyDescent="0.3">
      <c r="A107">
        <v>2026</v>
      </c>
      <c r="B107">
        <v>1</v>
      </c>
      <c r="C107">
        <v>4420</v>
      </c>
      <c r="D107">
        <v>4423</v>
      </c>
      <c r="E107" t="s">
        <v>144</v>
      </c>
      <c r="F107" t="s">
        <v>92</v>
      </c>
      <c r="G107" t="s">
        <v>141</v>
      </c>
      <c r="H107">
        <v>0</v>
      </c>
      <c r="I107">
        <v>0</v>
      </c>
      <c r="K107">
        <v>0</v>
      </c>
      <c r="L107">
        <v>8</v>
      </c>
      <c r="M107">
        <v>8</v>
      </c>
      <c r="N107">
        <v>8</v>
      </c>
      <c r="O107">
        <v>8</v>
      </c>
      <c r="P107">
        <v>9</v>
      </c>
      <c r="Q107">
        <v>9</v>
      </c>
      <c r="R107">
        <v>9</v>
      </c>
      <c r="S107">
        <v>9</v>
      </c>
      <c r="T107">
        <v>6</v>
      </c>
      <c r="U107">
        <v>6</v>
      </c>
      <c r="V107">
        <v>5</v>
      </c>
      <c r="W107">
        <v>2</v>
      </c>
      <c r="X107">
        <v>5</v>
      </c>
      <c r="Y107">
        <v>5</v>
      </c>
      <c r="Z107">
        <v>5</v>
      </c>
      <c r="AA107">
        <v>6</v>
      </c>
      <c r="AB107">
        <v>6</v>
      </c>
      <c r="AC107">
        <v>1</v>
      </c>
      <c r="AD107">
        <v>1</v>
      </c>
      <c r="AE107">
        <v>1</v>
      </c>
      <c r="AF107">
        <v>2</v>
      </c>
      <c r="AG107">
        <v>2</v>
      </c>
      <c r="AH107">
        <v>0</v>
      </c>
      <c r="AI107">
        <v>3</v>
      </c>
      <c r="AJ107">
        <v>0</v>
      </c>
      <c r="AK107">
        <v>0</v>
      </c>
      <c r="AL107">
        <v>0</v>
      </c>
      <c r="AM107">
        <v>3</v>
      </c>
      <c r="AN107" s="50" t="s">
        <v>141</v>
      </c>
    </row>
    <row r="108" spans="1:40" x14ac:dyDescent="0.3">
      <c r="A108">
        <v>2026</v>
      </c>
      <c r="B108">
        <v>1</v>
      </c>
      <c r="C108">
        <v>4421</v>
      </c>
      <c r="D108">
        <v>4424</v>
      </c>
      <c r="E108" t="s">
        <v>145</v>
      </c>
      <c r="F108" t="s">
        <v>92</v>
      </c>
      <c r="G108" t="s">
        <v>141</v>
      </c>
      <c r="H108">
        <v>0</v>
      </c>
      <c r="I108">
        <v>0</v>
      </c>
      <c r="K108">
        <v>0</v>
      </c>
      <c r="L108">
        <v>10</v>
      </c>
      <c r="M108">
        <v>10</v>
      </c>
      <c r="N108">
        <v>10</v>
      </c>
      <c r="O108">
        <v>10</v>
      </c>
      <c r="P108">
        <v>4</v>
      </c>
      <c r="Q108">
        <v>5</v>
      </c>
      <c r="R108">
        <v>4</v>
      </c>
      <c r="S108">
        <v>5</v>
      </c>
      <c r="T108">
        <v>6</v>
      </c>
      <c r="U108">
        <v>5</v>
      </c>
      <c r="V108">
        <v>5</v>
      </c>
      <c r="W108">
        <v>3</v>
      </c>
      <c r="X108">
        <v>9</v>
      </c>
      <c r="Y108">
        <v>9</v>
      </c>
      <c r="Z108">
        <v>12</v>
      </c>
      <c r="AA108">
        <v>7</v>
      </c>
      <c r="AB108">
        <v>3</v>
      </c>
      <c r="AC108">
        <v>6</v>
      </c>
      <c r="AD108">
        <v>5</v>
      </c>
      <c r="AE108">
        <v>4</v>
      </c>
      <c r="AF108">
        <v>7</v>
      </c>
      <c r="AG108">
        <v>7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4</v>
      </c>
      <c r="AN108" s="50" t="s">
        <v>141</v>
      </c>
    </row>
    <row r="109" spans="1:40" x14ac:dyDescent="0.3">
      <c r="A109">
        <v>2026</v>
      </c>
      <c r="B109">
        <v>1</v>
      </c>
      <c r="C109">
        <v>4422</v>
      </c>
      <c r="D109">
        <v>4425</v>
      </c>
      <c r="E109" t="s">
        <v>146</v>
      </c>
      <c r="F109" t="s">
        <v>92</v>
      </c>
      <c r="G109" t="s">
        <v>141</v>
      </c>
      <c r="H109">
        <v>0</v>
      </c>
      <c r="I109">
        <v>0</v>
      </c>
      <c r="K109">
        <v>0</v>
      </c>
      <c r="L109">
        <v>3</v>
      </c>
      <c r="M109">
        <v>3</v>
      </c>
      <c r="N109">
        <v>3</v>
      </c>
      <c r="O109">
        <v>3</v>
      </c>
      <c r="P109">
        <v>3</v>
      </c>
      <c r="Q109">
        <v>3</v>
      </c>
      <c r="R109">
        <v>3</v>
      </c>
      <c r="S109">
        <v>3</v>
      </c>
      <c r="T109">
        <v>1</v>
      </c>
      <c r="U109">
        <v>1</v>
      </c>
      <c r="V109">
        <v>1</v>
      </c>
      <c r="W109">
        <v>5</v>
      </c>
      <c r="X109">
        <v>2</v>
      </c>
      <c r="Y109">
        <v>3</v>
      </c>
      <c r="Z109">
        <v>3</v>
      </c>
      <c r="AA109">
        <v>3</v>
      </c>
      <c r="AB109">
        <v>0</v>
      </c>
      <c r="AC109">
        <v>0</v>
      </c>
      <c r="AD109">
        <v>0</v>
      </c>
      <c r="AE109">
        <v>0</v>
      </c>
      <c r="AF109">
        <v>6</v>
      </c>
      <c r="AG109">
        <v>5</v>
      </c>
      <c r="AH109">
        <v>1</v>
      </c>
      <c r="AI109">
        <v>2</v>
      </c>
      <c r="AJ109">
        <v>2</v>
      </c>
      <c r="AK109">
        <v>0</v>
      </c>
      <c r="AL109">
        <v>0</v>
      </c>
      <c r="AM109">
        <v>1</v>
      </c>
      <c r="AN109" s="50" t="s">
        <v>141</v>
      </c>
    </row>
    <row r="110" spans="1:40" x14ac:dyDescent="0.3">
      <c r="A110">
        <v>2026</v>
      </c>
      <c r="B110">
        <v>1</v>
      </c>
      <c r="C110">
        <v>4423</v>
      </c>
      <c r="D110">
        <v>4426</v>
      </c>
      <c r="E110" t="s">
        <v>147</v>
      </c>
      <c r="F110" t="s">
        <v>92</v>
      </c>
      <c r="G110" t="s">
        <v>141</v>
      </c>
      <c r="H110">
        <v>0</v>
      </c>
      <c r="I110">
        <v>0</v>
      </c>
      <c r="K110">
        <v>0</v>
      </c>
      <c r="L110">
        <v>5</v>
      </c>
      <c r="M110">
        <v>5</v>
      </c>
      <c r="N110">
        <v>5</v>
      </c>
      <c r="O110">
        <v>5</v>
      </c>
      <c r="P110">
        <v>9</v>
      </c>
      <c r="Q110">
        <v>9</v>
      </c>
      <c r="R110">
        <v>9</v>
      </c>
      <c r="S110">
        <v>9</v>
      </c>
      <c r="T110">
        <v>10</v>
      </c>
      <c r="U110">
        <v>10</v>
      </c>
      <c r="V110">
        <v>10</v>
      </c>
      <c r="W110">
        <v>15</v>
      </c>
      <c r="X110">
        <v>12</v>
      </c>
      <c r="Y110">
        <v>12</v>
      </c>
      <c r="Z110">
        <v>12</v>
      </c>
      <c r="AA110">
        <v>10</v>
      </c>
      <c r="AB110">
        <v>6</v>
      </c>
      <c r="AC110">
        <v>8</v>
      </c>
      <c r="AD110">
        <v>8</v>
      </c>
      <c r="AE110">
        <v>8</v>
      </c>
      <c r="AF110">
        <v>9</v>
      </c>
      <c r="AG110">
        <v>8</v>
      </c>
      <c r="AH110">
        <v>3</v>
      </c>
      <c r="AI110">
        <v>5</v>
      </c>
      <c r="AJ110">
        <v>1</v>
      </c>
      <c r="AK110">
        <v>0</v>
      </c>
      <c r="AL110">
        <v>3</v>
      </c>
      <c r="AM110">
        <v>12</v>
      </c>
      <c r="AN110" s="50" t="s">
        <v>141</v>
      </c>
    </row>
    <row r="111" spans="1:40" x14ac:dyDescent="0.3">
      <c r="A111">
        <v>2026</v>
      </c>
      <c r="B111">
        <v>1</v>
      </c>
      <c r="C111">
        <v>4424</v>
      </c>
      <c r="D111">
        <v>4427</v>
      </c>
      <c r="E111" t="s">
        <v>148</v>
      </c>
      <c r="F111" t="s">
        <v>92</v>
      </c>
      <c r="G111" t="s">
        <v>141</v>
      </c>
      <c r="H111">
        <v>0</v>
      </c>
      <c r="I111">
        <v>0</v>
      </c>
      <c r="K111">
        <v>0</v>
      </c>
      <c r="L111">
        <v>6</v>
      </c>
      <c r="M111">
        <v>6</v>
      </c>
      <c r="N111">
        <v>6</v>
      </c>
      <c r="O111">
        <v>6</v>
      </c>
      <c r="P111">
        <v>3</v>
      </c>
      <c r="Q111">
        <v>3</v>
      </c>
      <c r="R111">
        <v>3</v>
      </c>
      <c r="S111">
        <v>3</v>
      </c>
      <c r="T111">
        <v>0</v>
      </c>
      <c r="U111">
        <v>0</v>
      </c>
      <c r="V111">
        <v>0</v>
      </c>
      <c r="W111">
        <v>3</v>
      </c>
      <c r="X111">
        <v>4</v>
      </c>
      <c r="Y111">
        <v>4</v>
      </c>
      <c r="Z111">
        <v>4</v>
      </c>
      <c r="AA111">
        <v>3</v>
      </c>
      <c r="AB111">
        <v>1</v>
      </c>
      <c r="AC111">
        <v>2</v>
      </c>
      <c r="AD111">
        <v>2</v>
      </c>
      <c r="AE111">
        <v>2</v>
      </c>
      <c r="AF111">
        <v>1</v>
      </c>
      <c r="AG111">
        <v>1</v>
      </c>
      <c r="AH111">
        <v>0</v>
      </c>
      <c r="AI111">
        <v>1</v>
      </c>
      <c r="AJ111">
        <v>0</v>
      </c>
      <c r="AK111">
        <v>0</v>
      </c>
      <c r="AL111">
        <v>0</v>
      </c>
      <c r="AM111">
        <v>0</v>
      </c>
      <c r="AN111" s="50" t="s">
        <v>141</v>
      </c>
    </row>
    <row r="112" spans="1:40" x14ac:dyDescent="0.3">
      <c r="A112">
        <v>2026</v>
      </c>
      <c r="B112">
        <v>1</v>
      </c>
      <c r="C112">
        <v>4425</v>
      </c>
      <c r="D112">
        <v>4428</v>
      </c>
      <c r="E112" t="s">
        <v>149</v>
      </c>
      <c r="F112" t="s">
        <v>92</v>
      </c>
      <c r="G112" t="s">
        <v>141</v>
      </c>
      <c r="H112">
        <v>0</v>
      </c>
      <c r="I112">
        <v>0</v>
      </c>
      <c r="K112">
        <v>0</v>
      </c>
      <c r="L112">
        <v>4</v>
      </c>
      <c r="M112">
        <v>4</v>
      </c>
      <c r="N112">
        <v>4</v>
      </c>
      <c r="O112">
        <v>4</v>
      </c>
      <c r="P112">
        <v>5</v>
      </c>
      <c r="Q112">
        <v>4</v>
      </c>
      <c r="R112">
        <v>5</v>
      </c>
      <c r="S112">
        <v>4</v>
      </c>
      <c r="T112">
        <v>5</v>
      </c>
      <c r="U112">
        <v>5</v>
      </c>
      <c r="V112">
        <v>5</v>
      </c>
      <c r="W112">
        <v>5</v>
      </c>
      <c r="X112">
        <v>6</v>
      </c>
      <c r="Y112">
        <v>6</v>
      </c>
      <c r="Z112">
        <v>6</v>
      </c>
      <c r="AA112">
        <v>4</v>
      </c>
      <c r="AB112">
        <v>11</v>
      </c>
      <c r="AC112">
        <v>4</v>
      </c>
      <c r="AD112">
        <v>4</v>
      </c>
      <c r="AE112">
        <v>4</v>
      </c>
      <c r="AF112">
        <v>6</v>
      </c>
      <c r="AG112">
        <v>6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2</v>
      </c>
      <c r="AN112" s="50" t="s">
        <v>141</v>
      </c>
    </row>
    <row r="113" spans="1:40" x14ac:dyDescent="0.3">
      <c r="A113">
        <v>2026</v>
      </c>
      <c r="B113">
        <v>1</v>
      </c>
      <c r="C113">
        <v>4426</v>
      </c>
      <c r="D113">
        <v>4429</v>
      </c>
      <c r="E113" t="s">
        <v>150</v>
      </c>
      <c r="F113" t="s">
        <v>92</v>
      </c>
      <c r="G113" t="s">
        <v>141</v>
      </c>
      <c r="H113">
        <v>1</v>
      </c>
      <c r="I113">
        <v>0</v>
      </c>
      <c r="K113">
        <v>2</v>
      </c>
      <c r="L113">
        <v>12</v>
      </c>
      <c r="M113">
        <v>10</v>
      </c>
      <c r="N113">
        <v>12</v>
      </c>
      <c r="O113">
        <v>12</v>
      </c>
      <c r="P113">
        <v>14</v>
      </c>
      <c r="Q113">
        <v>14</v>
      </c>
      <c r="R113">
        <v>14</v>
      </c>
      <c r="S113">
        <v>14</v>
      </c>
      <c r="T113">
        <v>11</v>
      </c>
      <c r="U113">
        <v>11</v>
      </c>
      <c r="V113">
        <v>11</v>
      </c>
      <c r="W113">
        <v>9</v>
      </c>
      <c r="X113">
        <v>14</v>
      </c>
      <c r="Y113">
        <v>14</v>
      </c>
      <c r="Z113">
        <v>18</v>
      </c>
      <c r="AA113">
        <v>7</v>
      </c>
      <c r="AB113">
        <v>7</v>
      </c>
      <c r="AC113">
        <v>13</v>
      </c>
      <c r="AD113">
        <v>13</v>
      </c>
      <c r="AE113">
        <v>12</v>
      </c>
      <c r="AF113">
        <v>9</v>
      </c>
      <c r="AG113">
        <v>9</v>
      </c>
      <c r="AH113">
        <v>0</v>
      </c>
      <c r="AI113">
        <v>0</v>
      </c>
      <c r="AJ113">
        <v>0</v>
      </c>
      <c r="AK113">
        <v>0</v>
      </c>
      <c r="AL113">
        <v>6</v>
      </c>
      <c r="AM113">
        <v>8</v>
      </c>
      <c r="AN113" s="50" t="s">
        <v>141</v>
      </c>
    </row>
    <row r="114" spans="1:40" x14ac:dyDescent="0.3">
      <c r="A114">
        <v>2026</v>
      </c>
      <c r="B114">
        <v>1</v>
      </c>
      <c r="C114">
        <v>4427</v>
      </c>
      <c r="D114">
        <v>4430</v>
      </c>
      <c r="E114" t="s">
        <v>151</v>
      </c>
      <c r="F114" t="s">
        <v>92</v>
      </c>
      <c r="G114" t="s">
        <v>141</v>
      </c>
      <c r="H114">
        <v>0</v>
      </c>
      <c r="I114">
        <v>0</v>
      </c>
      <c r="K114">
        <v>0</v>
      </c>
      <c r="L114">
        <v>2</v>
      </c>
      <c r="M114">
        <v>2</v>
      </c>
      <c r="N114">
        <v>2</v>
      </c>
      <c r="O114">
        <v>2</v>
      </c>
      <c r="P114">
        <v>4</v>
      </c>
      <c r="Q114">
        <v>4</v>
      </c>
      <c r="R114">
        <v>4</v>
      </c>
      <c r="S114">
        <v>4</v>
      </c>
      <c r="T114">
        <v>6</v>
      </c>
      <c r="U114">
        <v>6</v>
      </c>
      <c r="V114">
        <v>5</v>
      </c>
      <c r="W114">
        <v>1</v>
      </c>
      <c r="X114">
        <v>3</v>
      </c>
      <c r="Y114">
        <v>3</v>
      </c>
      <c r="Z114">
        <v>3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5</v>
      </c>
      <c r="AG114">
        <v>5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 s="50" t="s">
        <v>141</v>
      </c>
    </row>
    <row r="115" spans="1:40" x14ac:dyDescent="0.3">
      <c r="A115">
        <v>2026</v>
      </c>
      <c r="B115">
        <v>1</v>
      </c>
      <c r="C115">
        <v>4428</v>
      </c>
      <c r="D115">
        <v>4431</v>
      </c>
      <c r="E115" t="s">
        <v>152</v>
      </c>
      <c r="F115" t="s">
        <v>92</v>
      </c>
      <c r="G115" t="s">
        <v>141</v>
      </c>
      <c r="H115">
        <v>0</v>
      </c>
      <c r="I115">
        <v>0</v>
      </c>
      <c r="K115">
        <v>0</v>
      </c>
      <c r="L115">
        <v>2</v>
      </c>
      <c r="M115">
        <v>2</v>
      </c>
      <c r="N115">
        <v>2</v>
      </c>
      <c r="O115">
        <v>2</v>
      </c>
      <c r="P115">
        <v>1</v>
      </c>
      <c r="Q115">
        <v>1</v>
      </c>
      <c r="R115">
        <v>1</v>
      </c>
      <c r="S115">
        <v>1</v>
      </c>
      <c r="T115">
        <v>0</v>
      </c>
      <c r="U115">
        <v>0</v>
      </c>
      <c r="V115">
        <v>0</v>
      </c>
      <c r="W115">
        <v>2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5</v>
      </c>
      <c r="AD115">
        <v>5</v>
      </c>
      <c r="AE115">
        <v>5</v>
      </c>
      <c r="AF115">
        <v>2</v>
      </c>
      <c r="AG115">
        <v>2</v>
      </c>
      <c r="AH115">
        <v>0</v>
      </c>
      <c r="AI115">
        <v>6</v>
      </c>
      <c r="AJ115">
        <v>0</v>
      </c>
      <c r="AK115">
        <v>0</v>
      </c>
      <c r="AL115">
        <v>0</v>
      </c>
      <c r="AM115">
        <v>2</v>
      </c>
      <c r="AN115" s="50" t="s">
        <v>141</v>
      </c>
    </row>
    <row r="116" spans="1:40" x14ac:dyDescent="0.3">
      <c r="A116">
        <v>2026</v>
      </c>
      <c r="B116">
        <v>1</v>
      </c>
      <c r="C116">
        <v>4429</v>
      </c>
      <c r="D116">
        <v>4432</v>
      </c>
      <c r="E116" t="s">
        <v>153</v>
      </c>
      <c r="F116" t="s">
        <v>92</v>
      </c>
      <c r="G116" t="s">
        <v>141</v>
      </c>
      <c r="H116">
        <v>0</v>
      </c>
      <c r="I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6</v>
      </c>
      <c r="Q116">
        <v>6</v>
      </c>
      <c r="R116">
        <v>6</v>
      </c>
      <c r="S116">
        <v>6</v>
      </c>
      <c r="T116">
        <v>0</v>
      </c>
      <c r="U116">
        <v>0</v>
      </c>
      <c r="V116">
        <v>0</v>
      </c>
      <c r="W116">
        <v>0</v>
      </c>
      <c r="X116">
        <v>2</v>
      </c>
      <c r="Y116">
        <v>2</v>
      </c>
      <c r="Z116">
        <v>2</v>
      </c>
      <c r="AA116">
        <v>0</v>
      </c>
      <c r="AB116">
        <v>4</v>
      </c>
      <c r="AC116">
        <v>3</v>
      </c>
      <c r="AD116">
        <v>3</v>
      </c>
      <c r="AE116">
        <v>3</v>
      </c>
      <c r="AF116">
        <v>4</v>
      </c>
      <c r="AG116">
        <v>4</v>
      </c>
      <c r="AH116">
        <v>0</v>
      </c>
      <c r="AI116">
        <v>1</v>
      </c>
      <c r="AJ116">
        <v>0</v>
      </c>
      <c r="AK116">
        <v>0</v>
      </c>
      <c r="AL116">
        <v>0</v>
      </c>
      <c r="AM116">
        <v>1</v>
      </c>
      <c r="AN116" s="50" t="s">
        <v>141</v>
      </c>
    </row>
    <row r="117" spans="1:40" x14ac:dyDescent="0.3">
      <c r="A117">
        <v>2026</v>
      </c>
      <c r="B117">
        <v>1</v>
      </c>
      <c r="C117">
        <v>4430</v>
      </c>
      <c r="D117">
        <v>4433</v>
      </c>
      <c r="E117" t="s">
        <v>154</v>
      </c>
      <c r="F117" t="s">
        <v>92</v>
      </c>
      <c r="G117" t="s">
        <v>141</v>
      </c>
      <c r="H117">
        <v>0</v>
      </c>
      <c r="I117">
        <v>0</v>
      </c>
      <c r="K117">
        <v>0</v>
      </c>
      <c r="L117">
        <v>2</v>
      </c>
      <c r="M117">
        <v>2</v>
      </c>
      <c r="N117">
        <v>3</v>
      </c>
      <c r="O117">
        <v>3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1</v>
      </c>
      <c r="W117">
        <v>1</v>
      </c>
      <c r="X117">
        <v>0</v>
      </c>
      <c r="Y117">
        <v>2</v>
      </c>
      <c r="Z117">
        <v>0</v>
      </c>
      <c r="AA117">
        <v>0</v>
      </c>
      <c r="AB117">
        <v>1</v>
      </c>
      <c r="AC117">
        <v>0</v>
      </c>
      <c r="AD117">
        <v>2</v>
      </c>
      <c r="AE117">
        <v>2</v>
      </c>
      <c r="AF117">
        <v>4</v>
      </c>
      <c r="AG117">
        <v>2</v>
      </c>
      <c r="AH117">
        <v>4</v>
      </c>
      <c r="AI117">
        <v>6</v>
      </c>
      <c r="AJ117">
        <v>5</v>
      </c>
      <c r="AK117">
        <v>0</v>
      </c>
      <c r="AL117">
        <v>3</v>
      </c>
      <c r="AM117">
        <v>0</v>
      </c>
      <c r="AN117" s="50" t="s">
        <v>141</v>
      </c>
    </row>
    <row r="118" spans="1:40" x14ac:dyDescent="0.3">
      <c r="A118">
        <v>2026</v>
      </c>
      <c r="B118">
        <v>1</v>
      </c>
      <c r="C118">
        <v>4431</v>
      </c>
      <c r="D118">
        <v>4434</v>
      </c>
      <c r="E118" t="s">
        <v>155</v>
      </c>
      <c r="F118" t="s">
        <v>92</v>
      </c>
      <c r="G118" t="s">
        <v>141</v>
      </c>
      <c r="H118">
        <v>0</v>
      </c>
      <c r="I118">
        <v>0</v>
      </c>
      <c r="K118">
        <v>0</v>
      </c>
      <c r="L118">
        <v>6</v>
      </c>
      <c r="M118">
        <v>6</v>
      </c>
      <c r="N118">
        <v>6</v>
      </c>
      <c r="O118">
        <v>6</v>
      </c>
      <c r="P118">
        <v>4</v>
      </c>
      <c r="Q118">
        <v>3</v>
      </c>
      <c r="R118">
        <v>4</v>
      </c>
      <c r="S118">
        <v>4</v>
      </c>
      <c r="T118">
        <v>2</v>
      </c>
      <c r="U118">
        <v>2</v>
      </c>
      <c r="V118">
        <v>2</v>
      </c>
      <c r="W118">
        <v>5</v>
      </c>
      <c r="X118">
        <v>2</v>
      </c>
      <c r="Y118">
        <v>2</v>
      </c>
      <c r="Z118">
        <v>2</v>
      </c>
      <c r="AA118">
        <v>3</v>
      </c>
      <c r="AB118">
        <v>1</v>
      </c>
      <c r="AC118">
        <v>2</v>
      </c>
      <c r="AD118">
        <v>3</v>
      </c>
      <c r="AE118">
        <v>3</v>
      </c>
      <c r="AF118">
        <v>3</v>
      </c>
      <c r="AG118">
        <v>3</v>
      </c>
      <c r="AH118">
        <v>0</v>
      </c>
      <c r="AI118">
        <v>0</v>
      </c>
      <c r="AJ118">
        <v>1</v>
      </c>
      <c r="AK118">
        <v>0</v>
      </c>
      <c r="AL118">
        <v>0</v>
      </c>
      <c r="AM118">
        <v>0</v>
      </c>
      <c r="AN118" s="50" t="s">
        <v>141</v>
      </c>
    </row>
    <row r="119" spans="1:40" x14ac:dyDescent="0.3">
      <c r="A119">
        <v>2026</v>
      </c>
      <c r="B119">
        <v>1</v>
      </c>
      <c r="C119">
        <v>4432</v>
      </c>
      <c r="D119">
        <v>4435</v>
      </c>
      <c r="E119" t="s">
        <v>156</v>
      </c>
      <c r="F119" t="s">
        <v>92</v>
      </c>
      <c r="G119" t="s">
        <v>141</v>
      </c>
      <c r="H119">
        <v>1</v>
      </c>
      <c r="I119">
        <v>0</v>
      </c>
      <c r="K119">
        <v>1</v>
      </c>
      <c r="L119">
        <v>3</v>
      </c>
      <c r="M119">
        <v>3</v>
      </c>
      <c r="N119">
        <v>3</v>
      </c>
      <c r="O119">
        <v>3</v>
      </c>
      <c r="P119">
        <v>2</v>
      </c>
      <c r="Q119">
        <v>2</v>
      </c>
      <c r="R119">
        <v>2</v>
      </c>
      <c r="S119">
        <v>2</v>
      </c>
      <c r="T119">
        <v>3</v>
      </c>
      <c r="U119">
        <v>3</v>
      </c>
      <c r="V119">
        <v>1</v>
      </c>
      <c r="W119">
        <v>0</v>
      </c>
      <c r="X119">
        <v>1</v>
      </c>
      <c r="Y119">
        <v>1</v>
      </c>
      <c r="Z119">
        <v>1</v>
      </c>
      <c r="AA119">
        <v>2</v>
      </c>
      <c r="AB119">
        <v>2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1</v>
      </c>
      <c r="AK119">
        <v>0</v>
      </c>
      <c r="AL119">
        <v>0</v>
      </c>
      <c r="AM119">
        <v>0</v>
      </c>
      <c r="AN119" s="50" t="s">
        <v>141</v>
      </c>
    </row>
    <row r="120" spans="1:40" x14ac:dyDescent="0.3">
      <c r="A120">
        <v>2026</v>
      </c>
      <c r="B120">
        <v>1</v>
      </c>
      <c r="C120">
        <v>4433</v>
      </c>
      <c r="D120">
        <v>4436</v>
      </c>
      <c r="E120" t="s">
        <v>157</v>
      </c>
      <c r="F120" t="s">
        <v>92</v>
      </c>
      <c r="G120" t="s">
        <v>141</v>
      </c>
      <c r="H120">
        <v>0</v>
      </c>
      <c r="I120">
        <v>0</v>
      </c>
      <c r="K120">
        <v>0</v>
      </c>
      <c r="L120">
        <v>2</v>
      </c>
      <c r="M120">
        <v>2</v>
      </c>
      <c r="N120">
        <v>2</v>
      </c>
      <c r="O120">
        <v>2</v>
      </c>
      <c r="P120">
        <v>3</v>
      </c>
      <c r="Q120">
        <v>3</v>
      </c>
      <c r="R120">
        <v>3</v>
      </c>
      <c r="S120">
        <v>3</v>
      </c>
      <c r="T120">
        <v>3</v>
      </c>
      <c r="U120">
        <v>3</v>
      </c>
      <c r="V120">
        <v>3</v>
      </c>
      <c r="W120">
        <v>0</v>
      </c>
      <c r="X120">
        <v>2</v>
      </c>
      <c r="Y120">
        <v>2</v>
      </c>
      <c r="Z120">
        <v>2</v>
      </c>
      <c r="AA120">
        <v>2</v>
      </c>
      <c r="AB120">
        <v>2</v>
      </c>
      <c r="AC120">
        <v>2</v>
      </c>
      <c r="AD120">
        <v>2</v>
      </c>
      <c r="AE120">
        <v>2</v>
      </c>
      <c r="AF120">
        <v>1</v>
      </c>
      <c r="AG120">
        <v>1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2</v>
      </c>
      <c r="AN120" s="50" t="s">
        <v>141</v>
      </c>
    </row>
    <row r="121" spans="1:40" x14ac:dyDescent="0.3">
      <c r="A121">
        <v>2026</v>
      </c>
      <c r="B121">
        <v>1</v>
      </c>
      <c r="C121">
        <v>4434</v>
      </c>
      <c r="D121">
        <v>4437</v>
      </c>
      <c r="E121" t="s">
        <v>158</v>
      </c>
      <c r="F121" t="s">
        <v>92</v>
      </c>
      <c r="G121" t="s">
        <v>141</v>
      </c>
      <c r="H121">
        <v>0</v>
      </c>
      <c r="I121">
        <v>0</v>
      </c>
      <c r="K121">
        <v>0</v>
      </c>
      <c r="L121">
        <v>2</v>
      </c>
      <c r="M121">
        <v>2</v>
      </c>
      <c r="N121">
        <v>2</v>
      </c>
      <c r="O121">
        <v>2</v>
      </c>
      <c r="P121">
        <v>5</v>
      </c>
      <c r="Q121">
        <v>4</v>
      </c>
      <c r="R121">
        <v>5</v>
      </c>
      <c r="S121">
        <v>5</v>
      </c>
      <c r="T121">
        <v>9</v>
      </c>
      <c r="U121">
        <v>8</v>
      </c>
      <c r="V121">
        <v>7</v>
      </c>
      <c r="W121">
        <v>6</v>
      </c>
      <c r="X121">
        <v>0</v>
      </c>
      <c r="Y121">
        <v>0</v>
      </c>
      <c r="Z121">
        <v>0</v>
      </c>
      <c r="AA121">
        <v>1</v>
      </c>
      <c r="AB121">
        <v>3</v>
      </c>
      <c r="AC121">
        <v>2</v>
      </c>
      <c r="AD121">
        <v>2</v>
      </c>
      <c r="AE121">
        <v>1</v>
      </c>
      <c r="AF121">
        <v>3</v>
      </c>
      <c r="AG121">
        <v>3</v>
      </c>
      <c r="AH121">
        <v>0</v>
      </c>
      <c r="AI121">
        <v>1</v>
      </c>
      <c r="AJ121">
        <v>0</v>
      </c>
      <c r="AK121">
        <v>0</v>
      </c>
      <c r="AL121">
        <v>0</v>
      </c>
      <c r="AM121">
        <v>3</v>
      </c>
      <c r="AN121" s="50" t="s">
        <v>141</v>
      </c>
    </row>
    <row r="122" spans="1:40" x14ac:dyDescent="0.3">
      <c r="A122">
        <v>2026</v>
      </c>
      <c r="B122">
        <v>1</v>
      </c>
      <c r="C122">
        <v>4435</v>
      </c>
      <c r="D122">
        <v>4438</v>
      </c>
      <c r="E122" t="s">
        <v>159</v>
      </c>
      <c r="F122" t="s">
        <v>92</v>
      </c>
      <c r="G122" t="s">
        <v>141</v>
      </c>
      <c r="H122">
        <v>0</v>
      </c>
      <c r="I122">
        <v>0</v>
      </c>
      <c r="K122">
        <v>0</v>
      </c>
      <c r="L122">
        <v>4</v>
      </c>
      <c r="M122">
        <v>4</v>
      </c>
      <c r="N122">
        <v>4</v>
      </c>
      <c r="O122">
        <v>4</v>
      </c>
      <c r="P122">
        <v>2</v>
      </c>
      <c r="Q122">
        <v>2</v>
      </c>
      <c r="R122">
        <v>2</v>
      </c>
      <c r="S122">
        <v>2</v>
      </c>
      <c r="T122">
        <v>2</v>
      </c>
      <c r="U122">
        <v>2</v>
      </c>
      <c r="V122">
        <v>1</v>
      </c>
      <c r="W122">
        <v>4</v>
      </c>
      <c r="X122">
        <v>1</v>
      </c>
      <c r="Y122">
        <v>1</v>
      </c>
      <c r="Z122">
        <v>1</v>
      </c>
      <c r="AA122">
        <v>1</v>
      </c>
      <c r="AB122">
        <v>8</v>
      </c>
      <c r="AC122">
        <v>0</v>
      </c>
      <c r="AD122">
        <v>0</v>
      </c>
      <c r="AE122">
        <v>0</v>
      </c>
      <c r="AF122">
        <v>2</v>
      </c>
      <c r="AG122">
        <v>3</v>
      </c>
      <c r="AH122">
        <v>0</v>
      </c>
      <c r="AI122">
        <v>1</v>
      </c>
      <c r="AJ122">
        <v>6</v>
      </c>
      <c r="AK122">
        <v>0</v>
      </c>
      <c r="AL122">
        <v>2</v>
      </c>
      <c r="AM122">
        <v>4</v>
      </c>
      <c r="AN122" s="50" t="s">
        <v>141</v>
      </c>
    </row>
    <row r="123" spans="1:40" x14ac:dyDescent="0.3">
      <c r="A123">
        <v>2026</v>
      </c>
      <c r="B123">
        <v>1</v>
      </c>
      <c r="C123">
        <v>4436</v>
      </c>
      <c r="D123">
        <v>4439</v>
      </c>
      <c r="E123" t="s">
        <v>160</v>
      </c>
      <c r="F123" t="s">
        <v>33</v>
      </c>
      <c r="G123" t="s">
        <v>161</v>
      </c>
      <c r="H123">
        <v>0</v>
      </c>
      <c r="I123">
        <v>0</v>
      </c>
      <c r="K123">
        <v>0</v>
      </c>
      <c r="L123">
        <v>8</v>
      </c>
      <c r="M123">
        <v>8</v>
      </c>
      <c r="N123">
        <v>8</v>
      </c>
      <c r="O123">
        <v>8</v>
      </c>
      <c r="P123">
        <v>5</v>
      </c>
      <c r="Q123">
        <v>5</v>
      </c>
      <c r="R123">
        <v>5</v>
      </c>
      <c r="S123">
        <v>5</v>
      </c>
      <c r="T123">
        <v>5</v>
      </c>
      <c r="U123">
        <v>4</v>
      </c>
      <c r="V123">
        <v>4</v>
      </c>
      <c r="W123">
        <v>6</v>
      </c>
      <c r="X123">
        <v>5</v>
      </c>
      <c r="Y123">
        <v>5</v>
      </c>
      <c r="Z123">
        <v>4</v>
      </c>
      <c r="AA123">
        <v>6</v>
      </c>
      <c r="AB123">
        <v>2</v>
      </c>
      <c r="AC123">
        <v>3</v>
      </c>
      <c r="AD123">
        <v>3</v>
      </c>
      <c r="AE123">
        <v>3</v>
      </c>
      <c r="AF123">
        <v>4</v>
      </c>
      <c r="AG123">
        <v>4</v>
      </c>
      <c r="AH123">
        <v>5</v>
      </c>
      <c r="AI123">
        <v>0</v>
      </c>
      <c r="AJ123">
        <v>5</v>
      </c>
      <c r="AK123">
        <v>0</v>
      </c>
      <c r="AL123">
        <v>0</v>
      </c>
      <c r="AM123">
        <v>4</v>
      </c>
      <c r="AN123" s="50" t="s">
        <v>161</v>
      </c>
    </row>
    <row r="124" spans="1:40" x14ac:dyDescent="0.3">
      <c r="A124">
        <v>2026</v>
      </c>
      <c r="B124">
        <v>1</v>
      </c>
      <c r="C124">
        <v>4438</v>
      </c>
      <c r="D124">
        <v>4441</v>
      </c>
      <c r="E124" t="s">
        <v>165</v>
      </c>
      <c r="F124" t="s">
        <v>163</v>
      </c>
      <c r="G124" t="s">
        <v>164</v>
      </c>
      <c r="H124">
        <v>1</v>
      </c>
      <c r="I124">
        <v>0</v>
      </c>
      <c r="K124">
        <v>0</v>
      </c>
      <c r="L124">
        <v>11</v>
      </c>
      <c r="M124">
        <v>10</v>
      </c>
      <c r="N124">
        <v>11</v>
      </c>
      <c r="O124">
        <v>11</v>
      </c>
      <c r="P124">
        <v>10</v>
      </c>
      <c r="Q124">
        <v>10</v>
      </c>
      <c r="R124">
        <v>11</v>
      </c>
      <c r="S124">
        <v>11</v>
      </c>
      <c r="T124">
        <v>14</v>
      </c>
      <c r="U124">
        <v>14</v>
      </c>
      <c r="V124">
        <v>16</v>
      </c>
      <c r="W124">
        <v>10</v>
      </c>
      <c r="X124">
        <v>8</v>
      </c>
      <c r="Y124">
        <v>8</v>
      </c>
      <c r="Z124">
        <v>10</v>
      </c>
      <c r="AA124">
        <v>10</v>
      </c>
      <c r="AB124">
        <v>19</v>
      </c>
      <c r="AC124">
        <v>20</v>
      </c>
      <c r="AD124">
        <v>17</v>
      </c>
      <c r="AE124">
        <v>17</v>
      </c>
      <c r="AF124">
        <v>12</v>
      </c>
      <c r="AG124">
        <v>10</v>
      </c>
      <c r="AH124">
        <v>0</v>
      </c>
      <c r="AI124">
        <v>14</v>
      </c>
      <c r="AJ124">
        <v>4</v>
      </c>
      <c r="AK124">
        <v>0</v>
      </c>
      <c r="AL124">
        <v>0</v>
      </c>
      <c r="AM124">
        <v>2</v>
      </c>
      <c r="AN124" s="50" t="s">
        <v>164</v>
      </c>
    </row>
    <row r="125" spans="1:40" x14ac:dyDescent="0.3">
      <c r="A125">
        <v>2026</v>
      </c>
      <c r="B125">
        <v>1</v>
      </c>
      <c r="C125">
        <v>4439</v>
      </c>
      <c r="D125">
        <v>4442</v>
      </c>
      <c r="E125" t="s">
        <v>166</v>
      </c>
      <c r="F125" t="s">
        <v>163</v>
      </c>
      <c r="G125" t="s">
        <v>167</v>
      </c>
      <c r="H125">
        <v>0</v>
      </c>
      <c r="I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1</v>
      </c>
      <c r="AD125">
        <v>1</v>
      </c>
      <c r="AE125">
        <v>1</v>
      </c>
      <c r="AF125">
        <v>0</v>
      </c>
      <c r="AG125">
        <v>0</v>
      </c>
      <c r="AH125">
        <v>0</v>
      </c>
      <c r="AI125">
        <v>21</v>
      </c>
      <c r="AJ125">
        <v>1</v>
      </c>
      <c r="AK125">
        <v>0</v>
      </c>
      <c r="AL125">
        <v>0</v>
      </c>
      <c r="AM125">
        <v>0</v>
      </c>
      <c r="AN125" s="50" t="s">
        <v>331</v>
      </c>
    </row>
    <row r="126" spans="1:40" x14ac:dyDescent="0.3">
      <c r="A126">
        <v>2026</v>
      </c>
      <c r="B126">
        <v>1</v>
      </c>
      <c r="C126">
        <v>4440</v>
      </c>
      <c r="D126">
        <v>4443</v>
      </c>
      <c r="E126" t="s">
        <v>168</v>
      </c>
      <c r="F126" t="s">
        <v>163</v>
      </c>
      <c r="G126" t="s">
        <v>164</v>
      </c>
      <c r="H126">
        <v>1</v>
      </c>
      <c r="I126">
        <v>0</v>
      </c>
      <c r="K126">
        <v>1</v>
      </c>
      <c r="L126">
        <v>8</v>
      </c>
      <c r="M126">
        <v>8</v>
      </c>
      <c r="N126">
        <v>8</v>
      </c>
      <c r="O126">
        <v>8</v>
      </c>
      <c r="P126">
        <v>8</v>
      </c>
      <c r="Q126">
        <v>10</v>
      </c>
      <c r="R126">
        <v>8</v>
      </c>
      <c r="S126">
        <v>8</v>
      </c>
      <c r="T126">
        <v>3</v>
      </c>
      <c r="U126">
        <v>3</v>
      </c>
      <c r="V126">
        <v>5</v>
      </c>
      <c r="W126">
        <v>7</v>
      </c>
      <c r="X126">
        <v>5</v>
      </c>
      <c r="Y126">
        <v>5</v>
      </c>
      <c r="Z126">
        <v>5</v>
      </c>
      <c r="AA126">
        <v>2</v>
      </c>
      <c r="AB126">
        <v>4</v>
      </c>
      <c r="AC126">
        <v>3</v>
      </c>
      <c r="AD126">
        <v>1</v>
      </c>
      <c r="AE126">
        <v>2</v>
      </c>
      <c r="AF126">
        <v>5</v>
      </c>
      <c r="AG126">
        <v>3</v>
      </c>
      <c r="AH126">
        <v>0</v>
      </c>
      <c r="AI126">
        <v>13</v>
      </c>
      <c r="AJ126">
        <v>3</v>
      </c>
      <c r="AK126">
        <v>0</v>
      </c>
      <c r="AL126">
        <v>0</v>
      </c>
      <c r="AM126">
        <v>2</v>
      </c>
      <c r="AN126" s="50" t="s">
        <v>332</v>
      </c>
    </row>
    <row r="127" spans="1:40" x14ac:dyDescent="0.3">
      <c r="A127">
        <v>2026</v>
      </c>
      <c r="B127">
        <v>1</v>
      </c>
      <c r="C127">
        <v>4441</v>
      </c>
      <c r="D127">
        <v>4444</v>
      </c>
      <c r="E127" t="s">
        <v>169</v>
      </c>
      <c r="F127" t="s">
        <v>163</v>
      </c>
      <c r="G127" t="s">
        <v>169</v>
      </c>
      <c r="H127">
        <v>0</v>
      </c>
      <c r="I127">
        <v>0</v>
      </c>
      <c r="K127">
        <v>0</v>
      </c>
      <c r="L127">
        <v>3</v>
      </c>
      <c r="M127">
        <v>3</v>
      </c>
      <c r="N127">
        <v>3</v>
      </c>
      <c r="O127">
        <v>3</v>
      </c>
      <c r="P127">
        <v>1</v>
      </c>
      <c r="Q127">
        <v>1</v>
      </c>
      <c r="R127">
        <v>1</v>
      </c>
      <c r="S127">
        <v>1</v>
      </c>
      <c r="T127">
        <v>4</v>
      </c>
      <c r="U127">
        <v>4</v>
      </c>
      <c r="V127">
        <v>4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0</v>
      </c>
      <c r="AC127">
        <v>5</v>
      </c>
      <c r="AD127">
        <v>4</v>
      </c>
      <c r="AE127">
        <v>4</v>
      </c>
      <c r="AF127">
        <v>1</v>
      </c>
      <c r="AG127">
        <v>1</v>
      </c>
      <c r="AH127">
        <v>0</v>
      </c>
      <c r="AI127">
        <v>11</v>
      </c>
      <c r="AJ127">
        <v>1</v>
      </c>
      <c r="AK127">
        <v>0</v>
      </c>
      <c r="AL127">
        <v>0</v>
      </c>
      <c r="AM127">
        <v>3</v>
      </c>
      <c r="AN127" s="50" t="s">
        <v>169</v>
      </c>
    </row>
    <row r="128" spans="1:40" x14ac:dyDescent="0.3">
      <c r="A128">
        <v>2026</v>
      </c>
      <c r="B128">
        <v>1</v>
      </c>
      <c r="C128">
        <v>4442</v>
      </c>
      <c r="D128">
        <v>4445</v>
      </c>
      <c r="E128" t="s">
        <v>170</v>
      </c>
      <c r="F128" t="s">
        <v>163</v>
      </c>
      <c r="G128" t="s">
        <v>169</v>
      </c>
      <c r="H128">
        <v>0</v>
      </c>
      <c r="I128">
        <v>0</v>
      </c>
      <c r="K128">
        <v>0</v>
      </c>
      <c r="L128">
        <v>2</v>
      </c>
      <c r="M128">
        <v>2</v>
      </c>
      <c r="N128">
        <v>2</v>
      </c>
      <c r="O128">
        <v>2</v>
      </c>
      <c r="P128">
        <v>2</v>
      </c>
      <c r="Q128">
        <v>2</v>
      </c>
      <c r="R128">
        <v>2</v>
      </c>
      <c r="S128">
        <v>2</v>
      </c>
      <c r="T128">
        <v>2</v>
      </c>
      <c r="U128">
        <v>2</v>
      </c>
      <c r="V128">
        <v>0</v>
      </c>
      <c r="W128">
        <v>1</v>
      </c>
      <c r="X128">
        <v>2</v>
      </c>
      <c r="Y128">
        <v>2</v>
      </c>
      <c r="Z128">
        <v>1</v>
      </c>
      <c r="AA128">
        <v>0</v>
      </c>
      <c r="AB128">
        <v>0</v>
      </c>
      <c r="AC128">
        <v>1</v>
      </c>
      <c r="AD128">
        <v>1</v>
      </c>
      <c r="AE128">
        <v>1</v>
      </c>
      <c r="AF128">
        <v>3</v>
      </c>
      <c r="AG128">
        <v>3</v>
      </c>
      <c r="AH128">
        <v>0</v>
      </c>
      <c r="AI128">
        <v>9</v>
      </c>
      <c r="AJ128">
        <v>0</v>
      </c>
      <c r="AK128">
        <v>0</v>
      </c>
      <c r="AL128">
        <v>0</v>
      </c>
      <c r="AM128">
        <v>3</v>
      </c>
      <c r="AN128" s="50" t="s">
        <v>169</v>
      </c>
    </row>
    <row r="129" spans="1:40" x14ac:dyDescent="0.3">
      <c r="A129">
        <v>2026</v>
      </c>
      <c r="B129">
        <v>1</v>
      </c>
      <c r="C129">
        <v>4443</v>
      </c>
      <c r="D129">
        <v>4446</v>
      </c>
      <c r="E129" t="s">
        <v>171</v>
      </c>
      <c r="F129" t="s">
        <v>163</v>
      </c>
      <c r="G129" t="s">
        <v>169</v>
      </c>
      <c r="H129">
        <v>0</v>
      </c>
      <c r="I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1</v>
      </c>
      <c r="U129">
        <v>1</v>
      </c>
      <c r="V129">
        <v>1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1</v>
      </c>
      <c r="AD129">
        <v>1</v>
      </c>
      <c r="AE129">
        <v>1</v>
      </c>
      <c r="AF129">
        <v>4</v>
      </c>
      <c r="AG129">
        <v>3</v>
      </c>
      <c r="AH129">
        <v>0</v>
      </c>
      <c r="AI129">
        <v>17</v>
      </c>
      <c r="AJ129">
        <v>0</v>
      </c>
      <c r="AK129">
        <v>0</v>
      </c>
      <c r="AL129">
        <v>0</v>
      </c>
      <c r="AM129">
        <v>0</v>
      </c>
      <c r="AN129" s="50" t="s">
        <v>169</v>
      </c>
    </row>
    <row r="130" spans="1:40" x14ac:dyDescent="0.3">
      <c r="A130">
        <v>2026</v>
      </c>
      <c r="B130">
        <v>1</v>
      </c>
      <c r="C130">
        <v>4444</v>
      </c>
      <c r="D130">
        <v>4447</v>
      </c>
      <c r="E130" t="s">
        <v>172</v>
      </c>
      <c r="F130" t="s">
        <v>163</v>
      </c>
      <c r="G130" t="s">
        <v>169</v>
      </c>
      <c r="H130">
        <v>0</v>
      </c>
      <c r="I130">
        <v>2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2</v>
      </c>
      <c r="Q130">
        <v>4</v>
      </c>
      <c r="R130">
        <v>4</v>
      </c>
      <c r="S130">
        <v>3</v>
      </c>
      <c r="T130">
        <v>3</v>
      </c>
      <c r="U130">
        <v>3</v>
      </c>
      <c r="V130">
        <v>2</v>
      </c>
      <c r="W130">
        <v>3</v>
      </c>
      <c r="X130">
        <v>7</v>
      </c>
      <c r="Y130">
        <v>7</v>
      </c>
      <c r="Z130">
        <v>7</v>
      </c>
      <c r="AA130">
        <v>4</v>
      </c>
      <c r="AB130">
        <v>0</v>
      </c>
      <c r="AC130">
        <v>3</v>
      </c>
      <c r="AD130">
        <v>3</v>
      </c>
      <c r="AE130">
        <v>3</v>
      </c>
      <c r="AF130">
        <v>2</v>
      </c>
      <c r="AG130">
        <v>2</v>
      </c>
      <c r="AH130">
        <v>4</v>
      </c>
      <c r="AI130">
        <v>9</v>
      </c>
      <c r="AJ130">
        <v>0</v>
      </c>
      <c r="AK130">
        <v>0</v>
      </c>
      <c r="AL130">
        <v>0</v>
      </c>
      <c r="AM130">
        <v>2</v>
      </c>
      <c r="AN130" s="50" t="s">
        <v>169</v>
      </c>
    </row>
    <row r="131" spans="1:40" x14ac:dyDescent="0.3">
      <c r="A131">
        <v>2026</v>
      </c>
      <c r="B131">
        <v>1</v>
      </c>
      <c r="C131">
        <v>4445</v>
      </c>
      <c r="D131">
        <v>4448</v>
      </c>
      <c r="E131" t="s">
        <v>173</v>
      </c>
      <c r="F131" t="s">
        <v>163</v>
      </c>
      <c r="G131" t="s">
        <v>169</v>
      </c>
      <c r="H131">
        <v>0</v>
      </c>
      <c r="I131">
        <v>0</v>
      </c>
      <c r="K131">
        <v>0</v>
      </c>
      <c r="L131">
        <v>2</v>
      </c>
      <c r="M131">
        <v>2</v>
      </c>
      <c r="N131">
        <v>2</v>
      </c>
      <c r="O131">
        <v>2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1</v>
      </c>
      <c r="AC131">
        <v>0</v>
      </c>
      <c r="AD131">
        <v>0</v>
      </c>
      <c r="AE131">
        <v>0</v>
      </c>
      <c r="AF131">
        <v>2</v>
      </c>
      <c r="AG131">
        <v>2</v>
      </c>
      <c r="AH131">
        <v>0</v>
      </c>
      <c r="AI131">
        <v>6</v>
      </c>
      <c r="AJ131">
        <v>1</v>
      </c>
      <c r="AK131">
        <v>0</v>
      </c>
      <c r="AL131">
        <v>0</v>
      </c>
      <c r="AM131">
        <v>2</v>
      </c>
      <c r="AN131" s="50" t="s">
        <v>169</v>
      </c>
    </row>
    <row r="132" spans="1:40" x14ac:dyDescent="0.3">
      <c r="A132">
        <v>2026</v>
      </c>
      <c r="B132">
        <v>1</v>
      </c>
      <c r="C132">
        <v>4446</v>
      </c>
      <c r="D132">
        <v>4449</v>
      </c>
      <c r="E132" t="s">
        <v>174</v>
      </c>
      <c r="F132" t="s">
        <v>163</v>
      </c>
      <c r="G132" t="s">
        <v>169</v>
      </c>
      <c r="H132">
        <v>0</v>
      </c>
      <c r="I132">
        <v>0</v>
      </c>
      <c r="K132">
        <v>0</v>
      </c>
      <c r="L132">
        <v>1</v>
      </c>
      <c r="M132">
        <v>1</v>
      </c>
      <c r="N132">
        <v>1</v>
      </c>
      <c r="O132">
        <v>1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2</v>
      </c>
      <c r="AC132">
        <v>0</v>
      </c>
      <c r="AD132">
        <v>0</v>
      </c>
      <c r="AE132">
        <v>0</v>
      </c>
      <c r="AF132">
        <v>1</v>
      </c>
      <c r="AG132">
        <v>1</v>
      </c>
      <c r="AH132">
        <v>6</v>
      </c>
      <c r="AI132">
        <v>5</v>
      </c>
      <c r="AJ132">
        <v>0</v>
      </c>
      <c r="AK132">
        <v>0</v>
      </c>
      <c r="AL132">
        <v>0</v>
      </c>
      <c r="AM132">
        <v>0</v>
      </c>
      <c r="AN132" s="50" t="s">
        <v>169</v>
      </c>
    </row>
    <row r="133" spans="1:40" x14ac:dyDescent="0.3">
      <c r="A133">
        <v>2026</v>
      </c>
      <c r="B133">
        <v>1</v>
      </c>
      <c r="C133">
        <v>4447</v>
      </c>
      <c r="D133">
        <v>4450</v>
      </c>
      <c r="E133" t="s">
        <v>175</v>
      </c>
      <c r="F133" t="s">
        <v>163</v>
      </c>
      <c r="G133" t="s">
        <v>169</v>
      </c>
      <c r="H133">
        <v>0</v>
      </c>
      <c r="I133">
        <v>0</v>
      </c>
      <c r="K133">
        <v>0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0</v>
      </c>
      <c r="U133">
        <v>0</v>
      </c>
      <c r="V133">
        <v>0</v>
      </c>
      <c r="W133">
        <v>0</v>
      </c>
      <c r="X133">
        <v>1</v>
      </c>
      <c r="Y133">
        <v>1</v>
      </c>
      <c r="Z133">
        <v>1</v>
      </c>
      <c r="AA133">
        <v>1</v>
      </c>
      <c r="AB133">
        <v>0</v>
      </c>
      <c r="AC133">
        <v>0</v>
      </c>
      <c r="AD133">
        <v>0</v>
      </c>
      <c r="AE133">
        <v>0</v>
      </c>
      <c r="AF133">
        <v>1</v>
      </c>
      <c r="AG133">
        <v>1</v>
      </c>
      <c r="AH133">
        <v>1</v>
      </c>
      <c r="AI133">
        <v>15</v>
      </c>
      <c r="AJ133">
        <v>0</v>
      </c>
      <c r="AK133">
        <v>0</v>
      </c>
      <c r="AL133">
        <v>0</v>
      </c>
      <c r="AM133">
        <v>0</v>
      </c>
      <c r="AN133" s="50" t="s">
        <v>169</v>
      </c>
    </row>
    <row r="134" spans="1:40" x14ac:dyDescent="0.3">
      <c r="A134">
        <v>2026</v>
      </c>
      <c r="B134">
        <v>1</v>
      </c>
      <c r="C134">
        <v>4448</v>
      </c>
      <c r="D134">
        <v>4451</v>
      </c>
      <c r="E134" t="s">
        <v>176</v>
      </c>
      <c r="F134" t="s">
        <v>163</v>
      </c>
      <c r="G134" t="s">
        <v>169</v>
      </c>
      <c r="H134">
        <v>3</v>
      </c>
      <c r="I134">
        <v>0</v>
      </c>
      <c r="K134">
        <v>4</v>
      </c>
      <c r="L134">
        <v>6</v>
      </c>
      <c r="M134">
        <v>6</v>
      </c>
      <c r="N134">
        <v>6</v>
      </c>
      <c r="O134">
        <v>6</v>
      </c>
      <c r="P134">
        <v>7</v>
      </c>
      <c r="Q134">
        <v>6</v>
      </c>
      <c r="R134">
        <v>9</v>
      </c>
      <c r="S134">
        <v>8</v>
      </c>
      <c r="T134">
        <v>12</v>
      </c>
      <c r="U134">
        <v>12</v>
      </c>
      <c r="V134">
        <v>8</v>
      </c>
      <c r="W134">
        <v>10</v>
      </c>
      <c r="X134">
        <v>8</v>
      </c>
      <c r="Y134">
        <v>10</v>
      </c>
      <c r="Z134">
        <v>7</v>
      </c>
      <c r="AA134">
        <v>12</v>
      </c>
      <c r="AB134">
        <v>11</v>
      </c>
      <c r="AC134">
        <v>8</v>
      </c>
      <c r="AD134">
        <v>10</v>
      </c>
      <c r="AE134">
        <v>5</v>
      </c>
      <c r="AF134">
        <v>8</v>
      </c>
      <c r="AG134">
        <v>8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2</v>
      </c>
      <c r="AN134" s="50" t="s">
        <v>169</v>
      </c>
    </row>
    <row r="135" spans="1:40" x14ac:dyDescent="0.3">
      <c r="A135">
        <v>2026</v>
      </c>
      <c r="B135">
        <v>1</v>
      </c>
      <c r="C135">
        <v>4449</v>
      </c>
      <c r="D135">
        <v>4452</v>
      </c>
      <c r="E135" t="s">
        <v>177</v>
      </c>
      <c r="F135" t="s">
        <v>163</v>
      </c>
      <c r="G135" t="s">
        <v>164</v>
      </c>
      <c r="H135">
        <v>32</v>
      </c>
      <c r="I135">
        <v>0</v>
      </c>
      <c r="K135">
        <v>32</v>
      </c>
      <c r="L135">
        <v>28</v>
      </c>
      <c r="M135">
        <v>33</v>
      </c>
      <c r="N135">
        <v>33</v>
      </c>
      <c r="O135">
        <v>34</v>
      </c>
      <c r="P135">
        <v>39</v>
      </c>
      <c r="Q135">
        <v>39</v>
      </c>
      <c r="R135">
        <v>40</v>
      </c>
      <c r="S135">
        <v>41</v>
      </c>
      <c r="T135">
        <v>29</v>
      </c>
      <c r="U135">
        <v>28</v>
      </c>
      <c r="V135">
        <v>20</v>
      </c>
      <c r="W135">
        <v>14</v>
      </c>
      <c r="X135">
        <v>22</v>
      </c>
      <c r="Y135">
        <v>22</v>
      </c>
      <c r="Z135">
        <v>21</v>
      </c>
      <c r="AA135">
        <v>2</v>
      </c>
      <c r="AB135">
        <v>38</v>
      </c>
      <c r="AC135">
        <v>29</v>
      </c>
      <c r="AD135">
        <v>25</v>
      </c>
      <c r="AE135">
        <v>27</v>
      </c>
      <c r="AF135">
        <v>23</v>
      </c>
      <c r="AG135">
        <v>21</v>
      </c>
      <c r="AH135">
        <v>1</v>
      </c>
      <c r="AI135">
        <v>2</v>
      </c>
      <c r="AJ135">
        <v>11</v>
      </c>
      <c r="AK135">
        <v>0</v>
      </c>
      <c r="AL135">
        <v>3</v>
      </c>
      <c r="AM135">
        <v>24</v>
      </c>
      <c r="AN135" s="50" t="s">
        <v>334</v>
      </c>
    </row>
    <row r="136" spans="1:40" x14ac:dyDescent="0.3">
      <c r="A136">
        <v>2026</v>
      </c>
      <c r="B136">
        <v>1</v>
      </c>
      <c r="C136">
        <v>4450</v>
      </c>
      <c r="D136">
        <v>4453</v>
      </c>
      <c r="E136" t="s">
        <v>178</v>
      </c>
      <c r="F136" t="s">
        <v>163</v>
      </c>
      <c r="G136" t="s">
        <v>164</v>
      </c>
      <c r="H136">
        <v>0</v>
      </c>
      <c r="I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1</v>
      </c>
      <c r="W136">
        <v>0</v>
      </c>
      <c r="X136">
        <v>0</v>
      </c>
      <c r="Y136">
        <v>1</v>
      </c>
      <c r="Z136">
        <v>1</v>
      </c>
      <c r="AA136">
        <v>0</v>
      </c>
      <c r="AB136">
        <v>3</v>
      </c>
      <c r="AC136">
        <v>1</v>
      </c>
      <c r="AD136">
        <v>1</v>
      </c>
      <c r="AE136">
        <v>1</v>
      </c>
      <c r="AF136">
        <v>0</v>
      </c>
      <c r="AG136">
        <v>0</v>
      </c>
      <c r="AH136">
        <v>3</v>
      </c>
      <c r="AI136">
        <v>13</v>
      </c>
      <c r="AJ136">
        <v>6</v>
      </c>
      <c r="AK136">
        <v>0</v>
      </c>
      <c r="AL136">
        <v>0</v>
      </c>
      <c r="AM136">
        <v>0</v>
      </c>
      <c r="AN136" s="50" t="s">
        <v>334</v>
      </c>
    </row>
    <row r="137" spans="1:40" x14ac:dyDescent="0.3">
      <c r="A137">
        <v>2026</v>
      </c>
      <c r="B137">
        <v>1</v>
      </c>
      <c r="C137">
        <v>4451</v>
      </c>
      <c r="D137">
        <v>4454</v>
      </c>
      <c r="E137" t="s">
        <v>179</v>
      </c>
      <c r="F137" t="s">
        <v>163</v>
      </c>
      <c r="G137" t="s">
        <v>167</v>
      </c>
      <c r="H137">
        <v>0</v>
      </c>
      <c r="I137">
        <v>0</v>
      </c>
      <c r="K137">
        <v>0</v>
      </c>
      <c r="L137">
        <v>2</v>
      </c>
      <c r="M137">
        <v>2</v>
      </c>
      <c r="N137">
        <v>2</v>
      </c>
      <c r="O137">
        <v>2</v>
      </c>
      <c r="P137">
        <v>2</v>
      </c>
      <c r="Q137">
        <v>2</v>
      </c>
      <c r="R137">
        <v>2</v>
      </c>
      <c r="S137">
        <v>2</v>
      </c>
      <c r="T137">
        <v>0</v>
      </c>
      <c r="U137">
        <v>0</v>
      </c>
      <c r="V137">
        <v>0</v>
      </c>
      <c r="W137">
        <v>0</v>
      </c>
      <c r="X137">
        <v>3</v>
      </c>
      <c r="Y137">
        <v>3</v>
      </c>
      <c r="Z137">
        <v>2</v>
      </c>
      <c r="AA137">
        <v>2</v>
      </c>
      <c r="AB137">
        <v>2</v>
      </c>
      <c r="AC137">
        <v>0</v>
      </c>
      <c r="AD137">
        <v>1</v>
      </c>
      <c r="AE137">
        <v>0</v>
      </c>
      <c r="AF137">
        <v>0</v>
      </c>
      <c r="AG137">
        <v>3</v>
      </c>
      <c r="AH137">
        <v>0</v>
      </c>
      <c r="AI137">
        <v>16</v>
      </c>
      <c r="AJ137">
        <v>2</v>
      </c>
      <c r="AK137">
        <v>0</v>
      </c>
      <c r="AL137">
        <v>0</v>
      </c>
      <c r="AM137">
        <v>0</v>
      </c>
      <c r="AN137" s="50" t="s">
        <v>331</v>
      </c>
    </row>
    <row r="138" spans="1:40" x14ac:dyDescent="0.3">
      <c r="A138">
        <v>2026</v>
      </c>
      <c r="B138">
        <v>1</v>
      </c>
      <c r="C138">
        <v>4452</v>
      </c>
      <c r="D138">
        <v>4455</v>
      </c>
      <c r="E138" t="s">
        <v>167</v>
      </c>
      <c r="F138" t="s">
        <v>163</v>
      </c>
      <c r="G138" t="s">
        <v>167</v>
      </c>
      <c r="H138">
        <v>7</v>
      </c>
      <c r="I138">
        <v>0</v>
      </c>
      <c r="K138">
        <v>7</v>
      </c>
      <c r="L138">
        <v>3</v>
      </c>
      <c r="M138">
        <v>3</v>
      </c>
      <c r="N138">
        <v>4</v>
      </c>
      <c r="O138">
        <v>4</v>
      </c>
      <c r="P138">
        <v>4</v>
      </c>
      <c r="Q138">
        <v>4</v>
      </c>
      <c r="R138">
        <v>7</v>
      </c>
      <c r="S138">
        <v>7</v>
      </c>
      <c r="T138">
        <v>3</v>
      </c>
      <c r="U138">
        <v>3</v>
      </c>
      <c r="V138">
        <v>6</v>
      </c>
      <c r="W138">
        <v>8</v>
      </c>
      <c r="X138">
        <v>7</v>
      </c>
      <c r="Y138">
        <v>7</v>
      </c>
      <c r="Z138">
        <v>7</v>
      </c>
      <c r="AA138">
        <v>8</v>
      </c>
      <c r="AB138">
        <v>3</v>
      </c>
      <c r="AC138">
        <v>8</v>
      </c>
      <c r="AD138">
        <v>9</v>
      </c>
      <c r="AE138">
        <v>7</v>
      </c>
      <c r="AF138">
        <v>4</v>
      </c>
      <c r="AG138">
        <v>0</v>
      </c>
      <c r="AH138">
        <v>0</v>
      </c>
      <c r="AI138">
        <v>4</v>
      </c>
      <c r="AJ138">
        <v>0</v>
      </c>
      <c r="AK138">
        <v>0</v>
      </c>
      <c r="AL138">
        <v>0</v>
      </c>
      <c r="AM138">
        <v>0</v>
      </c>
      <c r="AN138" s="50" t="s">
        <v>331</v>
      </c>
    </row>
    <row r="139" spans="1:40" x14ac:dyDescent="0.3">
      <c r="A139">
        <v>2026</v>
      </c>
      <c r="B139">
        <v>1</v>
      </c>
      <c r="C139">
        <v>4453</v>
      </c>
      <c r="D139">
        <v>4456</v>
      </c>
      <c r="E139" t="s">
        <v>180</v>
      </c>
      <c r="F139" t="s">
        <v>163</v>
      </c>
      <c r="G139" t="s">
        <v>167</v>
      </c>
      <c r="H139">
        <v>0</v>
      </c>
      <c r="I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2</v>
      </c>
      <c r="AI139">
        <v>32</v>
      </c>
      <c r="AJ139">
        <v>0</v>
      </c>
      <c r="AK139">
        <v>0</v>
      </c>
      <c r="AL139">
        <v>0</v>
      </c>
      <c r="AM139">
        <v>0</v>
      </c>
      <c r="AN139" s="50" t="s">
        <v>331</v>
      </c>
    </row>
    <row r="140" spans="1:40" x14ac:dyDescent="0.3">
      <c r="A140">
        <v>2026</v>
      </c>
      <c r="B140">
        <v>1</v>
      </c>
      <c r="C140">
        <v>4454</v>
      </c>
      <c r="D140">
        <v>4457</v>
      </c>
      <c r="E140" t="s">
        <v>181</v>
      </c>
      <c r="F140" t="s">
        <v>163</v>
      </c>
      <c r="G140" t="s">
        <v>167</v>
      </c>
      <c r="H140">
        <v>2</v>
      </c>
      <c r="I140">
        <v>0</v>
      </c>
      <c r="K140">
        <v>2</v>
      </c>
      <c r="L140">
        <v>1</v>
      </c>
      <c r="M140">
        <v>1</v>
      </c>
      <c r="N140">
        <v>1</v>
      </c>
      <c r="O140">
        <v>2</v>
      </c>
      <c r="P140">
        <v>0</v>
      </c>
      <c r="Q140">
        <v>0</v>
      </c>
      <c r="R140">
        <v>1</v>
      </c>
      <c r="S140">
        <v>2</v>
      </c>
      <c r="T140">
        <v>0</v>
      </c>
      <c r="U140">
        <v>1</v>
      </c>
      <c r="V140">
        <v>1</v>
      </c>
      <c r="W140">
        <v>0</v>
      </c>
      <c r="X140">
        <v>2</v>
      </c>
      <c r="Y140">
        <v>3</v>
      </c>
      <c r="Z140">
        <v>2</v>
      </c>
      <c r="AA140">
        <v>3</v>
      </c>
      <c r="AB140">
        <v>1</v>
      </c>
      <c r="AC140">
        <v>0</v>
      </c>
      <c r="AD140">
        <v>1</v>
      </c>
      <c r="AE140">
        <v>0</v>
      </c>
      <c r="AF140">
        <v>3</v>
      </c>
      <c r="AG140">
        <v>4</v>
      </c>
      <c r="AH140">
        <v>0</v>
      </c>
      <c r="AI140">
        <v>29</v>
      </c>
      <c r="AJ140">
        <v>1</v>
      </c>
      <c r="AK140">
        <v>0</v>
      </c>
      <c r="AL140">
        <v>0</v>
      </c>
      <c r="AM140">
        <v>1</v>
      </c>
      <c r="AN140" s="50" t="s">
        <v>331</v>
      </c>
    </row>
    <row r="141" spans="1:40" x14ac:dyDescent="0.3">
      <c r="A141">
        <v>2026</v>
      </c>
      <c r="B141">
        <v>1</v>
      </c>
      <c r="C141">
        <v>4455</v>
      </c>
      <c r="D141">
        <v>4458</v>
      </c>
      <c r="E141" t="s">
        <v>182</v>
      </c>
      <c r="F141" t="s">
        <v>163</v>
      </c>
      <c r="G141" t="s">
        <v>167</v>
      </c>
      <c r="H141">
        <v>0</v>
      </c>
      <c r="I141">
        <v>0</v>
      </c>
      <c r="K141">
        <v>0</v>
      </c>
      <c r="L141">
        <v>2</v>
      </c>
      <c r="M141">
        <v>2</v>
      </c>
      <c r="N141">
        <v>2</v>
      </c>
      <c r="O141">
        <v>2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1</v>
      </c>
      <c r="Y141">
        <v>1</v>
      </c>
      <c r="Z141">
        <v>1</v>
      </c>
      <c r="AA141">
        <v>0</v>
      </c>
      <c r="AB141">
        <v>0</v>
      </c>
      <c r="AC141">
        <v>0</v>
      </c>
      <c r="AD141">
        <v>1</v>
      </c>
      <c r="AE141">
        <v>1</v>
      </c>
      <c r="AF141">
        <v>0</v>
      </c>
      <c r="AG141">
        <v>0</v>
      </c>
      <c r="AH141">
        <v>3</v>
      </c>
      <c r="AI141">
        <v>35</v>
      </c>
      <c r="AJ141">
        <v>0</v>
      </c>
      <c r="AK141">
        <v>0</v>
      </c>
      <c r="AL141">
        <v>0</v>
      </c>
      <c r="AM141">
        <v>0</v>
      </c>
      <c r="AN141" s="50" t="s">
        <v>331</v>
      </c>
    </row>
    <row r="142" spans="1:40" x14ac:dyDescent="0.3">
      <c r="A142">
        <v>2026</v>
      </c>
      <c r="B142">
        <v>1</v>
      </c>
      <c r="C142">
        <v>4456</v>
      </c>
      <c r="D142">
        <v>4459</v>
      </c>
      <c r="E142" t="s">
        <v>183</v>
      </c>
      <c r="F142" t="s">
        <v>163</v>
      </c>
      <c r="G142" t="s">
        <v>167</v>
      </c>
      <c r="H142">
        <v>0</v>
      </c>
      <c r="I142">
        <v>0</v>
      </c>
      <c r="K142">
        <v>0</v>
      </c>
      <c r="L142">
        <v>2</v>
      </c>
      <c r="M142">
        <v>2</v>
      </c>
      <c r="N142">
        <v>2</v>
      </c>
      <c r="O142">
        <v>2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1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45</v>
      </c>
      <c r="AJ142">
        <v>0</v>
      </c>
      <c r="AK142">
        <v>0</v>
      </c>
      <c r="AL142">
        <v>0</v>
      </c>
      <c r="AM142">
        <v>1</v>
      </c>
      <c r="AN142" s="50" t="s">
        <v>331</v>
      </c>
    </row>
    <row r="143" spans="1:40" x14ac:dyDescent="0.3">
      <c r="A143">
        <v>2026</v>
      </c>
      <c r="B143">
        <v>1</v>
      </c>
      <c r="C143">
        <v>4458</v>
      </c>
      <c r="D143">
        <v>4461</v>
      </c>
      <c r="E143" t="s">
        <v>185</v>
      </c>
      <c r="F143" t="s">
        <v>163</v>
      </c>
      <c r="G143" t="s">
        <v>167</v>
      </c>
      <c r="H143">
        <v>2</v>
      </c>
      <c r="I143">
        <v>0</v>
      </c>
      <c r="K143">
        <v>2</v>
      </c>
      <c r="L143">
        <v>0</v>
      </c>
      <c r="M143">
        <v>0</v>
      </c>
      <c r="N143">
        <v>0</v>
      </c>
      <c r="O143">
        <v>0</v>
      </c>
      <c r="P143">
        <v>2</v>
      </c>
      <c r="Q143">
        <v>2</v>
      </c>
      <c r="R143">
        <v>1</v>
      </c>
      <c r="S143">
        <v>1</v>
      </c>
      <c r="T143">
        <v>0</v>
      </c>
      <c r="U143">
        <v>0</v>
      </c>
      <c r="V143">
        <v>0</v>
      </c>
      <c r="W143">
        <v>0</v>
      </c>
      <c r="X143">
        <v>2</v>
      </c>
      <c r="Y143">
        <v>0</v>
      </c>
      <c r="Z143">
        <v>0</v>
      </c>
      <c r="AA143">
        <v>0</v>
      </c>
      <c r="AB143">
        <v>0</v>
      </c>
      <c r="AC143">
        <v>1</v>
      </c>
      <c r="AD143">
        <v>1</v>
      </c>
      <c r="AE143">
        <v>1</v>
      </c>
      <c r="AF143">
        <v>0</v>
      </c>
      <c r="AG143">
        <v>0</v>
      </c>
      <c r="AH143">
        <v>0</v>
      </c>
      <c r="AI143">
        <v>17</v>
      </c>
      <c r="AJ143">
        <v>0</v>
      </c>
      <c r="AK143">
        <v>0</v>
      </c>
      <c r="AL143">
        <v>0</v>
      </c>
      <c r="AM143">
        <v>0</v>
      </c>
      <c r="AN143" s="50" t="s">
        <v>331</v>
      </c>
    </row>
    <row r="144" spans="1:40" x14ac:dyDescent="0.3">
      <c r="A144">
        <v>2026</v>
      </c>
      <c r="B144">
        <v>1</v>
      </c>
      <c r="C144">
        <v>4459</v>
      </c>
      <c r="D144">
        <v>4462</v>
      </c>
      <c r="E144" t="s">
        <v>186</v>
      </c>
      <c r="F144" t="s">
        <v>163</v>
      </c>
      <c r="G144" t="s">
        <v>167</v>
      </c>
      <c r="H144">
        <v>0</v>
      </c>
      <c r="I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1</v>
      </c>
      <c r="Q144">
        <v>3</v>
      </c>
      <c r="R144">
        <v>3</v>
      </c>
      <c r="S144">
        <v>1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1</v>
      </c>
      <c r="AC144">
        <v>2</v>
      </c>
      <c r="AD144">
        <v>2</v>
      </c>
      <c r="AE144">
        <v>2</v>
      </c>
      <c r="AF144">
        <v>0</v>
      </c>
      <c r="AG144">
        <v>0</v>
      </c>
      <c r="AH144">
        <v>0</v>
      </c>
      <c r="AI144">
        <v>1</v>
      </c>
      <c r="AJ144">
        <v>0</v>
      </c>
      <c r="AK144">
        <v>0</v>
      </c>
      <c r="AL144">
        <v>0</v>
      </c>
      <c r="AM144">
        <v>0</v>
      </c>
      <c r="AN144" s="50" t="s">
        <v>331</v>
      </c>
    </row>
    <row r="145" spans="1:40" x14ac:dyDescent="0.3">
      <c r="A145">
        <v>2026</v>
      </c>
      <c r="B145">
        <v>1</v>
      </c>
      <c r="C145">
        <v>4460</v>
      </c>
      <c r="D145">
        <v>4463</v>
      </c>
      <c r="E145" t="s">
        <v>187</v>
      </c>
      <c r="F145" t="s">
        <v>163</v>
      </c>
      <c r="G145" t="s">
        <v>167</v>
      </c>
      <c r="H145">
        <v>0</v>
      </c>
      <c r="I145">
        <v>0</v>
      </c>
      <c r="K145">
        <v>0</v>
      </c>
      <c r="L145">
        <v>1</v>
      </c>
      <c r="M145">
        <v>1</v>
      </c>
      <c r="N145">
        <v>1</v>
      </c>
      <c r="O145">
        <v>1</v>
      </c>
      <c r="P145">
        <v>0</v>
      </c>
      <c r="Q145">
        <v>1</v>
      </c>
      <c r="R145">
        <v>0</v>
      </c>
      <c r="S145">
        <v>0</v>
      </c>
      <c r="T145">
        <v>0</v>
      </c>
      <c r="U145">
        <v>0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0</v>
      </c>
      <c r="AB145">
        <v>2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19</v>
      </c>
      <c r="AJ145">
        <v>1</v>
      </c>
      <c r="AK145">
        <v>0</v>
      </c>
      <c r="AL145">
        <v>0</v>
      </c>
      <c r="AM145">
        <v>0</v>
      </c>
      <c r="AN145" s="50" t="s">
        <v>331</v>
      </c>
    </row>
    <row r="146" spans="1:40" x14ac:dyDescent="0.3">
      <c r="A146">
        <v>2026</v>
      </c>
      <c r="B146">
        <v>1</v>
      </c>
      <c r="C146">
        <v>4461</v>
      </c>
      <c r="D146">
        <v>4464</v>
      </c>
      <c r="E146" t="s">
        <v>188</v>
      </c>
      <c r="F146" t="s">
        <v>163</v>
      </c>
      <c r="G146" t="s">
        <v>167</v>
      </c>
      <c r="H146">
        <v>0</v>
      </c>
      <c r="I146">
        <v>0</v>
      </c>
      <c r="K146">
        <v>0</v>
      </c>
      <c r="L146">
        <v>1</v>
      </c>
      <c r="M146">
        <v>1</v>
      </c>
      <c r="N146">
        <v>0</v>
      </c>
      <c r="O146">
        <v>1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2</v>
      </c>
      <c r="AD146">
        <v>4</v>
      </c>
      <c r="AE146">
        <v>2</v>
      </c>
      <c r="AF146">
        <v>0</v>
      </c>
      <c r="AG146">
        <v>0</v>
      </c>
      <c r="AH146">
        <v>0</v>
      </c>
      <c r="AI146">
        <v>14</v>
      </c>
      <c r="AJ146">
        <v>0</v>
      </c>
      <c r="AK146">
        <v>0</v>
      </c>
      <c r="AL146">
        <v>0</v>
      </c>
      <c r="AM146">
        <v>0</v>
      </c>
      <c r="AN146" s="50" t="s">
        <v>331</v>
      </c>
    </row>
    <row r="147" spans="1:40" x14ac:dyDescent="0.3">
      <c r="A147">
        <v>2026</v>
      </c>
      <c r="B147">
        <v>1</v>
      </c>
      <c r="C147">
        <v>4462</v>
      </c>
      <c r="D147">
        <v>4465</v>
      </c>
      <c r="E147" t="s">
        <v>189</v>
      </c>
      <c r="F147" t="s">
        <v>163</v>
      </c>
      <c r="G147" t="s">
        <v>167</v>
      </c>
      <c r="H147">
        <v>0</v>
      </c>
      <c r="I147">
        <v>0</v>
      </c>
      <c r="K147">
        <v>0</v>
      </c>
      <c r="L147">
        <v>1</v>
      </c>
      <c r="M147">
        <v>1</v>
      </c>
      <c r="N147">
        <v>1</v>
      </c>
      <c r="O147">
        <v>1</v>
      </c>
      <c r="P147">
        <v>1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0</v>
      </c>
      <c r="W147">
        <v>0</v>
      </c>
      <c r="X147">
        <v>0</v>
      </c>
      <c r="Y147">
        <v>2</v>
      </c>
      <c r="Z147">
        <v>2</v>
      </c>
      <c r="AA147">
        <v>2</v>
      </c>
      <c r="AB147">
        <v>1</v>
      </c>
      <c r="AC147">
        <v>0</v>
      </c>
      <c r="AD147">
        <v>1</v>
      </c>
      <c r="AE147">
        <v>0</v>
      </c>
      <c r="AF147">
        <v>1</v>
      </c>
      <c r="AG147">
        <v>1</v>
      </c>
      <c r="AH147">
        <v>0</v>
      </c>
      <c r="AI147">
        <v>7</v>
      </c>
      <c r="AJ147">
        <v>0</v>
      </c>
      <c r="AK147">
        <v>0</v>
      </c>
      <c r="AL147">
        <v>0</v>
      </c>
      <c r="AM147">
        <v>0</v>
      </c>
      <c r="AN147" s="50" t="s">
        <v>331</v>
      </c>
    </row>
    <row r="148" spans="1:40" x14ac:dyDescent="0.3">
      <c r="A148">
        <v>2026</v>
      </c>
      <c r="B148">
        <v>1</v>
      </c>
      <c r="C148">
        <v>6669</v>
      </c>
      <c r="D148">
        <v>6681</v>
      </c>
      <c r="E148" t="s">
        <v>190</v>
      </c>
      <c r="F148" t="s">
        <v>92</v>
      </c>
      <c r="G148" t="s">
        <v>107</v>
      </c>
      <c r="H148">
        <v>0</v>
      </c>
      <c r="I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2</v>
      </c>
      <c r="Q148">
        <v>2</v>
      </c>
      <c r="R148">
        <v>2</v>
      </c>
      <c r="S148">
        <v>2</v>
      </c>
      <c r="T148">
        <v>2</v>
      </c>
      <c r="U148">
        <v>2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0</v>
      </c>
      <c r="AB148">
        <v>3</v>
      </c>
      <c r="AC148">
        <v>1</v>
      </c>
      <c r="AD148">
        <v>1</v>
      </c>
      <c r="AE148">
        <v>1</v>
      </c>
      <c r="AF148">
        <v>0</v>
      </c>
      <c r="AG148">
        <v>0</v>
      </c>
      <c r="AH148">
        <v>2</v>
      </c>
      <c r="AI148">
        <v>2</v>
      </c>
      <c r="AJ148">
        <v>1</v>
      </c>
      <c r="AK148">
        <v>0</v>
      </c>
      <c r="AL148">
        <v>0</v>
      </c>
      <c r="AM148">
        <v>1</v>
      </c>
      <c r="AN148" s="50" t="s">
        <v>107</v>
      </c>
    </row>
    <row r="149" spans="1:40" x14ac:dyDescent="0.3">
      <c r="A149">
        <v>2026</v>
      </c>
      <c r="B149">
        <v>1</v>
      </c>
      <c r="C149">
        <v>6670</v>
      </c>
      <c r="D149">
        <v>6682</v>
      </c>
      <c r="E149" t="s">
        <v>191</v>
      </c>
      <c r="F149" t="s">
        <v>92</v>
      </c>
      <c r="G149" t="s">
        <v>107</v>
      </c>
      <c r="H149">
        <v>0</v>
      </c>
      <c r="I149">
        <v>0</v>
      </c>
      <c r="K149">
        <v>1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1</v>
      </c>
      <c r="U149">
        <v>1</v>
      </c>
      <c r="V149">
        <v>1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1</v>
      </c>
      <c r="AC149">
        <v>2</v>
      </c>
      <c r="AD149">
        <v>2</v>
      </c>
      <c r="AE149">
        <v>2</v>
      </c>
      <c r="AF149">
        <v>2</v>
      </c>
      <c r="AG149">
        <v>2</v>
      </c>
      <c r="AH149">
        <v>0</v>
      </c>
      <c r="AI149">
        <v>7</v>
      </c>
      <c r="AJ149">
        <v>1</v>
      </c>
      <c r="AK149">
        <v>0</v>
      </c>
      <c r="AL149">
        <v>0</v>
      </c>
      <c r="AM149">
        <v>3</v>
      </c>
      <c r="AN149" s="50" t="s">
        <v>107</v>
      </c>
    </row>
    <row r="150" spans="1:40" x14ac:dyDescent="0.3">
      <c r="A150">
        <v>2026</v>
      </c>
      <c r="B150">
        <v>1</v>
      </c>
      <c r="C150">
        <v>6671</v>
      </c>
      <c r="D150">
        <v>6683</v>
      </c>
      <c r="E150" t="s">
        <v>192</v>
      </c>
      <c r="F150" t="s">
        <v>92</v>
      </c>
      <c r="G150" t="s">
        <v>128</v>
      </c>
      <c r="H150">
        <v>0</v>
      </c>
      <c r="I150">
        <v>0</v>
      </c>
      <c r="K150">
        <v>0</v>
      </c>
      <c r="L150">
        <v>2</v>
      </c>
      <c r="M150">
        <v>2</v>
      </c>
      <c r="N150">
        <v>2</v>
      </c>
      <c r="O150">
        <v>2</v>
      </c>
      <c r="P150">
        <v>4</v>
      </c>
      <c r="Q150">
        <v>4</v>
      </c>
      <c r="R150">
        <v>4</v>
      </c>
      <c r="S150">
        <v>4</v>
      </c>
      <c r="T150">
        <v>3</v>
      </c>
      <c r="U150">
        <v>3</v>
      </c>
      <c r="V150">
        <v>3</v>
      </c>
      <c r="W150">
        <v>7</v>
      </c>
      <c r="X150">
        <v>2</v>
      </c>
      <c r="Y150">
        <v>2</v>
      </c>
      <c r="Z150">
        <v>2</v>
      </c>
      <c r="AA150">
        <v>4</v>
      </c>
      <c r="AB150">
        <v>4</v>
      </c>
      <c r="AC150">
        <v>5</v>
      </c>
      <c r="AD150">
        <v>4</v>
      </c>
      <c r="AE150">
        <v>5</v>
      </c>
      <c r="AF150">
        <v>5</v>
      </c>
      <c r="AG150">
        <v>3</v>
      </c>
      <c r="AH150">
        <v>2</v>
      </c>
      <c r="AI150">
        <v>3</v>
      </c>
      <c r="AJ150">
        <v>0</v>
      </c>
      <c r="AK150">
        <v>0</v>
      </c>
      <c r="AL150">
        <v>0</v>
      </c>
      <c r="AM150">
        <v>8</v>
      </c>
      <c r="AN150" s="50" t="s">
        <v>128</v>
      </c>
    </row>
    <row r="151" spans="1:40" x14ac:dyDescent="0.3">
      <c r="A151">
        <v>2026</v>
      </c>
      <c r="B151">
        <v>1</v>
      </c>
      <c r="C151">
        <v>6709</v>
      </c>
      <c r="D151">
        <v>6722</v>
      </c>
      <c r="E151" t="s">
        <v>193</v>
      </c>
      <c r="F151" t="s">
        <v>33</v>
      </c>
      <c r="G151" t="s">
        <v>61</v>
      </c>
      <c r="H151">
        <v>3</v>
      </c>
      <c r="I151">
        <v>0</v>
      </c>
      <c r="K151">
        <v>4</v>
      </c>
      <c r="L151">
        <v>8</v>
      </c>
      <c r="M151">
        <v>8</v>
      </c>
      <c r="N151">
        <v>8</v>
      </c>
      <c r="O151">
        <v>8</v>
      </c>
      <c r="P151">
        <v>7</v>
      </c>
      <c r="Q151">
        <v>7</v>
      </c>
      <c r="R151">
        <v>7</v>
      </c>
      <c r="S151">
        <v>7</v>
      </c>
      <c r="T151">
        <v>11</v>
      </c>
      <c r="U151">
        <v>12</v>
      </c>
      <c r="V151">
        <v>8</v>
      </c>
      <c r="W151">
        <v>15</v>
      </c>
      <c r="X151">
        <v>9</v>
      </c>
      <c r="Y151">
        <v>8</v>
      </c>
      <c r="Z151">
        <v>8</v>
      </c>
      <c r="AA151">
        <v>1</v>
      </c>
      <c r="AB151">
        <v>11</v>
      </c>
      <c r="AC151">
        <v>4</v>
      </c>
      <c r="AD151">
        <v>5</v>
      </c>
      <c r="AE151">
        <v>3</v>
      </c>
      <c r="AF151">
        <v>5</v>
      </c>
      <c r="AG151">
        <v>3</v>
      </c>
      <c r="AH151">
        <v>2</v>
      </c>
      <c r="AI151">
        <v>0</v>
      </c>
      <c r="AJ151">
        <v>1</v>
      </c>
      <c r="AK151">
        <v>0</v>
      </c>
      <c r="AL151">
        <v>2</v>
      </c>
      <c r="AM151">
        <v>8</v>
      </c>
      <c r="AN151" s="50" t="s">
        <v>193</v>
      </c>
    </row>
    <row r="152" spans="1:40" x14ac:dyDescent="0.3">
      <c r="A152">
        <v>2026</v>
      </c>
      <c r="B152">
        <v>1</v>
      </c>
      <c r="C152">
        <v>6930</v>
      </c>
      <c r="D152">
        <v>6953</v>
      </c>
      <c r="E152" t="s">
        <v>195</v>
      </c>
      <c r="F152" t="s">
        <v>92</v>
      </c>
      <c r="G152" t="s">
        <v>116</v>
      </c>
      <c r="H152">
        <v>0</v>
      </c>
      <c r="I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1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0</v>
      </c>
      <c r="Y152">
        <v>0</v>
      </c>
      <c r="Z152">
        <v>0</v>
      </c>
      <c r="AA152">
        <v>1</v>
      </c>
      <c r="AB152">
        <v>3</v>
      </c>
      <c r="AC152">
        <v>1</v>
      </c>
      <c r="AD152">
        <v>1</v>
      </c>
      <c r="AE152">
        <v>1</v>
      </c>
      <c r="AF152">
        <v>2</v>
      </c>
      <c r="AG152">
        <v>2</v>
      </c>
      <c r="AH152">
        <v>2</v>
      </c>
      <c r="AI152">
        <v>10</v>
      </c>
      <c r="AJ152">
        <v>0</v>
      </c>
      <c r="AK152">
        <v>0</v>
      </c>
      <c r="AL152">
        <v>0</v>
      </c>
      <c r="AM152">
        <v>0</v>
      </c>
      <c r="AN152" s="50" t="s">
        <v>116</v>
      </c>
    </row>
    <row r="153" spans="1:40" x14ac:dyDescent="0.3">
      <c r="A153">
        <v>2026</v>
      </c>
      <c r="B153">
        <v>1</v>
      </c>
      <c r="C153">
        <v>6931</v>
      </c>
      <c r="D153">
        <v>6954</v>
      </c>
      <c r="E153" t="s">
        <v>196</v>
      </c>
      <c r="F153" t="s">
        <v>33</v>
      </c>
      <c r="G153" t="s">
        <v>161</v>
      </c>
      <c r="H153">
        <v>0</v>
      </c>
      <c r="I153">
        <v>0</v>
      </c>
      <c r="K153">
        <v>0</v>
      </c>
      <c r="L153">
        <v>1</v>
      </c>
      <c r="M153">
        <v>1</v>
      </c>
      <c r="N153">
        <v>1</v>
      </c>
      <c r="O153">
        <v>1</v>
      </c>
      <c r="P153">
        <v>4</v>
      </c>
      <c r="Q153">
        <v>4</v>
      </c>
      <c r="R153">
        <v>4</v>
      </c>
      <c r="S153">
        <v>4</v>
      </c>
      <c r="T153">
        <v>2</v>
      </c>
      <c r="U153">
        <v>2</v>
      </c>
      <c r="V153">
        <v>1</v>
      </c>
      <c r="W153">
        <v>1</v>
      </c>
      <c r="X153">
        <v>4</v>
      </c>
      <c r="Y153">
        <v>4</v>
      </c>
      <c r="Z153">
        <v>4</v>
      </c>
      <c r="AA153">
        <v>3</v>
      </c>
      <c r="AB153">
        <v>3</v>
      </c>
      <c r="AC153">
        <v>0</v>
      </c>
      <c r="AD153">
        <v>1</v>
      </c>
      <c r="AE153">
        <v>1</v>
      </c>
      <c r="AF153">
        <v>3</v>
      </c>
      <c r="AG153">
        <v>4</v>
      </c>
      <c r="AH153">
        <v>1</v>
      </c>
      <c r="AI153">
        <v>4</v>
      </c>
      <c r="AJ153">
        <v>2</v>
      </c>
      <c r="AK153">
        <v>0</v>
      </c>
      <c r="AL153">
        <v>0</v>
      </c>
      <c r="AM153">
        <v>1</v>
      </c>
      <c r="AN153" s="50" t="s">
        <v>161</v>
      </c>
    </row>
    <row r="154" spans="1:40" x14ac:dyDescent="0.3">
      <c r="A154">
        <v>2026</v>
      </c>
      <c r="B154">
        <v>1</v>
      </c>
      <c r="C154">
        <v>6974</v>
      </c>
      <c r="D154">
        <v>6997</v>
      </c>
      <c r="E154" t="s">
        <v>197</v>
      </c>
      <c r="F154" t="s">
        <v>33</v>
      </c>
      <c r="G154" t="s">
        <v>54</v>
      </c>
      <c r="H154">
        <v>0</v>
      </c>
      <c r="I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5</v>
      </c>
      <c r="Q154">
        <v>5</v>
      </c>
      <c r="R154">
        <v>4</v>
      </c>
      <c r="S154">
        <v>4</v>
      </c>
      <c r="T154">
        <v>4</v>
      </c>
      <c r="U154">
        <v>4</v>
      </c>
      <c r="V154">
        <v>5</v>
      </c>
      <c r="W154">
        <v>3</v>
      </c>
      <c r="X154">
        <v>6</v>
      </c>
      <c r="Y154">
        <v>6</v>
      </c>
      <c r="Z154">
        <v>6</v>
      </c>
      <c r="AA154">
        <v>4</v>
      </c>
      <c r="AB154">
        <v>8</v>
      </c>
      <c r="AC154">
        <v>7</v>
      </c>
      <c r="AD154">
        <v>7</v>
      </c>
      <c r="AE154">
        <v>7</v>
      </c>
      <c r="AF154">
        <v>5</v>
      </c>
      <c r="AG154">
        <v>4</v>
      </c>
      <c r="AH154">
        <v>4</v>
      </c>
      <c r="AI154">
        <v>0</v>
      </c>
      <c r="AJ154">
        <v>4</v>
      </c>
      <c r="AK154">
        <v>0</v>
      </c>
      <c r="AL154">
        <v>1</v>
      </c>
      <c r="AM154">
        <v>4</v>
      </c>
      <c r="AN154" s="50" t="s">
        <v>197</v>
      </c>
    </row>
    <row r="155" spans="1:40" x14ac:dyDescent="0.3">
      <c r="A155">
        <v>2026</v>
      </c>
      <c r="B155">
        <v>1</v>
      </c>
      <c r="C155">
        <v>6997</v>
      </c>
      <c r="D155">
        <v>7020</v>
      </c>
      <c r="E155" t="s">
        <v>198</v>
      </c>
      <c r="F155" t="s">
        <v>92</v>
      </c>
      <c r="G155" t="s">
        <v>118</v>
      </c>
      <c r="H155">
        <v>0</v>
      </c>
      <c r="I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3</v>
      </c>
      <c r="Q155">
        <v>2</v>
      </c>
      <c r="R155">
        <v>3</v>
      </c>
      <c r="S155">
        <v>3</v>
      </c>
      <c r="T155">
        <v>1</v>
      </c>
      <c r="U155">
        <v>1</v>
      </c>
      <c r="V155">
        <v>1</v>
      </c>
      <c r="W155">
        <v>0</v>
      </c>
      <c r="X155">
        <v>1</v>
      </c>
      <c r="Y155">
        <v>1</v>
      </c>
      <c r="Z155">
        <v>1</v>
      </c>
      <c r="AA155">
        <v>0</v>
      </c>
      <c r="AB155">
        <v>1</v>
      </c>
      <c r="AC155">
        <v>0</v>
      </c>
      <c r="AD155">
        <v>0</v>
      </c>
      <c r="AE155">
        <v>0</v>
      </c>
      <c r="AF155">
        <v>3</v>
      </c>
      <c r="AG155">
        <v>3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 s="50" t="s">
        <v>328</v>
      </c>
    </row>
    <row r="156" spans="1:40" x14ac:dyDescent="0.3">
      <c r="A156">
        <v>2026</v>
      </c>
      <c r="B156">
        <v>1</v>
      </c>
      <c r="C156">
        <v>6998</v>
      </c>
      <c r="D156">
        <v>7021</v>
      </c>
      <c r="E156" t="s">
        <v>199</v>
      </c>
      <c r="F156" t="s">
        <v>92</v>
      </c>
      <c r="G156" t="s">
        <v>118</v>
      </c>
      <c r="H156">
        <v>1</v>
      </c>
      <c r="I156">
        <v>0</v>
      </c>
      <c r="K156">
        <v>0</v>
      </c>
      <c r="L156">
        <v>2</v>
      </c>
      <c r="M156">
        <v>2</v>
      </c>
      <c r="N156">
        <v>2</v>
      </c>
      <c r="O156">
        <v>2</v>
      </c>
      <c r="P156">
        <v>2</v>
      </c>
      <c r="Q156">
        <v>2</v>
      </c>
      <c r="R156">
        <v>2</v>
      </c>
      <c r="S156">
        <v>3</v>
      </c>
      <c r="T156">
        <v>0</v>
      </c>
      <c r="U156">
        <v>0</v>
      </c>
      <c r="V156">
        <v>1</v>
      </c>
      <c r="W156">
        <v>3</v>
      </c>
      <c r="X156">
        <v>2</v>
      </c>
      <c r="Y156">
        <v>2</v>
      </c>
      <c r="Z156">
        <v>1</v>
      </c>
      <c r="AA156">
        <v>2</v>
      </c>
      <c r="AB156">
        <v>0</v>
      </c>
      <c r="AC156">
        <v>1</v>
      </c>
      <c r="AD156">
        <v>2</v>
      </c>
      <c r="AE156">
        <v>2</v>
      </c>
      <c r="AF156">
        <v>7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5</v>
      </c>
      <c r="AN156" s="50" t="s">
        <v>328</v>
      </c>
    </row>
    <row r="157" spans="1:40" x14ac:dyDescent="0.3">
      <c r="A157">
        <v>2026</v>
      </c>
      <c r="B157">
        <v>1</v>
      </c>
      <c r="C157">
        <v>6999</v>
      </c>
      <c r="D157">
        <v>7022</v>
      </c>
      <c r="E157" t="s">
        <v>200</v>
      </c>
      <c r="F157" t="s">
        <v>163</v>
      </c>
      <c r="G157" t="s">
        <v>169</v>
      </c>
      <c r="H157">
        <v>0</v>
      </c>
      <c r="I157">
        <v>0</v>
      </c>
      <c r="K157">
        <v>0</v>
      </c>
      <c r="L157">
        <v>5</v>
      </c>
      <c r="M157">
        <v>6</v>
      </c>
      <c r="N157">
        <v>6</v>
      </c>
      <c r="O157">
        <v>6</v>
      </c>
      <c r="P157">
        <v>4</v>
      </c>
      <c r="Q157">
        <v>4</v>
      </c>
      <c r="R157">
        <v>5</v>
      </c>
      <c r="S157">
        <v>5</v>
      </c>
      <c r="T157">
        <v>1</v>
      </c>
      <c r="U157">
        <v>1</v>
      </c>
      <c r="V157">
        <v>2</v>
      </c>
      <c r="W157">
        <v>4</v>
      </c>
      <c r="X157">
        <v>4</v>
      </c>
      <c r="Y157">
        <v>3</v>
      </c>
      <c r="Z157">
        <v>3</v>
      </c>
      <c r="AA157">
        <v>3</v>
      </c>
      <c r="AB157">
        <v>2</v>
      </c>
      <c r="AC157">
        <v>2</v>
      </c>
      <c r="AD157">
        <v>2</v>
      </c>
      <c r="AE157">
        <v>1</v>
      </c>
      <c r="AF157">
        <v>6</v>
      </c>
      <c r="AG157">
        <v>4</v>
      </c>
      <c r="AH157">
        <v>0</v>
      </c>
      <c r="AI157">
        <v>0</v>
      </c>
      <c r="AJ157">
        <v>1</v>
      </c>
      <c r="AK157">
        <v>0</v>
      </c>
      <c r="AL157">
        <v>0</v>
      </c>
      <c r="AM157">
        <v>0</v>
      </c>
      <c r="AN157" s="50" t="s">
        <v>169</v>
      </c>
    </row>
    <row r="158" spans="1:40" x14ac:dyDescent="0.3">
      <c r="A158">
        <v>2026</v>
      </c>
      <c r="B158">
        <v>1</v>
      </c>
      <c r="C158">
        <v>7000</v>
      </c>
      <c r="D158">
        <v>7023</v>
      </c>
      <c r="E158" t="s">
        <v>201</v>
      </c>
      <c r="F158" t="s">
        <v>33</v>
      </c>
      <c r="G158" t="s">
        <v>42</v>
      </c>
      <c r="H158">
        <v>0</v>
      </c>
      <c r="I158">
        <v>0</v>
      </c>
      <c r="K158">
        <v>0</v>
      </c>
      <c r="L158">
        <v>1</v>
      </c>
      <c r="M158">
        <v>1</v>
      </c>
      <c r="N158">
        <v>1</v>
      </c>
      <c r="O158">
        <v>1</v>
      </c>
      <c r="P158">
        <v>0</v>
      </c>
      <c r="Q158">
        <v>0</v>
      </c>
      <c r="R158">
        <v>0</v>
      </c>
      <c r="S158">
        <v>0</v>
      </c>
      <c r="T158">
        <v>2</v>
      </c>
      <c r="U158">
        <v>2</v>
      </c>
      <c r="V158">
        <v>1</v>
      </c>
      <c r="W158">
        <v>1</v>
      </c>
      <c r="X158">
        <v>2</v>
      </c>
      <c r="Y158">
        <v>3</v>
      </c>
      <c r="Z158">
        <v>3</v>
      </c>
      <c r="AA158">
        <v>3</v>
      </c>
      <c r="AB158">
        <v>0</v>
      </c>
      <c r="AC158">
        <v>0</v>
      </c>
      <c r="AD158">
        <v>0</v>
      </c>
      <c r="AE158">
        <v>0</v>
      </c>
      <c r="AF158">
        <v>1</v>
      </c>
      <c r="AG158">
        <v>1</v>
      </c>
      <c r="AH158">
        <v>0</v>
      </c>
      <c r="AI158">
        <v>3</v>
      </c>
      <c r="AJ158">
        <v>0</v>
      </c>
      <c r="AK158">
        <v>0</v>
      </c>
      <c r="AL158">
        <v>0</v>
      </c>
      <c r="AM158">
        <v>1</v>
      </c>
      <c r="AN158" s="50" t="s">
        <v>42</v>
      </c>
    </row>
    <row r="159" spans="1:40" x14ac:dyDescent="0.3">
      <c r="A159">
        <v>2026</v>
      </c>
      <c r="B159">
        <v>1</v>
      </c>
      <c r="C159">
        <v>7083</v>
      </c>
      <c r="D159">
        <v>7107</v>
      </c>
      <c r="E159" t="s">
        <v>58</v>
      </c>
      <c r="F159" t="s">
        <v>33</v>
      </c>
      <c r="G159" t="s">
        <v>58</v>
      </c>
      <c r="H159">
        <v>0</v>
      </c>
      <c r="I159">
        <v>0</v>
      </c>
      <c r="K159">
        <v>0</v>
      </c>
      <c r="L159">
        <v>14</v>
      </c>
      <c r="M159">
        <v>14</v>
      </c>
      <c r="N159">
        <v>14</v>
      </c>
      <c r="O159">
        <v>14</v>
      </c>
      <c r="P159">
        <v>21</v>
      </c>
      <c r="Q159">
        <v>21</v>
      </c>
      <c r="R159">
        <v>21</v>
      </c>
      <c r="S159">
        <v>21</v>
      </c>
      <c r="T159">
        <v>13</v>
      </c>
      <c r="U159">
        <v>13</v>
      </c>
      <c r="V159">
        <v>11</v>
      </c>
      <c r="W159">
        <v>7</v>
      </c>
      <c r="X159">
        <v>21</v>
      </c>
      <c r="Y159">
        <v>21</v>
      </c>
      <c r="Z159">
        <v>21</v>
      </c>
      <c r="AA159">
        <v>18</v>
      </c>
      <c r="AB159">
        <v>16</v>
      </c>
      <c r="AC159">
        <v>14</v>
      </c>
      <c r="AD159">
        <v>14</v>
      </c>
      <c r="AE159">
        <v>15</v>
      </c>
      <c r="AF159">
        <v>21</v>
      </c>
      <c r="AG159">
        <v>19</v>
      </c>
      <c r="AH159">
        <v>3</v>
      </c>
      <c r="AI159">
        <v>23</v>
      </c>
      <c r="AJ159">
        <v>6</v>
      </c>
      <c r="AK159">
        <v>0</v>
      </c>
      <c r="AL159">
        <v>2</v>
      </c>
      <c r="AM159">
        <v>13</v>
      </c>
      <c r="AN159" s="50" t="s">
        <v>58</v>
      </c>
    </row>
    <row r="160" spans="1:40" x14ac:dyDescent="0.3">
      <c r="A160">
        <v>2026</v>
      </c>
      <c r="B160">
        <v>1</v>
      </c>
      <c r="C160">
        <v>7156</v>
      </c>
      <c r="D160">
        <v>7183</v>
      </c>
      <c r="E160" t="s">
        <v>202</v>
      </c>
      <c r="F160" t="s">
        <v>33</v>
      </c>
      <c r="G160" t="s">
        <v>49</v>
      </c>
      <c r="H160">
        <v>0</v>
      </c>
      <c r="I160">
        <v>0</v>
      </c>
      <c r="K160">
        <v>0</v>
      </c>
      <c r="L160">
        <v>17</v>
      </c>
      <c r="M160">
        <v>17</v>
      </c>
      <c r="N160">
        <v>17</v>
      </c>
      <c r="O160">
        <v>17</v>
      </c>
      <c r="P160">
        <v>32</v>
      </c>
      <c r="Q160">
        <v>30</v>
      </c>
      <c r="R160">
        <v>32</v>
      </c>
      <c r="S160">
        <v>32</v>
      </c>
      <c r="T160">
        <v>25</v>
      </c>
      <c r="U160">
        <v>25</v>
      </c>
      <c r="V160">
        <v>21</v>
      </c>
      <c r="W160">
        <v>23</v>
      </c>
      <c r="X160">
        <v>22</v>
      </c>
      <c r="Y160">
        <v>22</v>
      </c>
      <c r="Z160">
        <v>22</v>
      </c>
      <c r="AA160">
        <v>13</v>
      </c>
      <c r="AB160">
        <v>20</v>
      </c>
      <c r="AC160">
        <v>23</v>
      </c>
      <c r="AD160">
        <v>23</v>
      </c>
      <c r="AE160">
        <v>23</v>
      </c>
      <c r="AF160">
        <v>13</v>
      </c>
      <c r="AG160">
        <v>11</v>
      </c>
      <c r="AH160">
        <v>2</v>
      </c>
      <c r="AI160">
        <v>0</v>
      </c>
      <c r="AJ160">
        <v>5</v>
      </c>
      <c r="AK160">
        <v>0</v>
      </c>
      <c r="AL160">
        <v>14</v>
      </c>
      <c r="AM160">
        <v>12</v>
      </c>
      <c r="AN160" s="50" t="s">
        <v>49</v>
      </c>
    </row>
    <row r="161" spans="1:40" x14ac:dyDescent="0.3">
      <c r="A161">
        <v>2026</v>
      </c>
      <c r="B161">
        <v>1</v>
      </c>
      <c r="C161">
        <v>7195</v>
      </c>
      <c r="D161">
        <v>7222</v>
      </c>
      <c r="E161" t="s">
        <v>203</v>
      </c>
      <c r="F161" t="s">
        <v>92</v>
      </c>
      <c r="G161" t="s">
        <v>141</v>
      </c>
      <c r="H161">
        <v>0</v>
      </c>
      <c r="I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1</v>
      </c>
      <c r="Q161">
        <v>1</v>
      </c>
      <c r="R161">
        <v>1</v>
      </c>
      <c r="S161">
        <v>1</v>
      </c>
      <c r="T161">
        <v>0</v>
      </c>
      <c r="U161">
        <v>0</v>
      </c>
      <c r="V161">
        <v>0</v>
      </c>
      <c r="W161">
        <v>1</v>
      </c>
      <c r="X161">
        <v>1</v>
      </c>
      <c r="Y161">
        <v>1</v>
      </c>
      <c r="Z161">
        <v>1</v>
      </c>
      <c r="AA161">
        <v>0</v>
      </c>
      <c r="AB161">
        <v>2</v>
      </c>
      <c r="AC161">
        <v>1</v>
      </c>
      <c r="AD161">
        <v>1</v>
      </c>
      <c r="AE161">
        <v>1</v>
      </c>
      <c r="AF161">
        <v>3</v>
      </c>
      <c r="AG161">
        <v>3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 s="50" t="s">
        <v>141</v>
      </c>
    </row>
    <row r="162" spans="1:40" x14ac:dyDescent="0.3">
      <c r="A162">
        <v>2026</v>
      </c>
      <c r="B162">
        <v>1</v>
      </c>
      <c r="C162">
        <v>7196</v>
      </c>
      <c r="D162">
        <v>7223</v>
      </c>
      <c r="E162" t="s">
        <v>204</v>
      </c>
      <c r="F162" t="s">
        <v>92</v>
      </c>
      <c r="G162" t="s">
        <v>141</v>
      </c>
      <c r="H162">
        <v>0</v>
      </c>
      <c r="I162">
        <v>0</v>
      </c>
      <c r="K162">
        <v>0</v>
      </c>
      <c r="L162">
        <v>4</v>
      </c>
      <c r="M162">
        <v>4</v>
      </c>
      <c r="N162">
        <v>4</v>
      </c>
      <c r="O162">
        <v>4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3</v>
      </c>
      <c r="X162">
        <v>2</v>
      </c>
      <c r="Y162">
        <v>2</v>
      </c>
      <c r="Z162">
        <v>2</v>
      </c>
      <c r="AA162">
        <v>2</v>
      </c>
      <c r="AB162">
        <v>0</v>
      </c>
      <c r="AC162">
        <v>0</v>
      </c>
      <c r="AD162">
        <v>0</v>
      </c>
      <c r="AE162">
        <v>0</v>
      </c>
      <c r="AF162">
        <v>1</v>
      </c>
      <c r="AG162">
        <v>1</v>
      </c>
      <c r="AH162">
        <v>0</v>
      </c>
      <c r="AI162">
        <v>0</v>
      </c>
      <c r="AJ162">
        <v>3</v>
      </c>
      <c r="AK162">
        <v>0</v>
      </c>
      <c r="AL162">
        <v>0</v>
      </c>
      <c r="AM162">
        <v>0</v>
      </c>
      <c r="AN162" s="50" t="s">
        <v>141</v>
      </c>
    </row>
    <row r="163" spans="1:40" x14ac:dyDescent="0.3">
      <c r="A163">
        <v>2026</v>
      </c>
      <c r="B163">
        <v>1</v>
      </c>
      <c r="C163">
        <v>7273</v>
      </c>
      <c r="D163">
        <v>7306</v>
      </c>
      <c r="E163" t="s">
        <v>205</v>
      </c>
      <c r="F163" t="s">
        <v>33</v>
      </c>
      <c r="G163" t="s">
        <v>56</v>
      </c>
      <c r="H163">
        <v>2</v>
      </c>
      <c r="I163">
        <v>0</v>
      </c>
      <c r="K163">
        <v>2</v>
      </c>
      <c r="L163">
        <v>8</v>
      </c>
      <c r="M163">
        <v>8</v>
      </c>
      <c r="N163">
        <v>8</v>
      </c>
      <c r="O163">
        <v>8</v>
      </c>
      <c r="P163">
        <v>14</v>
      </c>
      <c r="Q163">
        <v>13</v>
      </c>
      <c r="R163">
        <v>14</v>
      </c>
      <c r="S163">
        <v>14</v>
      </c>
      <c r="T163">
        <v>6</v>
      </c>
      <c r="U163">
        <v>6</v>
      </c>
      <c r="V163">
        <v>8</v>
      </c>
      <c r="W163">
        <v>7</v>
      </c>
      <c r="X163">
        <v>7</v>
      </c>
      <c r="Y163">
        <v>7</v>
      </c>
      <c r="Z163">
        <v>7</v>
      </c>
      <c r="AA163">
        <v>10</v>
      </c>
      <c r="AB163">
        <v>13</v>
      </c>
      <c r="AC163">
        <v>7</v>
      </c>
      <c r="AD163">
        <v>9</v>
      </c>
      <c r="AE163">
        <v>7</v>
      </c>
      <c r="AF163">
        <v>15</v>
      </c>
      <c r="AG163">
        <v>15</v>
      </c>
      <c r="AH163">
        <v>0</v>
      </c>
      <c r="AI163">
        <v>0</v>
      </c>
      <c r="AJ163">
        <v>3</v>
      </c>
      <c r="AK163">
        <v>0</v>
      </c>
      <c r="AL163">
        <v>0</v>
      </c>
      <c r="AM163">
        <v>8</v>
      </c>
      <c r="AN163" s="50" t="s">
        <v>56</v>
      </c>
    </row>
    <row r="164" spans="1:40" x14ac:dyDescent="0.3">
      <c r="A164">
        <v>2026</v>
      </c>
      <c r="B164">
        <v>1</v>
      </c>
      <c r="C164">
        <v>7282</v>
      </c>
      <c r="D164">
        <v>7315</v>
      </c>
      <c r="E164" t="s">
        <v>206</v>
      </c>
      <c r="F164" t="s">
        <v>92</v>
      </c>
      <c r="G164" t="s">
        <v>128</v>
      </c>
      <c r="H164">
        <v>0</v>
      </c>
      <c r="I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3</v>
      </c>
      <c r="Q164">
        <v>3</v>
      </c>
      <c r="R164">
        <v>3</v>
      </c>
      <c r="S164">
        <v>3</v>
      </c>
      <c r="T164">
        <v>0</v>
      </c>
      <c r="U164">
        <v>0</v>
      </c>
      <c r="V164">
        <v>0</v>
      </c>
      <c r="W164">
        <v>1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1</v>
      </c>
      <c r="AD164">
        <v>1</v>
      </c>
      <c r="AE164">
        <v>1</v>
      </c>
      <c r="AF164">
        <v>0</v>
      </c>
      <c r="AG164">
        <v>1</v>
      </c>
      <c r="AH164">
        <v>0</v>
      </c>
      <c r="AI164">
        <v>2</v>
      </c>
      <c r="AJ164">
        <v>0</v>
      </c>
      <c r="AK164">
        <v>0</v>
      </c>
      <c r="AL164">
        <v>0</v>
      </c>
      <c r="AM164">
        <v>2</v>
      </c>
      <c r="AN164" s="50" t="s">
        <v>128</v>
      </c>
    </row>
    <row r="165" spans="1:40" x14ac:dyDescent="0.3">
      <c r="A165">
        <v>2026</v>
      </c>
      <c r="B165">
        <v>1</v>
      </c>
      <c r="C165">
        <v>7283</v>
      </c>
      <c r="D165">
        <v>7316</v>
      </c>
      <c r="E165" t="s">
        <v>207</v>
      </c>
      <c r="F165" t="s">
        <v>92</v>
      </c>
      <c r="G165" t="s">
        <v>128</v>
      </c>
      <c r="H165">
        <v>0</v>
      </c>
      <c r="I165">
        <v>0</v>
      </c>
      <c r="K165">
        <v>0</v>
      </c>
      <c r="L165">
        <v>3</v>
      </c>
      <c r="M165">
        <v>3</v>
      </c>
      <c r="N165">
        <v>3</v>
      </c>
      <c r="O165">
        <v>3</v>
      </c>
      <c r="P165">
        <v>7</v>
      </c>
      <c r="Q165">
        <v>7</v>
      </c>
      <c r="R165">
        <v>6</v>
      </c>
      <c r="S165">
        <v>7</v>
      </c>
      <c r="T165">
        <v>3</v>
      </c>
      <c r="U165">
        <v>3</v>
      </c>
      <c r="V165">
        <v>3</v>
      </c>
      <c r="W165">
        <v>3</v>
      </c>
      <c r="X165">
        <v>1</v>
      </c>
      <c r="Y165">
        <v>1</v>
      </c>
      <c r="Z165">
        <v>1</v>
      </c>
      <c r="AA165">
        <v>1</v>
      </c>
      <c r="AB165">
        <v>3</v>
      </c>
      <c r="AC165">
        <v>2</v>
      </c>
      <c r="AD165">
        <v>2</v>
      </c>
      <c r="AE165">
        <v>2</v>
      </c>
      <c r="AF165">
        <v>4</v>
      </c>
      <c r="AG165">
        <v>4</v>
      </c>
      <c r="AH165">
        <v>0</v>
      </c>
      <c r="AI165">
        <v>1</v>
      </c>
      <c r="AJ165">
        <v>2</v>
      </c>
      <c r="AK165">
        <v>0</v>
      </c>
      <c r="AL165">
        <v>0</v>
      </c>
      <c r="AM165">
        <v>1</v>
      </c>
      <c r="AN165" s="50" t="s">
        <v>128</v>
      </c>
    </row>
    <row r="166" spans="1:40" x14ac:dyDescent="0.3">
      <c r="A166">
        <v>2026</v>
      </c>
      <c r="B166">
        <v>1</v>
      </c>
      <c r="C166">
        <v>7284</v>
      </c>
      <c r="D166">
        <v>7317</v>
      </c>
      <c r="E166" t="s">
        <v>208</v>
      </c>
      <c r="F166" t="s">
        <v>163</v>
      </c>
      <c r="G166" t="s">
        <v>169</v>
      </c>
      <c r="H166">
        <v>0</v>
      </c>
      <c r="I166">
        <v>0</v>
      </c>
      <c r="K166">
        <v>0</v>
      </c>
      <c r="L166">
        <v>1</v>
      </c>
      <c r="M166">
        <v>2</v>
      </c>
      <c r="N166">
        <v>2</v>
      </c>
      <c r="O166">
        <v>2</v>
      </c>
      <c r="P166">
        <v>2</v>
      </c>
      <c r="Q166">
        <v>2</v>
      </c>
      <c r="R166">
        <v>2</v>
      </c>
      <c r="S166">
        <v>3</v>
      </c>
      <c r="T166">
        <v>3</v>
      </c>
      <c r="U166">
        <v>2</v>
      </c>
      <c r="V166">
        <v>2</v>
      </c>
      <c r="W166">
        <v>0</v>
      </c>
      <c r="X166">
        <v>0</v>
      </c>
      <c r="Y166">
        <v>0</v>
      </c>
      <c r="Z166">
        <v>0</v>
      </c>
      <c r="AA166">
        <v>1</v>
      </c>
      <c r="AB166">
        <v>2</v>
      </c>
      <c r="AC166">
        <v>3</v>
      </c>
      <c r="AD166">
        <v>2</v>
      </c>
      <c r="AE166">
        <v>1</v>
      </c>
      <c r="AF166">
        <v>1</v>
      </c>
      <c r="AG166">
        <v>1</v>
      </c>
      <c r="AH166">
        <v>0</v>
      </c>
      <c r="AI166">
        <v>11</v>
      </c>
      <c r="AJ166">
        <v>0</v>
      </c>
      <c r="AK166">
        <v>0</v>
      </c>
      <c r="AL166">
        <v>0</v>
      </c>
      <c r="AM166">
        <v>0</v>
      </c>
      <c r="AN166" s="50" t="s">
        <v>169</v>
      </c>
    </row>
    <row r="167" spans="1:40" x14ac:dyDescent="0.3">
      <c r="A167">
        <v>2026</v>
      </c>
      <c r="B167">
        <v>1</v>
      </c>
      <c r="C167">
        <v>7285</v>
      </c>
      <c r="D167">
        <v>7318</v>
      </c>
      <c r="E167" t="s">
        <v>209</v>
      </c>
      <c r="F167" t="s">
        <v>92</v>
      </c>
      <c r="G167" t="s">
        <v>118</v>
      </c>
      <c r="H167">
        <v>1</v>
      </c>
      <c r="I167">
        <v>0</v>
      </c>
      <c r="K167">
        <v>0</v>
      </c>
      <c r="L167">
        <v>1</v>
      </c>
      <c r="M167">
        <v>1</v>
      </c>
      <c r="N167">
        <v>1</v>
      </c>
      <c r="O167">
        <v>1</v>
      </c>
      <c r="P167">
        <v>1</v>
      </c>
      <c r="Q167">
        <v>1</v>
      </c>
      <c r="R167">
        <v>0</v>
      </c>
      <c r="S167">
        <v>2</v>
      </c>
      <c r="T167">
        <v>0</v>
      </c>
      <c r="U167">
        <v>0</v>
      </c>
      <c r="V167">
        <v>0</v>
      </c>
      <c r="W167">
        <v>2</v>
      </c>
      <c r="X167">
        <v>2</v>
      </c>
      <c r="Y167">
        <v>5</v>
      </c>
      <c r="Z167">
        <v>4</v>
      </c>
      <c r="AA167">
        <v>3</v>
      </c>
      <c r="AB167">
        <v>3</v>
      </c>
      <c r="AC167">
        <v>1</v>
      </c>
      <c r="AD167">
        <v>2</v>
      </c>
      <c r="AE167">
        <v>0</v>
      </c>
      <c r="AF167">
        <v>0</v>
      </c>
      <c r="AG167">
        <v>0</v>
      </c>
      <c r="AH167">
        <v>0</v>
      </c>
      <c r="AI167">
        <v>4</v>
      </c>
      <c r="AJ167">
        <v>0</v>
      </c>
      <c r="AK167">
        <v>0</v>
      </c>
      <c r="AL167">
        <v>0</v>
      </c>
      <c r="AM167">
        <v>0</v>
      </c>
      <c r="AN167" s="50" t="s">
        <v>328</v>
      </c>
    </row>
    <row r="168" spans="1:40" x14ac:dyDescent="0.3">
      <c r="A168">
        <v>2026</v>
      </c>
      <c r="B168">
        <v>1</v>
      </c>
      <c r="C168">
        <v>7837</v>
      </c>
      <c r="D168">
        <v>8083</v>
      </c>
      <c r="E168" t="s">
        <v>476</v>
      </c>
      <c r="F168" t="s">
        <v>90</v>
      </c>
      <c r="G168" t="s">
        <v>34</v>
      </c>
      <c r="H168">
        <v>0</v>
      </c>
      <c r="I168">
        <v>0</v>
      </c>
      <c r="K168">
        <v>0</v>
      </c>
      <c r="L168">
        <v>1</v>
      </c>
      <c r="M168">
        <v>1</v>
      </c>
      <c r="N168">
        <v>1</v>
      </c>
      <c r="O168">
        <v>1</v>
      </c>
      <c r="P168">
        <v>1</v>
      </c>
      <c r="Q168">
        <v>1</v>
      </c>
      <c r="R168">
        <v>0</v>
      </c>
      <c r="S168">
        <v>1</v>
      </c>
      <c r="T168">
        <v>1</v>
      </c>
      <c r="U168">
        <v>1</v>
      </c>
      <c r="V168">
        <v>2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1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 s="50" t="s">
        <v>33</v>
      </c>
    </row>
    <row r="169" spans="1:40" x14ac:dyDescent="0.3">
      <c r="A169">
        <v>2026</v>
      </c>
      <c r="B169">
        <v>1</v>
      </c>
      <c r="C169">
        <v>7917</v>
      </c>
      <c r="D169">
        <v>8832</v>
      </c>
      <c r="E169" t="s">
        <v>417</v>
      </c>
      <c r="F169" t="s">
        <v>90</v>
      </c>
      <c r="G169" t="s">
        <v>34</v>
      </c>
      <c r="H169">
        <v>0</v>
      </c>
      <c r="I169">
        <v>0</v>
      </c>
      <c r="K169">
        <v>0</v>
      </c>
      <c r="L169">
        <v>4</v>
      </c>
      <c r="M169">
        <v>4</v>
      </c>
      <c r="N169">
        <v>4</v>
      </c>
      <c r="O169">
        <v>4</v>
      </c>
      <c r="P169">
        <v>2</v>
      </c>
      <c r="Q169">
        <v>4</v>
      </c>
      <c r="R169">
        <v>4</v>
      </c>
      <c r="S169">
        <v>2</v>
      </c>
      <c r="T169">
        <v>2</v>
      </c>
      <c r="U169">
        <v>2</v>
      </c>
      <c r="V169">
        <v>2</v>
      </c>
      <c r="W169">
        <v>7</v>
      </c>
      <c r="X169">
        <v>3</v>
      </c>
      <c r="Y169">
        <v>3</v>
      </c>
      <c r="Z169">
        <v>3</v>
      </c>
      <c r="AA169">
        <v>0</v>
      </c>
      <c r="AB169">
        <v>2</v>
      </c>
      <c r="AC169">
        <v>0</v>
      </c>
      <c r="AD169">
        <v>1</v>
      </c>
      <c r="AE169">
        <v>0</v>
      </c>
      <c r="AF169">
        <v>2</v>
      </c>
      <c r="AG169">
        <v>2</v>
      </c>
      <c r="AH169">
        <v>0</v>
      </c>
      <c r="AI169">
        <v>8</v>
      </c>
      <c r="AJ169">
        <v>0</v>
      </c>
      <c r="AK169">
        <v>0</v>
      </c>
      <c r="AL169">
        <v>1</v>
      </c>
      <c r="AM169">
        <v>1</v>
      </c>
      <c r="AN169" s="50" t="s">
        <v>82</v>
      </c>
    </row>
    <row r="170" spans="1:40" x14ac:dyDescent="0.3">
      <c r="A170">
        <v>2026</v>
      </c>
      <c r="B170">
        <v>1</v>
      </c>
      <c r="C170">
        <v>7957</v>
      </c>
      <c r="D170">
        <v>8835</v>
      </c>
      <c r="E170" t="s">
        <v>418</v>
      </c>
      <c r="F170" t="s">
        <v>90</v>
      </c>
      <c r="G170" t="s">
        <v>34</v>
      </c>
      <c r="H170">
        <v>0</v>
      </c>
      <c r="I170">
        <v>0</v>
      </c>
      <c r="K170">
        <v>0</v>
      </c>
      <c r="L170">
        <v>70</v>
      </c>
      <c r="M170">
        <v>66</v>
      </c>
      <c r="N170">
        <v>66</v>
      </c>
      <c r="O170">
        <v>68</v>
      </c>
      <c r="P170">
        <v>78</v>
      </c>
      <c r="Q170">
        <v>82</v>
      </c>
      <c r="R170">
        <v>81</v>
      </c>
      <c r="S170">
        <v>76</v>
      </c>
      <c r="T170">
        <v>73</v>
      </c>
      <c r="U170">
        <v>73</v>
      </c>
      <c r="V170">
        <v>53</v>
      </c>
      <c r="W170">
        <v>49</v>
      </c>
      <c r="X170">
        <v>70</v>
      </c>
      <c r="Y170">
        <v>70</v>
      </c>
      <c r="Z170">
        <v>71</v>
      </c>
      <c r="AA170">
        <v>19</v>
      </c>
      <c r="AB170">
        <v>58</v>
      </c>
      <c r="AC170">
        <v>42</v>
      </c>
      <c r="AD170">
        <v>48</v>
      </c>
      <c r="AE170">
        <v>45</v>
      </c>
      <c r="AF170">
        <v>60</v>
      </c>
      <c r="AG170">
        <v>54</v>
      </c>
      <c r="AH170">
        <v>52</v>
      </c>
      <c r="AI170">
        <v>139</v>
      </c>
      <c r="AJ170">
        <v>36</v>
      </c>
      <c r="AK170">
        <v>0</v>
      </c>
      <c r="AL170">
        <v>24</v>
      </c>
      <c r="AM170">
        <v>44</v>
      </c>
      <c r="AN170" s="50" t="s">
        <v>33</v>
      </c>
    </row>
    <row r="171" spans="1:40" x14ac:dyDescent="0.3">
      <c r="A171">
        <v>2026</v>
      </c>
      <c r="B171">
        <v>1</v>
      </c>
      <c r="C171">
        <v>8434</v>
      </c>
      <c r="D171">
        <v>7410</v>
      </c>
      <c r="E171" t="s">
        <v>210</v>
      </c>
      <c r="F171" t="s">
        <v>33</v>
      </c>
      <c r="G171" t="s">
        <v>45</v>
      </c>
      <c r="H171">
        <v>1</v>
      </c>
      <c r="I171">
        <v>0</v>
      </c>
      <c r="K171">
        <v>1</v>
      </c>
      <c r="L171">
        <v>7</v>
      </c>
      <c r="M171">
        <v>7</v>
      </c>
      <c r="N171">
        <v>7</v>
      </c>
      <c r="O171">
        <v>7</v>
      </c>
      <c r="P171">
        <v>8</v>
      </c>
      <c r="Q171">
        <v>8</v>
      </c>
      <c r="R171">
        <v>8</v>
      </c>
      <c r="S171">
        <v>8</v>
      </c>
      <c r="T171">
        <v>8</v>
      </c>
      <c r="U171">
        <v>8</v>
      </c>
      <c r="V171">
        <v>10</v>
      </c>
      <c r="W171">
        <v>12</v>
      </c>
      <c r="X171">
        <v>12</v>
      </c>
      <c r="Y171">
        <v>12</v>
      </c>
      <c r="Z171">
        <v>12</v>
      </c>
      <c r="AA171">
        <v>9</v>
      </c>
      <c r="AB171">
        <v>12</v>
      </c>
      <c r="AC171">
        <v>8</v>
      </c>
      <c r="AD171">
        <v>10</v>
      </c>
      <c r="AE171">
        <v>9</v>
      </c>
      <c r="AF171">
        <v>8</v>
      </c>
      <c r="AG171">
        <v>9</v>
      </c>
      <c r="AH171">
        <v>0</v>
      </c>
      <c r="AI171">
        <v>0</v>
      </c>
      <c r="AJ171">
        <v>3</v>
      </c>
      <c r="AK171">
        <v>0</v>
      </c>
      <c r="AL171">
        <v>4</v>
      </c>
      <c r="AM171">
        <v>2</v>
      </c>
      <c r="AN171" s="50" t="s">
        <v>45</v>
      </c>
    </row>
    <row r="172" spans="1:40" x14ac:dyDescent="0.3">
      <c r="A172">
        <v>2026</v>
      </c>
      <c r="B172">
        <v>1</v>
      </c>
      <c r="C172">
        <v>8643</v>
      </c>
      <c r="D172">
        <v>8833</v>
      </c>
      <c r="E172" t="s">
        <v>419</v>
      </c>
      <c r="F172" t="s">
        <v>90</v>
      </c>
      <c r="G172" t="s">
        <v>34</v>
      </c>
      <c r="H172">
        <v>0</v>
      </c>
      <c r="I172">
        <v>0</v>
      </c>
      <c r="K172">
        <v>0</v>
      </c>
      <c r="L172">
        <v>37</v>
      </c>
      <c r="M172">
        <v>36</v>
      </c>
      <c r="N172">
        <v>37</v>
      </c>
      <c r="O172">
        <v>37</v>
      </c>
      <c r="P172">
        <v>35</v>
      </c>
      <c r="Q172">
        <v>40</v>
      </c>
      <c r="R172">
        <v>41</v>
      </c>
      <c r="S172">
        <v>41</v>
      </c>
      <c r="T172">
        <v>36</v>
      </c>
      <c r="U172">
        <v>34</v>
      </c>
      <c r="V172">
        <v>32</v>
      </c>
      <c r="W172">
        <v>32</v>
      </c>
      <c r="X172">
        <v>30</v>
      </c>
      <c r="Y172">
        <v>34</v>
      </c>
      <c r="Z172">
        <v>32</v>
      </c>
      <c r="AA172">
        <v>11</v>
      </c>
      <c r="AB172">
        <v>31</v>
      </c>
      <c r="AC172">
        <v>25</v>
      </c>
      <c r="AD172">
        <v>29</v>
      </c>
      <c r="AE172">
        <v>36</v>
      </c>
      <c r="AF172">
        <v>30</v>
      </c>
      <c r="AG172">
        <v>32</v>
      </c>
      <c r="AH172">
        <v>12</v>
      </c>
      <c r="AI172">
        <v>57</v>
      </c>
      <c r="AJ172">
        <v>43</v>
      </c>
      <c r="AK172">
        <v>0</v>
      </c>
      <c r="AL172">
        <v>14</v>
      </c>
      <c r="AM172">
        <v>24</v>
      </c>
      <c r="AN172" s="50" t="s">
        <v>45</v>
      </c>
    </row>
    <row r="173" spans="1:40" x14ac:dyDescent="0.3">
      <c r="A173">
        <v>2026</v>
      </c>
      <c r="B173">
        <v>1</v>
      </c>
      <c r="C173">
        <v>8644</v>
      </c>
      <c r="D173">
        <v>8839</v>
      </c>
      <c r="E173" t="s">
        <v>420</v>
      </c>
      <c r="F173" t="s">
        <v>90</v>
      </c>
      <c r="G173" t="s">
        <v>34</v>
      </c>
      <c r="H173">
        <v>0</v>
      </c>
      <c r="I173">
        <v>0</v>
      </c>
      <c r="K173">
        <v>0</v>
      </c>
      <c r="L173">
        <v>11</v>
      </c>
      <c r="M173">
        <v>10</v>
      </c>
      <c r="N173">
        <v>10</v>
      </c>
      <c r="O173">
        <v>11</v>
      </c>
      <c r="P173">
        <v>10</v>
      </c>
      <c r="Q173">
        <v>10</v>
      </c>
      <c r="R173">
        <v>10</v>
      </c>
      <c r="S173">
        <v>10</v>
      </c>
      <c r="T173">
        <v>5</v>
      </c>
      <c r="U173">
        <v>7</v>
      </c>
      <c r="V173">
        <v>8</v>
      </c>
      <c r="W173">
        <v>9</v>
      </c>
      <c r="X173">
        <v>3</v>
      </c>
      <c r="Y173">
        <v>4</v>
      </c>
      <c r="Z173">
        <v>5</v>
      </c>
      <c r="AA173">
        <v>8</v>
      </c>
      <c r="AB173">
        <v>11</v>
      </c>
      <c r="AC173">
        <v>8</v>
      </c>
      <c r="AD173">
        <v>12</v>
      </c>
      <c r="AE173">
        <v>6</v>
      </c>
      <c r="AF173">
        <v>7</v>
      </c>
      <c r="AG173">
        <v>7</v>
      </c>
      <c r="AH173">
        <v>2</v>
      </c>
      <c r="AI173">
        <v>1</v>
      </c>
      <c r="AJ173">
        <v>2</v>
      </c>
      <c r="AK173">
        <v>0</v>
      </c>
      <c r="AL173">
        <v>4</v>
      </c>
      <c r="AM173">
        <v>12</v>
      </c>
      <c r="AN173" s="50" t="s">
        <v>116</v>
      </c>
    </row>
    <row r="174" spans="1:40" x14ac:dyDescent="0.3">
      <c r="A174">
        <v>2026</v>
      </c>
      <c r="B174">
        <v>1</v>
      </c>
      <c r="C174">
        <v>8648</v>
      </c>
      <c r="D174">
        <v>8838</v>
      </c>
      <c r="E174" t="s">
        <v>421</v>
      </c>
      <c r="F174" t="s">
        <v>90</v>
      </c>
      <c r="G174" t="s">
        <v>34</v>
      </c>
      <c r="H174">
        <v>0</v>
      </c>
      <c r="I174">
        <v>0</v>
      </c>
      <c r="K174">
        <v>0</v>
      </c>
      <c r="L174">
        <v>13</v>
      </c>
      <c r="M174">
        <v>13</v>
      </c>
      <c r="N174">
        <v>13</v>
      </c>
      <c r="O174">
        <v>13</v>
      </c>
      <c r="P174">
        <v>14</v>
      </c>
      <c r="Q174">
        <v>14</v>
      </c>
      <c r="R174">
        <v>14</v>
      </c>
      <c r="S174">
        <v>14</v>
      </c>
      <c r="T174">
        <v>14</v>
      </c>
      <c r="U174">
        <v>14</v>
      </c>
      <c r="V174">
        <v>15</v>
      </c>
      <c r="W174">
        <v>16</v>
      </c>
      <c r="X174">
        <v>21</v>
      </c>
      <c r="Y174">
        <v>21</v>
      </c>
      <c r="Z174">
        <v>21</v>
      </c>
      <c r="AA174">
        <v>1</v>
      </c>
      <c r="AB174">
        <v>8</v>
      </c>
      <c r="AC174">
        <v>11</v>
      </c>
      <c r="AD174">
        <v>12</v>
      </c>
      <c r="AE174">
        <v>11</v>
      </c>
      <c r="AF174">
        <v>11</v>
      </c>
      <c r="AG174">
        <v>9</v>
      </c>
      <c r="AH174">
        <v>2</v>
      </c>
      <c r="AI174">
        <v>9</v>
      </c>
      <c r="AJ174">
        <v>9</v>
      </c>
      <c r="AK174">
        <v>0</v>
      </c>
      <c r="AL174">
        <v>3</v>
      </c>
      <c r="AM174">
        <v>14</v>
      </c>
      <c r="AN174" s="50" t="s">
        <v>329</v>
      </c>
    </row>
    <row r="175" spans="1:40" x14ac:dyDescent="0.3">
      <c r="A175">
        <v>2026</v>
      </c>
      <c r="B175">
        <v>1</v>
      </c>
      <c r="C175">
        <v>8653</v>
      </c>
      <c r="D175">
        <v>8892</v>
      </c>
      <c r="E175" t="s">
        <v>422</v>
      </c>
      <c r="F175" t="s">
        <v>90</v>
      </c>
      <c r="G175" t="s">
        <v>34</v>
      </c>
      <c r="H175">
        <v>0</v>
      </c>
      <c r="I175">
        <v>0</v>
      </c>
      <c r="K175">
        <v>0</v>
      </c>
      <c r="L175">
        <v>2</v>
      </c>
      <c r="M175">
        <v>2</v>
      </c>
      <c r="N175">
        <v>2</v>
      </c>
      <c r="O175">
        <v>2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5</v>
      </c>
      <c r="X175">
        <v>0</v>
      </c>
      <c r="Y175">
        <v>0</v>
      </c>
      <c r="Z175">
        <v>0</v>
      </c>
      <c r="AA175">
        <v>0</v>
      </c>
      <c r="AB175">
        <v>2</v>
      </c>
      <c r="AC175">
        <v>1</v>
      </c>
      <c r="AD175">
        <v>0</v>
      </c>
      <c r="AE175">
        <v>1</v>
      </c>
      <c r="AF175">
        <v>1</v>
      </c>
      <c r="AG175">
        <v>2</v>
      </c>
      <c r="AH175">
        <v>2</v>
      </c>
      <c r="AI175">
        <v>16</v>
      </c>
      <c r="AJ175">
        <v>2</v>
      </c>
      <c r="AK175">
        <v>0</v>
      </c>
      <c r="AL175">
        <v>0</v>
      </c>
      <c r="AM175">
        <v>3</v>
      </c>
      <c r="AN175" s="50" t="s">
        <v>85</v>
      </c>
    </row>
    <row r="176" spans="1:40" x14ac:dyDescent="0.3">
      <c r="A176">
        <v>2026</v>
      </c>
      <c r="B176">
        <v>1</v>
      </c>
      <c r="C176">
        <v>8670</v>
      </c>
      <c r="D176">
        <v>8891</v>
      </c>
      <c r="E176" t="s">
        <v>423</v>
      </c>
      <c r="F176" t="s">
        <v>90</v>
      </c>
      <c r="G176" t="s">
        <v>34</v>
      </c>
      <c r="H176">
        <v>0</v>
      </c>
      <c r="I176">
        <v>0</v>
      </c>
      <c r="K176">
        <v>0</v>
      </c>
      <c r="L176">
        <v>9</v>
      </c>
      <c r="M176">
        <v>9</v>
      </c>
      <c r="N176">
        <v>9</v>
      </c>
      <c r="O176">
        <v>9</v>
      </c>
      <c r="P176">
        <v>4</v>
      </c>
      <c r="Q176">
        <v>4</v>
      </c>
      <c r="R176">
        <v>4</v>
      </c>
      <c r="S176">
        <v>4</v>
      </c>
      <c r="T176">
        <v>10</v>
      </c>
      <c r="U176">
        <v>10</v>
      </c>
      <c r="V176">
        <v>6</v>
      </c>
      <c r="W176">
        <v>5</v>
      </c>
      <c r="X176">
        <v>15</v>
      </c>
      <c r="Y176">
        <v>15</v>
      </c>
      <c r="Z176">
        <v>15</v>
      </c>
      <c r="AA176">
        <v>3</v>
      </c>
      <c r="AB176">
        <v>8</v>
      </c>
      <c r="AC176">
        <v>7</v>
      </c>
      <c r="AD176">
        <v>7</v>
      </c>
      <c r="AE176">
        <v>7</v>
      </c>
      <c r="AF176">
        <v>8</v>
      </c>
      <c r="AG176">
        <v>7</v>
      </c>
      <c r="AH176">
        <v>3</v>
      </c>
      <c r="AI176">
        <v>0</v>
      </c>
      <c r="AJ176">
        <v>5</v>
      </c>
      <c r="AK176">
        <v>0</v>
      </c>
      <c r="AL176">
        <v>4</v>
      </c>
      <c r="AM176">
        <v>5</v>
      </c>
      <c r="AN176" s="50" t="s">
        <v>91</v>
      </c>
    </row>
    <row r="177" spans="1:40" x14ac:dyDescent="0.3">
      <c r="A177">
        <v>2026</v>
      </c>
      <c r="B177">
        <v>1</v>
      </c>
      <c r="C177">
        <v>8686</v>
      </c>
      <c r="D177">
        <v>8831</v>
      </c>
      <c r="E177" t="s">
        <v>424</v>
      </c>
      <c r="F177" t="s">
        <v>90</v>
      </c>
      <c r="G177" t="s">
        <v>34</v>
      </c>
      <c r="H177">
        <v>0</v>
      </c>
      <c r="I177">
        <v>0</v>
      </c>
      <c r="K177">
        <v>0</v>
      </c>
      <c r="L177">
        <v>36</v>
      </c>
      <c r="M177">
        <v>36</v>
      </c>
      <c r="N177">
        <v>36</v>
      </c>
      <c r="O177">
        <v>38</v>
      </c>
      <c r="P177">
        <v>46</v>
      </c>
      <c r="Q177">
        <v>47</v>
      </c>
      <c r="R177">
        <v>48</v>
      </c>
      <c r="S177">
        <v>47</v>
      </c>
      <c r="T177">
        <v>39</v>
      </c>
      <c r="U177">
        <v>39</v>
      </c>
      <c r="V177">
        <v>34</v>
      </c>
      <c r="W177">
        <v>30</v>
      </c>
      <c r="X177">
        <v>43</v>
      </c>
      <c r="Y177">
        <v>45</v>
      </c>
      <c r="Z177">
        <v>44</v>
      </c>
      <c r="AA177">
        <v>3</v>
      </c>
      <c r="AB177">
        <v>53</v>
      </c>
      <c r="AC177">
        <v>36</v>
      </c>
      <c r="AD177">
        <v>34</v>
      </c>
      <c r="AE177">
        <v>36</v>
      </c>
      <c r="AF177">
        <v>44</v>
      </c>
      <c r="AG177">
        <v>36</v>
      </c>
      <c r="AH177">
        <v>12</v>
      </c>
      <c r="AI177">
        <v>25</v>
      </c>
      <c r="AJ177">
        <v>23</v>
      </c>
      <c r="AK177">
        <v>0</v>
      </c>
      <c r="AL177">
        <v>13</v>
      </c>
      <c r="AM177">
        <v>36</v>
      </c>
      <c r="AN177" s="50" t="s">
        <v>49</v>
      </c>
    </row>
    <row r="178" spans="1:40" x14ac:dyDescent="0.3">
      <c r="A178">
        <v>2026</v>
      </c>
      <c r="B178">
        <v>1</v>
      </c>
      <c r="C178">
        <v>8705</v>
      </c>
      <c r="D178">
        <v>8349</v>
      </c>
      <c r="E178" t="s">
        <v>425</v>
      </c>
      <c r="F178" t="s">
        <v>90</v>
      </c>
      <c r="G178" t="s">
        <v>34</v>
      </c>
      <c r="H178">
        <v>0</v>
      </c>
      <c r="I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2</v>
      </c>
      <c r="Q178">
        <v>2</v>
      </c>
      <c r="R178">
        <v>2</v>
      </c>
      <c r="S178">
        <v>2</v>
      </c>
      <c r="T178">
        <v>3</v>
      </c>
      <c r="U178">
        <v>3</v>
      </c>
      <c r="V178">
        <v>3</v>
      </c>
      <c r="W178">
        <v>1</v>
      </c>
      <c r="X178">
        <v>0</v>
      </c>
      <c r="Y178">
        <v>0</v>
      </c>
      <c r="Z178">
        <v>0</v>
      </c>
      <c r="AA178">
        <v>0</v>
      </c>
      <c r="AB178">
        <v>5</v>
      </c>
      <c r="AC178">
        <v>5</v>
      </c>
      <c r="AD178">
        <v>6</v>
      </c>
      <c r="AE178">
        <v>6</v>
      </c>
      <c r="AF178">
        <v>2</v>
      </c>
      <c r="AG178">
        <v>1</v>
      </c>
      <c r="AH178">
        <v>1</v>
      </c>
      <c r="AI178">
        <v>5</v>
      </c>
      <c r="AJ178">
        <v>3</v>
      </c>
      <c r="AK178">
        <v>0</v>
      </c>
      <c r="AL178">
        <v>0</v>
      </c>
      <c r="AM178">
        <v>1</v>
      </c>
      <c r="AN178" s="50" t="s">
        <v>42</v>
      </c>
    </row>
    <row r="179" spans="1:40" x14ac:dyDescent="0.3">
      <c r="A179">
        <v>2026</v>
      </c>
      <c r="B179">
        <v>1</v>
      </c>
      <c r="C179">
        <v>8711</v>
      </c>
      <c r="D179">
        <v>8608</v>
      </c>
      <c r="E179" t="s">
        <v>426</v>
      </c>
      <c r="F179" t="s">
        <v>90</v>
      </c>
      <c r="G179" t="s">
        <v>34</v>
      </c>
      <c r="H179">
        <v>0</v>
      </c>
      <c r="I179">
        <v>0</v>
      </c>
      <c r="K179">
        <v>0</v>
      </c>
      <c r="L179">
        <v>3</v>
      </c>
      <c r="M179">
        <v>3</v>
      </c>
      <c r="N179">
        <v>3</v>
      </c>
      <c r="O179">
        <v>3</v>
      </c>
      <c r="P179">
        <v>9</v>
      </c>
      <c r="Q179">
        <v>9</v>
      </c>
      <c r="R179">
        <v>9</v>
      </c>
      <c r="S179">
        <v>9</v>
      </c>
      <c r="T179">
        <v>10</v>
      </c>
      <c r="U179">
        <v>10</v>
      </c>
      <c r="V179">
        <v>9</v>
      </c>
      <c r="W179">
        <v>4</v>
      </c>
      <c r="X179">
        <v>5</v>
      </c>
      <c r="Y179">
        <v>6</v>
      </c>
      <c r="Z179">
        <v>5</v>
      </c>
      <c r="AA179">
        <v>1</v>
      </c>
      <c r="AB179">
        <v>4</v>
      </c>
      <c r="AC179">
        <v>3</v>
      </c>
      <c r="AD179">
        <v>4</v>
      </c>
      <c r="AE179">
        <v>4</v>
      </c>
      <c r="AF179">
        <v>12</v>
      </c>
      <c r="AG179">
        <v>11</v>
      </c>
      <c r="AH179">
        <v>7</v>
      </c>
      <c r="AI179">
        <v>13</v>
      </c>
      <c r="AJ179">
        <v>6</v>
      </c>
      <c r="AK179">
        <v>0</v>
      </c>
      <c r="AL179">
        <v>1</v>
      </c>
      <c r="AM179">
        <v>2</v>
      </c>
      <c r="AN179" s="50" t="s">
        <v>110</v>
      </c>
    </row>
    <row r="180" spans="1:40" x14ac:dyDescent="0.3">
      <c r="A180">
        <v>2026</v>
      </c>
      <c r="B180">
        <v>1</v>
      </c>
      <c r="C180">
        <v>8719</v>
      </c>
      <c r="D180">
        <v>8836</v>
      </c>
      <c r="E180" t="s">
        <v>427</v>
      </c>
      <c r="F180" t="s">
        <v>90</v>
      </c>
      <c r="G180" t="s">
        <v>34</v>
      </c>
      <c r="H180">
        <v>0</v>
      </c>
      <c r="I180">
        <v>0</v>
      </c>
      <c r="K180">
        <v>0</v>
      </c>
      <c r="L180">
        <v>45</v>
      </c>
      <c r="M180">
        <v>45</v>
      </c>
      <c r="N180">
        <v>45</v>
      </c>
      <c r="O180">
        <v>45</v>
      </c>
      <c r="P180">
        <v>53</v>
      </c>
      <c r="Q180">
        <v>54</v>
      </c>
      <c r="R180">
        <v>52</v>
      </c>
      <c r="S180">
        <v>53</v>
      </c>
      <c r="T180">
        <v>55</v>
      </c>
      <c r="U180">
        <v>55</v>
      </c>
      <c r="V180">
        <v>49</v>
      </c>
      <c r="W180">
        <v>43</v>
      </c>
      <c r="X180">
        <v>53</v>
      </c>
      <c r="Y180">
        <v>55</v>
      </c>
      <c r="Z180">
        <v>43</v>
      </c>
      <c r="AA180">
        <v>2</v>
      </c>
      <c r="AB180">
        <v>46</v>
      </c>
      <c r="AC180">
        <v>34</v>
      </c>
      <c r="AD180">
        <v>34</v>
      </c>
      <c r="AE180">
        <v>34</v>
      </c>
      <c r="AF180">
        <v>39</v>
      </c>
      <c r="AG180">
        <v>35</v>
      </c>
      <c r="AH180">
        <v>12</v>
      </c>
      <c r="AI180">
        <v>3</v>
      </c>
      <c r="AJ180">
        <v>33</v>
      </c>
      <c r="AK180">
        <v>0</v>
      </c>
      <c r="AL180">
        <v>15</v>
      </c>
      <c r="AM180">
        <v>22</v>
      </c>
      <c r="AN180" s="50" t="s">
        <v>33</v>
      </c>
    </row>
    <row r="181" spans="1:40" x14ac:dyDescent="0.3">
      <c r="A181">
        <v>2026</v>
      </c>
      <c r="B181">
        <v>1</v>
      </c>
      <c r="C181">
        <v>8729</v>
      </c>
      <c r="D181">
        <v>12241</v>
      </c>
      <c r="E181" t="s">
        <v>428</v>
      </c>
      <c r="F181" t="s">
        <v>90</v>
      </c>
      <c r="G181" t="s">
        <v>34</v>
      </c>
      <c r="H181">
        <v>0</v>
      </c>
      <c r="I181">
        <v>0</v>
      </c>
      <c r="K181">
        <v>0</v>
      </c>
      <c r="L181">
        <v>24</v>
      </c>
      <c r="M181">
        <v>23</v>
      </c>
      <c r="N181">
        <v>24</v>
      </c>
      <c r="O181">
        <v>24</v>
      </c>
      <c r="P181">
        <v>31</v>
      </c>
      <c r="Q181">
        <v>31</v>
      </c>
      <c r="R181">
        <v>31</v>
      </c>
      <c r="S181">
        <v>31</v>
      </c>
      <c r="T181">
        <v>24</v>
      </c>
      <c r="U181">
        <v>23</v>
      </c>
      <c r="V181">
        <v>19</v>
      </c>
      <c r="W181">
        <v>15</v>
      </c>
      <c r="X181">
        <v>33</v>
      </c>
      <c r="Y181">
        <v>32</v>
      </c>
      <c r="Z181">
        <v>31</v>
      </c>
      <c r="AA181">
        <v>6</v>
      </c>
      <c r="AB181">
        <v>15</v>
      </c>
      <c r="AC181">
        <v>22</v>
      </c>
      <c r="AD181">
        <v>19</v>
      </c>
      <c r="AE181">
        <v>24</v>
      </c>
      <c r="AF181">
        <v>29</v>
      </c>
      <c r="AG181">
        <v>24</v>
      </c>
      <c r="AH181">
        <v>2</v>
      </c>
      <c r="AI181">
        <v>22</v>
      </c>
      <c r="AJ181">
        <v>17</v>
      </c>
      <c r="AK181">
        <v>0</v>
      </c>
      <c r="AL181">
        <v>10</v>
      </c>
      <c r="AM181">
        <v>20</v>
      </c>
      <c r="AN181" s="50" t="s">
        <v>92</v>
      </c>
    </row>
    <row r="182" spans="1:40" x14ac:dyDescent="0.3">
      <c r="A182">
        <v>2026</v>
      </c>
      <c r="B182">
        <v>1</v>
      </c>
      <c r="C182">
        <v>8740</v>
      </c>
      <c r="D182">
        <v>8901</v>
      </c>
      <c r="E182" t="s">
        <v>429</v>
      </c>
      <c r="F182" t="s">
        <v>90</v>
      </c>
      <c r="G182" t="s">
        <v>34</v>
      </c>
      <c r="H182">
        <v>0</v>
      </c>
      <c r="I182">
        <v>0</v>
      </c>
      <c r="K182">
        <v>0</v>
      </c>
      <c r="L182">
        <v>12</v>
      </c>
      <c r="M182">
        <v>12</v>
      </c>
      <c r="N182">
        <v>12</v>
      </c>
      <c r="O182">
        <v>12</v>
      </c>
      <c r="P182">
        <v>21</v>
      </c>
      <c r="Q182">
        <v>20</v>
      </c>
      <c r="R182">
        <v>21</v>
      </c>
      <c r="S182">
        <v>21</v>
      </c>
      <c r="T182">
        <v>27</v>
      </c>
      <c r="U182">
        <v>27</v>
      </c>
      <c r="V182">
        <v>26</v>
      </c>
      <c r="W182">
        <v>14</v>
      </c>
      <c r="X182">
        <v>10</v>
      </c>
      <c r="Y182">
        <v>10</v>
      </c>
      <c r="Z182">
        <v>9</v>
      </c>
      <c r="AA182">
        <v>3</v>
      </c>
      <c r="AB182">
        <v>10</v>
      </c>
      <c r="AC182">
        <v>10</v>
      </c>
      <c r="AD182">
        <v>8</v>
      </c>
      <c r="AE182">
        <v>7</v>
      </c>
      <c r="AF182">
        <v>26</v>
      </c>
      <c r="AG182">
        <v>23</v>
      </c>
      <c r="AH182">
        <v>2</v>
      </c>
      <c r="AI182">
        <v>20</v>
      </c>
      <c r="AJ182">
        <v>24</v>
      </c>
      <c r="AK182">
        <v>0</v>
      </c>
      <c r="AL182">
        <v>10</v>
      </c>
      <c r="AM182">
        <v>8</v>
      </c>
      <c r="AN182" s="50" t="s">
        <v>164</v>
      </c>
    </row>
    <row r="183" spans="1:40" x14ac:dyDescent="0.3">
      <c r="A183">
        <v>2026</v>
      </c>
      <c r="B183">
        <v>1</v>
      </c>
      <c r="C183">
        <v>9033</v>
      </c>
      <c r="D183">
        <v>8577</v>
      </c>
      <c r="E183" t="s">
        <v>274</v>
      </c>
      <c r="F183" t="s">
        <v>90</v>
      </c>
      <c r="G183" t="s">
        <v>34</v>
      </c>
      <c r="H183">
        <v>4</v>
      </c>
      <c r="I183">
        <v>0</v>
      </c>
      <c r="K183">
        <v>4</v>
      </c>
      <c r="L183">
        <v>11</v>
      </c>
      <c r="M183">
        <v>8</v>
      </c>
      <c r="N183">
        <v>5</v>
      </c>
      <c r="O183">
        <v>7</v>
      </c>
      <c r="P183">
        <v>1</v>
      </c>
      <c r="Q183">
        <v>1</v>
      </c>
      <c r="R183">
        <v>1</v>
      </c>
      <c r="S183">
        <v>1</v>
      </c>
      <c r="T183">
        <v>2</v>
      </c>
      <c r="U183">
        <v>3</v>
      </c>
      <c r="V183">
        <v>1</v>
      </c>
      <c r="W183">
        <v>0</v>
      </c>
      <c r="X183">
        <v>3</v>
      </c>
      <c r="Y183">
        <v>5</v>
      </c>
      <c r="Z183">
        <v>4</v>
      </c>
      <c r="AA183">
        <v>0</v>
      </c>
      <c r="AB183">
        <v>2</v>
      </c>
      <c r="AC183">
        <v>0</v>
      </c>
      <c r="AD183">
        <v>0</v>
      </c>
      <c r="AE183">
        <v>0</v>
      </c>
      <c r="AF183">
        <v>6</v>
      </c>
      <c r="AG183">
        <v>6</v>
      </c>
      <c r="AH183">
        <v>10</v>
      </c>
      <c r="AI183">
        <v>40</v>
      </c>
      <c r="AJ183">
        <v>2</v>
      </c>
      <c r="AK183">
        <v>0</v>
      </c>
      <c r="AL183">
        <v>7</v>
      </c>
      <c r="AM183">
        <v>1</v>
      </c>
      <c r="AN183" s="50" t="s">
        <v>33</v>
      </c>
    </row>
    <row r="184" spans="1:40" x14ac:dyDescent="0.3">
      <c r="A184">
        <v>2026</v>
      </c>
      <c r="B184">
        <v>1</v>
      </c>
      <c r="C184">
        <v>9160</v>
      </c>
      <c r="D184">
        <v>8830</v>
      </c>
      <c r="E184" t="s">
        <v>430</v>
      </c>
      <c r="F184" t="s">
        <v>90</v>
      </c>
      <c r="G184" t="s">
        <v>34</v>
      </c>
      <c r="H184">
        <v>0</v>
      </c>
      <c r="I184">
        <v>0</v>
      </c>
      <c r="K184">
        <v>0</v>
      </c>
      <c r="L184">
        <v>9</v>
      </c>
      <c r="M184">
        <v>8</v>
      </c>
      <c r="N184">
        <v>10</v>
      </c>
      <c r="O184">
        <v>8</v>
      </c>
      <c r="P184">
        <v>6</v>
      </c>
      <c r="Q184">
        <v>6</v>
      </c>
      <c r="R184">
        <v>6</v>
      </c>
      <c r="S184">
        <v>6</v>
      </c>
      <c r="T184">
        <v>6</v>
      </c>
      <c r="U184">
        <v>5</v>
      </c>
      <c r="V184">
        <v>3</v>
      </c>
      <c r="W184">
        <v>4</v>
      </c>
      <c r="X184">
        <v>2</v>
      </c>
      <c r="Y184">
        <v>2</v>
      </c>
      <c r="Z184">
        <v>2</v>
      </c>
      <c r="AA184">
        <v>4</v>
      </c>
      <c r="AB184">
        <v>9</v>
      </c>
      <c r="AC184">
        <v>0</v>
      </c>
      <c r="AD184">
        <v>2</v>
      </c>
      <c r="AE184">
        <v>2</v>
      </c>
      <c r="AF184">
        <v>7</v>
      </c>
      <c r="AG184">
        <v>7</v>
      </c>
      <c r="AH184">
        <v>14</v>
      </c>
      <c r="AI184">
        <v>19</v>
      </c>
      <c r="AJ184">
        <v>1</v>
      </c>
      <c r="AK184">
        <v>0</v>
      </c>
      <c r="AL184">
        <v>0</v>
      </c>
      <c r="AM184">
        <v>18</v>
      </c>
      <c r="AN184" s="50" t="s">
        <v>128</v>
      </c>
    </row>
    <row r="185" spans="1:40" x14ac:dyDescent="0.3">
      <c r="A185">
        <v>2026</v>
      </c>
      <c r="B185">
        <v>1</v>
      </c>
      <c r="C185">
        <v>10904</v>
      </c>
      <c r="D185">
        <v>9468</v>
      </c>
      <c r="E185" t="s">
        <v>211</v>
      </c>
      <c r="F185" t="s">
        <v>92</v>
      </c>
      <c r="G185" t="s">
        <v>107</v>
      </c>
      <c r="H185">
        <v>2</v>
      </c>
      <c r="I185">
        <v>0</v>
      </c>
      <c r="K185">
        <v>2</v>
      </c>
      <c r="L185">
        <v>2</v>
      </c>
      <c r="M185">
        <v>2</v>
      </c>
      <c r="N185">
        <v>2</v>
      </c>
      <c r="O185">
        <v>2</v>
      </c>
      <c r="P185">
        <v>2</v>
      </c>
      <c r="Q185">
        <v>2</v>
      </c>
      <c r="R185">
        <v>2</v>
      </c>
      <c r="S185">
        <v>2</v>
      </c>
      <c r="T185">
        <v>0</v>
      </c>
      <c r="U185">
        <v>0</v>
      </c>
      <c r="V185">
        <v>0</v>
      </c>
      <c r="W185">
        <v>1</v>
      </c>
      <c r="X185">
        <v>4</v>
      </c>
      <c r="Y185">
        <v>4</v>
      </c>
      <c r="Z185">
        <v>4</v>
      </c>
      <c r="AA185">
        <v>4</v>
      </c>
      <c r="AB185">
        <v>0</v>
      </c>
      <c r="AC185">
        <v>0</v>
      </c>
      <c r="AD185">
        <v>0</v>
      </c>
      <c r="AE185">
        <v>0</v>
      </c>
      <c r="AF185">
        <v>1</v>
      </c>
      <c r="AG185">
        <v>1</v>
      </c>
      <c r="AH185">
        <v>0</v>
      </c>
      <c r="AI185">
        <v>0</v>
      </c>
      <c r="AJ185">
        <v>0</v>
      </c>
      <c r="AK185">
        <v>0</v>
      </c>
      <c r="AL185">
        <v>1</v>
      </c>
      <c r="AM185">
        <v>0</v>
      </c>
      <c r="AN185" s="50" t="s">
        <v>107</v>
      </c>
    </row>
    <row r="186" spans="1:40" x14ac:dyDescent="0.3">
      <c r="A186">
        <v>2026</v>
      </c>
      <c r="B186">
        <v>1</v>
      </c>
      <c r="C186">
        <v>11767</v>
      </c>
      <c r="D186">
        <v>10096</v>
      </c>
      <c r="E186" t="s">
        <v>212</v>
      </c>
      <c r="F186" t="s">
        <v>92</v>
      </c>
      <c r="G186" t="s">
        <v>128</v>
      </c>
      <c r="H186">
        <v>0</v>
      </c>
      <c r="I186">
        <v>0</v>
      </c>
      <c r="K186">
        <v>0</v>
      </c>
      <c r="L186">
        <v>1</v>
      </c>
      <c r="M186">
        <v>1</v>
      </c>
      <c r="N186">
        <v>1</v>
      </c>
      <c r="O186">
        <v>1</v>
      </c>
      <c r="P186">
        <v>1</v>
      </c>
      <c r="Q186">
        <v>1</v>
      </c>
      <c r="R186">
        <v>1</v>
      </c>
      <c r="S186">
        <v>1</v>
      </c>
      <c r="T186">
        <v>0</v>
      </c>
      <c r="U186">
        <v>0</v>
      </c>
      <c r="V186">
        <v>0</v>
      </c>
      <c r="W186">
        <v>1</v>
      </c>
      <c r="X186">
        <v>2</v>
      </c>
      <c r="Y186">
        <v>2</v>
      </c>
      <c r="Z186">
        <v>2</v>
      </c>
      <c r="AA186">
        <v>3</v>
      </c>
      <c r="AB186">
        <v>1</v>
      </c>
      <c r="AC186">
        <v>4</v>
      </c>
      <c r="AD186">
        <v>4</v>
      </c>
      <c r="AE186">
        <v>3</v>
      </c>
      <c r="AF186">
        <v>0</v>
      </c>
      <c r="AG186">
        <v>0</v>
      </c>
      <c r="AH186">
        <v>1</v>
      </c>
      <c r="AI186">
        <v>0</v>
      </c>
      <c r="AJ186">
        <v>4</v>
      </c>
      <c r="AK186">
        <v>0</v>
      </c>
      <c r="AL186">
        <v>0</v>
      </c>
      <c r="AM186">
        <v>0</v>
      </c>
      <c r="AN186" s="50" t="s">
        <v>128</v>
      </c>
    </row>
    <row r="187" spans="1:40" x14ac:dyDescent="0.3">
      <c r="A187">
        <v>2026</v>
      </c>
      <c r="B187">
        <v>1</v>
      </c>
      <c r="C187">
        <v>11784</v>
      </c>
      <c r="D187">
        <v>10095</v>
      </c>
      <c r="E187" t="s">
        <v>213</v>
      </c>
      <c r="F187" t="s">
        <v>92</v>
      </c>
      <c r="G187" t="s">
        <v>128</v>
      </c>
      <c r="H187">
        <v>0</v>
      </c>
      <c r="I187">
        <v>0</v>
      </c>
      <c r="K187">
        <v>0</v>
      </c>
      <c r="L187">
        <v>2</v>
      </c>
      <c r="M187">
        <v>2</v>
      </c>
      <c r="N187">
        <v>2</v>
      </c>
      <c r="O187">
        <v>2</v>
      </c>
      <c r="P187">
        <v>1</v>
      </c>
      <c r="Q187">
        <v>1</v>
      </c>
      <c r="R187">
        <v>1</v>
      </c>
      <c r="S187">
        <v>1</v>
      </c>
      <c r="T187">
        <v>1</v>
      </c>
      <c r="U187">
        <v>1</v>
      </c>
      <c r="V187">
        <v>1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1</v>
      </c>
      <c r="AC187">
        <v>1</v>
      </c>
      <c r="AD187">
        <v>1</v>
      </c>
      <c r="AE187">
        <v>1</v>
      </c>
      <c r="AF187">
        <v>1</v>
      </c>
      <c r="AG187">
        <v>2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3</v>
      </c>
      <c r="AN187" s="50" t="s">
        <v>128</v>
      </c>
    </row>
    <row r="188" spans="1:40" x14ac:dyDescent="0.3">
      <c r="A188">
        <v>2026</v>
      </c>
      <c r="B188">
        <v>1</v>
      </c>
      <c r="C188">
        <v>12119</v>
      </c>
      <c r="D188">
        <v>11020</v>
      </c>
      <c r="E188" t="s">
        <v>275</v>
      </c>
      <c r="F188" t="s">
        <v>90</v>
      </c>
      <c r="G188" t="s">
        <v>34</v>
      </c>
      <c r="H188">
        <v>5</v>
      </c>
      <c r="I188">
        <v>0</v>
      </c>
      <c r="K188">
        <v>3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7</v>
      </c>
      <c r="AI188">
        <v>45</v>
      </c>
      <c r="AJ188">
        <v>1</v>
      </c>
      <c r="AK188">
        <v>0</v>
      </c>
      <c r="AL188">
        <v>0</v>
      </c>
      <c r="AM188">
        <v>2</v>
      </c>
      <c r="AN188" s="50" t="s">
        <v>56</v>
      </c>
    </row>
    <row r="189" spans="1:40" x14ac:dyDescent="0.3">
      <c r="A189">
        <v>2026</v>
      </c>
      <c r="B189">
        <v>1</v>
      </c>
      <c r="C189">
        <v>12507</v>
      </c>
      <c r="D189">
        <v>11833</v>
      </c>
      <c r="E189" t="s">
        <v>416</v>
      </c>
      <c r="F189" t="s">
        <v>90</v>
      </c>
      <c r="G189" t="s">
        <v>34</v>
      </c>
      <c r="H189">
        <v>0</v>
      </c>
      <c r="I189">
        <v>0</v>
      </c>
      <c r="K189">
        <v>0</v>
      </c>
      <c r="L189">
        <v>1</v>
      </c>
      <c r="M189">
        <v>1</v>
      </c>
      <c r="N189">
        <v>1</v>
      </c>
      <c r="O189">
        <v>3</v>
      </c>
      <c r="P189">
        <v>4</v>
      </c>
      <c r="Q189">
        <v>4</v>
      </c>
      <c r="R189">
        <v>4</v>
      </c>
      <c r="S189">
        <v>4</v>
      </c>
      <c r="T189">
        <v>7</v>
      </c>
      <c r="U189">
        <v>7</v>
      </c>
      <c r="V189">
        <v>4</v>
      </c>
      <c r="W189">
        <v>6</v>
      </c>
      <c r="X189">
        <v>5</v>
      </c>
      <c r="Y189">
        <v>3</v>
      </c>
      <c r="Z189">
        <v>7</v>
      </c>
      <c r="AA189">
        <v>0</v>
      </c>
      <c r="AB189">
        <v>7</v>
      </c>
      <c r="AC189">
        <v>2</v>
      </c>
      <c r="AD189">
        <v>2</v>
      </c>
      <c r="AE189">
        <v>3</v>
      </c>
      <c r="AF189">
        <v>3</v>
      </c>
      <c r="AG189">
        <v>4</v>
      </c>
      <c r="AH189">
        <v>1</v>
      </c>
      <c r="AI189">
        <v>1</v>
      </c>
      <c r="AJ189">
        <v>5</v>
      </c>
      <c r="AK189">
        <v>0</v>
      </c>
      <c r="AL189">
        <v>0</v>
      </c>
      <c r="AM189">
        <v>10</v>
      </c>
      <c r="AN189" s="50" t="s">
        <v>33</v>
      </c>
    </row>
    <row r="190" spans="1:40" x14ac:dyDescent="0.3">
      <c r="A190">
        <v>2026</v>
      </c>
      <c r="B190">
        <v>1</v>
      </c>
      <c r="C190">
        <v>12735</v>
      </c>
      <c r="D190">
        <v>11688</v>
      </c>
      <c r="E190" t="s">
        <v>214</v>
      </c>
      <c r="F190" t="s">
        <v>92</v>
      </c>
      <c r="G190" t="s">
        <v>128</v>
      </c>
      <c r="H190">
        <v>0</v>
      </c>
      <c r="I190">
        <v>0</v>
      </c>
      <c r="K190">
        <v>0</v>
      </c>
      <c r="L190">
        <v>1</v>
      </c>
      <c r="M190">
        <v>1</v>
      </c>
      <c r="N190">
        <v>1</v>
      </c>
      <c r="O190">
        <v>1</v>
      </c>
      <c r="P190">
        <v>0</v>
      </c>
      <c r="Q190">
        <v>0</v>
      </c>
      <c r="R190">
        <v>1</v>
      </c>
      <c r="S190">
        <v>1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2</v>
      </c>
      <c r="AD190">
        <v>2</v>
      </c>
      <c r="AE190">
        <v>2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 s="50" t="s">
        <v>128</v>
      </c>
    </row>
    <row r="191" spans="1:40" x14ac:dyDescent="0.3">
      <c r="A191">
        <v>2026</v>
      </c>
      <c r="B191">
        <v>1</v>
      </c>
      <c r="C191">
        <v>13662</v>
      </c>
      <c r="D191">
        <v>11452</v>
      </c>
      <c r="E191" t="s">
        <v>215</v>
      </c>
      <c r="F191" t="s">
        <v>92</v>
      </c>
      <c r="G191" t="s">
        <v>107</v>
      </c>
      <c r="H191">
        <v>0</v>
      </c>
      <c r="I191">
        <v>0</v>
      </c>
      <c r="K191">
        <v>0</v>
      </c>
      <c r="L191">
        <v>2</v>
      </c>
      <c r="M191">
        <v>2</v>
      </c>
      <c r="N191">
        <v>2</v>
      </c>
      <c r="O191">
        <v>2</v>
      </c>
      <c r="P191">
        <v>2</v>
      </c>
      <c r="Q191">
        <v>2</v>
      </c>
      <c r="R191">
        <v>2</v>
      </c>
      <c r="S191">
        <v>2</v>
      </c>
      <c r="T191">
        <v>2</v>
      </c>
      <c r="U191">
        <v>2</v>
      </c>
      <c r="V191">
        <v>2</v>
      </c>
      <c r="W191">
        <v>1</v>
      </c>
      <c r="X191">
        <v>0</v>
      </c>
      <c r="Y191">
        <v>0</v>
      </c>
      <c r="Z191">
        <v>0</v>
      </c>
      <c r="AA191">
        <v>0</v>
      </c>
      <c r="AB191">
        <v>1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2</v>
      </c>
      <c r="AI191">
        <v>3</v>
      </c>
      <c r="AJ191">
        <v>1</v>
      </c>
      <c r="AK191">
        <v>0</v>
      </c>
      <c r="AL191">
        <v>0</v>
      </c>
      <c r="AM191">
        <v>3</v>
      </c>
      <c r="AN191" s="50" t="s">
        <v>107</v>
      </c>
    </row>
    <row r="192" spans="1:40" x14ac:dyDescent="0.3">
      <c r="A192">
        <v>2026</v>
      </c>
      <c r="B192">
        <v>1</v>
      </c>
      <c r="C192">
        <v>14654</v>
      </c>
      <c r="D192">
        <v>11470</v>
      </c>
      <c r="E192" t="s">
        <v>216</v>
      </c>
      <c r="F192" t="s">
        <v>90</v>
      </c>
      <c r="G192" t="s">
        <v>34</v>
      </c>
      <c r="H192">
        <v>116</v>
      </c>
      <c r="I192">
        <v>1</v>
      </c>
      <c r="K192">
        <v>122</v>
      </c>
      <c r="L192">
        <v>14</v>
      </c>
      <c r="M192">
        <v>13</v>
      </c>
      <c r="N192">
        <v>13</v>
      </c>
      <c r="O192">
        <v>13</v>
      </c>
      <c r="P192">
        <v>17</v>
      </c>
      <c r="Q192">
        <v>14</v>
      </c>
      <c r="R192">
        <v>18</v>
      </c>
      <c r="S192">
        <v>11</v>
      </c>
      <c r="T192">
        <v>9</v>
      </c>
      <c r="U192">
        <v>11</v>
      </c>
      <c r="V192">
        <v>11</v>
      </c>
      <c r="W192">
        <v>6</v>
      </c>
      <c r="X192">
        <v>1</v>
      </c>
      <c r="Y192">
        <v>1</v>
      </c>
      <c r="Z192">
        <v>2</v>
      </c>
      <c r="AA192">
        <v>1</v>
      </c>
      <c r="AB192">
        <v>0</v>
      </c>
      <c r="AC192">
        <v>0</v>
      </c>
      <c r="AD192">
        <v>2</v>
      </c>
      <c r="AE192">
        <v>1</v>
      </c>
      <c r="AF192">
        <v>1</v>
      </c>
      <c r="AG192">
        <v>1</v>
      </c>
      <c r="AH192">
        <v>4</v>
      </c>
      <c r="AI192">
        <v>19</v>
      </c>
      <c r="AJ192">
        <v>0</v>
      </c>
      <c r="AK192">
        <v>0</v>
      </c>
      <c r="AL192">
        <v>4</v>
      </c>
      <c r="AM192">
        <v>18</v>
      </c>
      <c r="AN192" s="50" t="s">
        <v>33</v>
      </c>
    </row>
    <row r="193" spans="1:40" x14ac:dyDescent="0.3">
      <c r="A193">
        <v>2026</v>
      </c>
      <c r="B193">
        <v>1</v>
      </c>
      <c r="C193">
        <v>15125</v>
      </c>
      <c r="D193">
        <v>11841</v>
      </c>
      <c r="E193" t="s">
        <v>431</v>
      </c>
      <c r="F193" t="s">
        <v>90</v>
      </c>
      <c r="G193" t="s">
        <v>34</v>
      </c>
      <c r="H193">
        <v>0</v>
      </c>
      <c r="I193">
        <v>0</v>
      </c>
      <c r="K193">
        <v>0</v>
      </c>
      <c r="L193">
        <v>6</v>
      </c>
      <c r="M193">
        <v>6</v>
      </c>
      <c r="N193">
        <v>6</v>
      </c>
      <c r="O193">
        <v>6</v>
      </c>
      <c r="P193">
        <v>7</v>
      </c>
      <c r="Q193">
        <v>7</v>
      </c>
      <c r="R193">
        <v>7</v>
      </c>
      <c r="S193">
        <v>7</v>
      </c>
      <c r="T193">
        <v>8</v>
      </c>
      <c r="U193">
        <v>8</v>
      </c>
      <c r="V193">
        <v>3</v>
      </c>
      <c r="W193">
        <v>5</v>
      </c>
      <c r="X193">
        <v>3</v>
      </c>
      <c r="Y193">
        <v>3</v>
      </c>
      <c r="Z193">
        <v>3</v>
      </c>
      <c r="AA193">
        <v>1</v>
      </c>
      <c r="AB193">
        <v>6</v>
      </c>
      <c r="AC193">
        <v>6</v>
      </c>
      <c r="AD193">
        <v>9</v>
      </c>
      <c r="AE193">
        <v>8</v>
      </c>
      <c r="AF193">
        <v>8</v>
      </c>
      <c r="AG193">
        <v>6</v>
      </c>
      <c r="AH193">
        <v>1</v>
      </c>
      <c r="AI193">
        <v>7</v>
      </c>
      <c r="AJ193">
        <v>1</v>
      </c>
      <c r="AK193">
        <v>0</v>
      </c>
      <c r="AL193">
        <v>1</v>
      </c>
      <c r="AM193">
        <v>4</v>
      </c>
      <c r="AN193" s="50" t="s">
        <v>193</v>
      </c>
    </row>
    <row r="194" spans="1:40" x14ac:dyDescent="0.3">
      <c r="A194">
        <v>2026</v>
      </c>
      <c r="B194">
        <v>1</v>
      </c>
      <c r="C194">
        <v>24297</v>
      </c>
      <c r="D194">
        <v>16699</v>
      </c>
      <c r="E194" t="s">
        <v>432</v>
      </c>
      <c r="F194" t="s">
        <v>90</v>
      </c>
      <c r="G194" t="s">
        <v>34</v>
      </c>
      <c r="H194">
        <v>0</v>
      </c>
      <c r="I194">
        <v>0</v>
      </c>
      <c r="K194">
        <v>0</v>
      </c>
      <c r="L194">
        <v>8</v>
      </c>
      <c r="M194">
        <v>8</v>
      </c>
      <c r="N194">
        <v>8</v>
      </c>
      <c r="O194">
        <v>8</v>
      </c>
      <c r="P194">
        <v>8</v>
      </c>
      <c r="Q194">
        <v>6</v>
      </c>
      <c r="R194">
        <v>6</v>
      </c>
      <c r="S194">
        <v>6</v>
      </c>
      <c r="T194">
        <v>3</v>
      </c>
      <c r="U194">
        <v>3</v>
      </c>
      <c r="V194">
        <v>1</v>
      </c>
      <c r="W194">
        <v>5</v>
      </c>
      <c r="X194">
        <v>8</v>
      </c>
      <c r="Y194">
        <v>8</v>
      </c>
      <c r="Z194">
        <v>8</v>
      </c>
      <c r="AA194">
        <v>0</v>
      </c>
      <c r="AB194">
        <v>9</v>
      </c>
      <c r="AC194">
        <v>7</v>
      </c>
      <c r="AD194">
        <v>7</v>
      </c>
      <c r="AE194">
        <v>7</v>
      </c>
      <c r="AF194">
        <v>5</v>
      </c>
      <c r="AG194">
        <v>5</v>
      </c>
      <c r="AH194">
        <v>0</v>
      </c>
      <c r="AI194">
        <v>7</v>
      </c>
      <c r="AJ194">
        <v>7</v>
      </c>
      <c r="AK194">
        <v>0</v>
      </c>
      <c r="AL194">
        <v>1</v>
      </c>
      <c r="AM194">
        <v>4</v>
      </c>
      <c r="AN194" s="50" t="s">
        <v>333</v>
      </c>
    </row>
    <row r="195" spans="1:40" x14ac:dyDescent="0.3">
      <c r="A195">
        <v>2026</v>
      </c>
      <c r="B195">
        <v>1</v>
      </c>
      <c r="C195">
        <v>26291</v>
      </c>
      <c r="D195">
        <v>17605</v>
      </c>
      <c r="E195" t="s">
        <v>217</v>
      </c>
      <c r="F195" t="s">
        <v>92</v>
      </c>
      <c r="G195" t="s">
        <v>128</v>
      </c>
      <c r="H195">
        <v>0</v>
      </c>
      <c r="I195">
        <v>0</v>
      </c>
      <c r="K195">
        <v>0</v>
      </c>
      <c r="L195">
        <v>2</v>
      </c>
      <c r="M195">
        <v>2</v>
      </c>
      <c r="N195">
        <v>2</v>
      </c>
      <c r="O195">
        <v>2</v>
      </c>
      <c r="P195">
        <v>1</v>
      </c>
      <c r="Q195">
        <v>1</v>
      </c>
      <c r="R195">
        <v>1</v>
      </c>
      <c r="S195">
        <v>1</v>
      </c>
      <c r="T195">
        <v>5</v>
      </c>
      <c r="U195">
        <v>5</v>
      </c>
      <c r="V195">
        <v>4</v>
      </c>
      <c r="W195">
        <v>1</v>
      </c>
      <c r="X195">
        <v>2</v>
      </c>
      <c r="Y195">
        <v>2</v>
      </c>
      <c r="Z195">
        <v>2</v>
      </c>
      <c r="AA195">
        <v>1</v>
      </c>
      <c r="AB195">
        <v>4</v>
      </c>
      <c r="AC195">
        <v>1</v>
      </c>
      <c r="AD195">
        <v>1</v>
      </c>
      <c r="AE195">
        <v>1</v>
      </c>
      <c r="AF195">
        <v>1</v>
      </c>
      <c r="AG195">
        <v>1</v>
      </c>
      <c r="AH195">
        <v>4</v>
      </c>
      <c r="AI195">
        <v>3</v>
      </c>
      <c r="AJ195">
        <v>0</v>
      </c>
      <c r="AK195">
        <v>0</v>
      </c>
      <c r="AL195">
        <v>1</v>
      </c>
      <c r="AM195">
        <v>2</v>
      </c>
      <c r="AN195" s="50" t="s">
        <v>128</v>
      </c>
    </row>
    <row r="196" spans="1:40" x14ac:dyDescent="0.3">
      <c r="A196">
        <v>2026</v>
      </c>
      <c r="B196">
        <v>1</v>
      </c>
      <c r="C196">
        <v>26893</v>
      </c>
      <c r="D196">
        <v>17874</v>
      </c>
      <c r="E196" t="s">
        <v>218</v>
      </c>
      <c r="F196" t="s">
        <v>33</v>
      </c>
      <c r="G196" t="s">
        <v>61</v>
      </c>
      <c r="H196">
        <v>0</v>
      </c>
      <c r="I196">
        <v>0</v>
      </c>
      <c r="K196">
        <v>0</v>
      </c>
      <c r="L196">
        <v>5</v>
      </c>
      <c r="M196">
        <v>5</v>
      </c>
      <c r="N196">
        <v>5</v>
      </c>
      <c r="O196">
        <v>5</v>
      </c>
      <c r="P196">
        <v>3</v>
      </c>
      <c r="Q196">
        <v>3</v>
      </c>
      <c r="R196">
        <v>3</v>
      </c>
      <c r="S196">
        <v>4</v>
      </c>
      <c r="T196">
        <v>5</v>
      </c>
      <c r="U196">
        <v>5</v>
      </c>
      <c r="V196">
        <v>3</v>
      </c>
      <c r="W196">
        <v>3</v>
      </c>
      <c r="X196">
        <v>2</v>
      </c>
      <c r="Y196">
        <v>2</v>
      </c>
      <c r="Z196">
        <v>2</v>
      </c>
      <c r="AA196">
        <v>2</v>
      </c>
      <c r="AB196">
        <v>3</v>
      </c>
      <c r="AC196">
        <v>4</v>
      </c>
      <c r="AD196">
        <v>3</v>
      </c>
      <c r="AE196">
        <v>4</v>
      </c>
      <c r="AF196">
        <v>1</v>
      </c>
      <c r="AG196">
        <v>0</v>
      </c>
      <c r="AH196">
        <v>3</v>
      </c>
      <c r="AI196">
        <v>0</v>
      </c>
      <c r="AJ196">
        <v>0</v>
      </c>
      <c r="AK196">
        <v>0</v>
      </c>
      <c r="AL196">
        <v>1</v>
      </c>
      <c r="AM196">
        <v>5</v>
      </c>
      <c r="AN196" s="50" t="s">
        <v>335</v>
      </c>
    </row>
    <row r="197" spans="1:40" x14ac:dyDescent="0.3">
      <c r="A197">
        <v>2026</v>
      </c>
      <c r="B197">
        <v>1</v>
      </c>
      <c r="C197">
        <v>26894</v>
      </c>
      <c r="D197">
        <v>17875</v>
      </c>
      <c r="E197" t="s">
        <v>219</v>
      </c>
      <c r="F197" t="s">
        <v>33</v>
      </c>
      <c r="G197" t="s">
        <v>85</v>
      </c>
      <c r="H197">
        <v>0</v>
      </c>
      <c r="I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1</v>
      </c>
      <c r="U197">
        <v>1</v>
      </c>
      <c r="V197">
        <v>1</v>
      </c>
      <c r="W197">
        <v>0</v>
      </c>
      <c r="X197">
        <v>1</v>
      </c>
      <c r="Y197">
        <v>1</v>
      </c>
      <c r="Z197">
        <v>1</v>
      </c>
      <c r="AA197">
        <v>1</v>
      </c>
      <c r="AB197">
        <v>0</v>
      </c>
      <c r="AC197">
        <v>1</v>
      </c>
      <c r="AD197">
        <v>1</v>
      </c>
      <c r="AE197">
        <v>1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1</v>
      </c>
      <c r="AN197" s="50" t="s">
        <v>85</v>
      </c>
    </row>
    <row r="198" spans="1:40" x14ac:dyDescent="0.3">
      <c r="A198">
        <v>2026</v>
      </c>
      <c r="B198">
        <v>1</v>
      </c>
      <c r="C198">
        <v>28687</v>
      </c>
      <c r="D198">
        <v>18916</v>
      </c>
      <c r="E198" t="s">
        <v>220</v>
      </c>
      <c r="F198" t="s">
        <v>92</v>
      </c>
      <c r="G198" t="s">
        <v>128</v>
      </c>
      <c r="H198">
        <v>0</v>
      </c>
      <c r="I198">
        <v>0</v>
      </c>
      <c r="K198">
        <v>0</v>
      </c>
      <c r="L198">
        <v>1</v>
      </c>
      <c r="M198">
        <v>1</v>
      </c>
      <c r="N198">
        <v>1</v>
      </c>
      <c r="O198">
        <v>1</v>
      </c>
      <c r="P198">
        <v>1</v>
      </c>
      <c r="Q198">
        <v>1</v>
      </c>
      <c r="R198">
        <v>1</v>
      </c>
      <c r="S198">
        <v>1</v>
      </c>
      <c r="T198">
        <v>2</v>
      </c>
      <c r="U198">
        <v>2</v>
      </c>
      <c r="V198">
        <v>2</v>
      </c>
      <c r="W198">
        <v>3</v>
      </c>
      <c r="X198">
        <v>7</v>
      </c>
      <c r="Y198">
        <v>7</v>
      </c>
      <c r="Z198">
        <v>7</v>
      </c>
      <c r="AA198">
        <v>3</v>
      </c>
      <c r="AB198">
        <v>2</v>
      </c>
      <c r="AC198">
        <v>1</v>
      </c>
      <c r="AD198">
        <v>1</v>
      </c>
      <c r="AE198">
        <v>1</v>
      </c>
      <c r="AF198">
        <v>2</v>
      </c>
      <c r="AG198">
        <v>2</v>
      </c>
      <c r="AH198">
        <v>2</v>
      </c>
      <c r="AI198">
        <v>5</v>
      </c>
      <c r="AJ198">
        <v>1</v>
      </c>
      <c r="AK198">
        <v>0</v>
      </c>
      <c r="AL198">
        <v>1</v>
      </c>
      <c r="AM198">
        <v>3</v>
      </c>
      <c r="AN198" s="50" t="s">
        <v>128</v>
      </c>
    </row>
    <row r="199" spans="1:40" x14ac:dyDescent="0.3">
      <c r="A199">
        <v>2026</v>
      </c>
      <c r="B199">
        <v>1</v>
      </c>
      <c r="C199">
        <v>29039</v>
      </c>
      <c r="D199">
        <v>18872</v>
      </c>
      <c r="E199" t="s">
        <v>221</v>
      </c>
      <c r="F199" t="s">
        <v>92</v>
      </c>
      <c r="G199" t="s">
        <v>128</v>
      </c>
      <c r="H199">
        <v>0</v>
      </c>
      <c r="I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1</v>
      </c>
      <c r="U199">
        <v>1</v>
      </c>
      <c r="V199">
        <v>0</v>
      </c>
      <c r="W199">
        <v>1</v>
      </c>
      <c r="X199">
        <v>1</v>
      </c>
      <c r="Y199">
        <v>1</v>
      </c>
      <c r="Z199">
        <v>1</v>
      </c>
      <c r="AA199">
        <v>0</v>
      </c>
      <c r="AB199">
        <v>0</v>
      </c>
      <c r="AC199">
        <v>3</v>
      </c>
      <c r="AD199">
        <v>3</v>
      </c>
      <c r="AE199">
        <v>2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 s="50" t="s">
        <v>128</v>
      </c>
    </row>
    <row r="200" spans="1:40" x14ac:dyDescent="0.3">
      <c r="A200">
        <v>2026</v>
      </c>
      <c r="B200">
        <v>1</v>
      </c>
      <c r="C200">
        <v>35945</v>
      </c>
      <c r="D200">
        <v>26094</v>
      </c>
      <c r="E200" t="s">
        <v>222</v>
      </c>
      <c r="F200" t="s">
        <v>92</v>
      </c>
      <c r="G200" t="s">
        <v>92</v>
      </c>
      <c r="H200">
        <v>0</v>
      </c>
      <c r="I200">
        <v>0</v>
      </c>
      <c r="K200">
        <v>0</v>
      </c>
      <c r="L200">
        <v>3</v>
      </c>
      <c r="M200">
        <v>3</v>
      </c>
      <c r="N200">
        <v>3</v>
      </c>
      <c r="O200">
        <v>3</v>
      </c>
      <c r="P200">
        <v>8</v>
      </c>
      <c r="Q200">
        <v>8</v>
      </c>
      <c r="R200">
        <v>8</v>
      </c>
      <c r="S200">
        <v>8</v>
      </c>
      <c r="T200">
        <v>10</v>
      </c>
      <c r="U200">
        <v>10</v>
      </c>
      <c r="V200">
        <v>7</v>
      </c>
      <c r="W200">
        <v>9</v>
      </c>
      <c r="X200">
        <v>8</v>
      </c>
      <c r="Y200">
        <v>8</v>
      </c>
      <c r="Z200">
        <v>8</v>
      </c>
      <c r="AA200">
        <v>6</v>
      </c>
      <c r="AB200">
        <v>5</v>
      </c>
      <c r="AC200">
        <v>12</v>
      </c>
      <c r="AD200">
        <v>12</v>
      </c>
      <c r="AE200">
        <v>12</v>
      </c>
      <c r="AF200">
        <v>8</v>
      </c>
      <c r="AG200">
        <v>8</v>
      </c>
      <c r="AH200">
        <v>0</v>
      </c>
      <c r="AI200">
        <v>0</v>
      </c>
      <c r="AJ200">
        <v>2</v>
      </c>
      <c r="AK200">
        <v>0</v>
      </c>
      <c r="AL200">
        <v>0</v>
      </c>
      <c r="AM200">
        <v>2</v>
      </c>
      <c r="AN200" s="50" t="s">
        <v>92</v>
      </c>
    </row>
    <row r="201" spans="1:40" x14ac:dyDescent="0.3">
      <c r="A201">
        <v>2026</v>
      </c>
      <c r="B201">
        <v>1</v>
      </c>
      <c r="C201">
        <v>36072</v>
      </c>
      <c r="D201">
        <v>26269</v>
      </c>
      <c r="E201" t="s">
        <v>223</v>
      </c>
      <c r="F201" t="s">
        <v>33</v>
      </c>
      <c r="G201" t="s">
        <v>42</v>
      </c>
      <c r="H201">
        <v>0</v>
      </c>
      <c r="I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2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6</v>
      </c>
      <c r="AI201">
        <v>12</v>
      </c>
      <c r="AJ201">
        <v>2</v>
      </c>
      <c r="AK201">
        <v>0</v>
      </c>
      <c r="AL201">
        <v>0</v>
      </c>
      <c r="AM201">
        <v>0</v>
      </c>
      <c r="AN201" s="50" t="s">
        <v>42</v>
      </c>
    </row>
    <row r="202" spans="1:40" x14ac:dyDescent="0.3">
      <c r="A202">
        <v>2026</v>
      </c>
      <c r="B202">
        <v>1</v>
      </c>
      <c r="C202">
        <v>36380</v>
      </c>
      <c r="D202">
        <v>26706</v>
      </c>
      <c r="E202" t="s">
        <v>504</v>
      </c>
      <c r="F202" t="s">
        <v>90</v>
      </c>
      <c r="G202" t="s">
        <v>34</v>
      </c>
      <c r="H202">
        <v>82</v>
      </c>
      <c r="I202">
        <v>0</v>
      </c>
      <c r="K202">
        <v>75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1</v>
      </c>
      <c r="W202">
        <v>0</v>
      </c>
      <c r="X202">
        <v>0</v>
      </c>
      <c r="Y202">
        <v>0</v>
      </c>
      <c r="Z202">
        <v>1</v>
      </c>
      <c r="AA202">
        <v>1</v>
      </c>
      <c r="AB202">
        <v>1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 s="50" t="e">
        <v>#N/A</v>
      </c>
    </row>
    <row r="203" spans="1:40" x14ac:dyDescent="0.3">
      <c r="A203">
        <v>2026</v>
      </c>
      <c r="B203">
        <v>1</v>
      </c>
      <c r="C203">
        <v>39113</v>
      </c>
      <c r="D203">
        <v>30057</v>
      </c>
      <c r="E203" t="s">
        <v>503</v>
      </c>
      <c r="F203" t="s">
        <v>90</v>
      </c>
      <c r="G203" t="s">
        <v>34</v>
      </c>
      <c r="H203">
        <v>42</v>
      </c>
      <c r="I203">
        <v>0</v>
      </c>
      <c r="K203">
        <v>43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 s="50" t="s">
        <v>33</v>
      </c>
    </row>
    <row r="204" spans="1:40" x14ac:dyDescent="0.3">
      <c r="A204">
        <v>2026</v>
      </c>
      <c r="B204">
        <v>1</v>
      </c>
      <c r="C204">
        <v>39423</v>
      </c>
      <c r="D204">
        <v>31139</v>
      </c>
      <c r="E204" t="s">
        <v>376</v>
      </c>
      <c r="F204" t="s">
        <v>163</v>
      </c>
      <c r="G204" t="s">
        <v>167</v>
      </c>
      <c r="H204">
        <v>0</v>
      </c>
      <c r="I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1</v>
      </c>
      <c r="U204">
        <v>1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2</v>
      </c>
      <c r="AC204">
        <v>2</v>
      </c>
      <c r="AD204">
        <v>2</v>
      </c>
      <c r="AE204">
        <v>2</v>
      </c>
      <c r="AF204">
        <v>1</v>
      </c>
      <c r="AG204">
        <v>0</v>
      </c>
      <c r="AH204">
        <v>0</v>
      </c>
      <c r="AI204">
        <v>4</v>
      </c>
      <c r="AJ204">
        <v>1</v>
      </c>
      <c r="AK204">
        <v>0</v>
      </c>
      <c r="AL204">
        <v>0</v>
      </c>
      <c r="AM204">
        <v>0</v>
      </c>
      <c r="AN204" s="50" t="s">
        <v>331</v>
      </c>
    </row>
    <row r="205" spans="1:40" x14ac:dyDescent="0.3">
      <c r="A205">
        <v>2026</v>
      </c>
      <c r="B205">
        <v>1</v>
      </c>
      <c r="C205">
        <v>40593</v>
      </c>
      <c r="D205">
        <v>31449</v>
      </c>
      <c r="E205" t="s">
        <v>194</v>
      </c>
      <c r="F205" t="s">
        <v>33</v>
      </c>
      <c r="G205" t="s">
        <v>54</v>
      </c>
      <c r="H205">
        <v>0</v>
      </c>
      <c r="I205">
        <v>0</v>
      </c>
      <c r="K205">
        <v>0</v>
      </c>
      <c r="L205">
        <v>13</v>
      </c>
      <c r="M205">
        <v>13</v>
      </c>
      <c r="N205">
        <v>13</v>
      </c>
      <c r="O205">
        <v>13</v>
      </c>
      <c r="P205">
        <v>19</v>
      </c>
      <c r="Q205">
        <v>18</v>
      </c>
      <c r="R205">
        <v>19</v>
      </c>
      <c r="S205">
        <v>20</v>
      </c>
      <c r="T205">
        <v>23</v>
      </c>
      <c r="U205">
        <v>23</v>
      </c>
      <c r="V205">
        <v>14</v>
      </c>
      <c r="W205">
        <v>7</v>
      </c>
      <c r="X205">
        <v>9</v>
      </c>
      <c r="Y205">
        <v>10</v>
      </c>
      <c r="Z205">
        <v>10</v>
      </c>
      <c r="AA205">
        <v>9</v>
      </c>
      <c r="AB205">
        <v>17</v>
      </c>
      <c r="AC205">
        <v>14</v>
      </c>
      <c r="AD205">
        <v>11</v>
      </c>
      <c r="AE205">
        <v>13</v>
      </c>
      <c r="AF205">
        <v>9</v>
      </c>
      <c r="AG205">
        <v>5</v>
      </c>
      <c r="AH205">
        <v>23</v>
      </c>
      <c r="AI205">
        <v>47</v>
      </c>
      <c r="AJ205">
        <v>5</v>
      </c>
      <c r="AK205">
        <v>0</v>
      </c>
      <c r="AL205">
        <v>2</v>
      </c>
      <c r="AM205">
        <v>8</v>
      </c>
      <c r="AN205" s="50" t="s">
        <v>194</v>
      </c>
    </row>
    <row r="206" spans="1:40" x14ac:dyDescent="0.3">
      <c r="A206">
        <v>2026</v>
      </c>
      <c r="B206">
        <v>1</v>
      </c>
      <c r="C206">
        <v>40716</v>
      </c>
      <c r="D206">
        <v>32743</v>
      </c>
      <c r="E206" t="s">
        <v>54</v>
      </c>
      <c r="F206" t="s">
        <v>33</v>
      </c>
      <c r="G206" t="s">
        <v>54</v>
      </c>
      <c r="H206">
        <v>19</v>
      </c>
      <c r="I206">
        <v>0</v>
      </c>
      <c r="K206">
        <v>10</v>
      </c>
      <c r="L206">
        <v>12</v>
      </c>
      <c r="M206">
        <v>12</v>
      </c>
      <c r="N206">
        <v>12</v>
      </c>
      <c r="O206">
        <v>12</v>
      </c>
      <c r="P206">
        <v>15</v>
      </c>
      <c r="Q206">
        <v>16</v>
      </c>
      <c r="R206">
        <v>16</v>
      </c>
      <c r="S206">
        <v>15</v>
      </c>
      <c r="T206">
        <v>9</v>
      </c>
      <c r="U206">
        <v>9</v>
      </c>
      <c r="V206">
        <v>3</v>
      </c>
      <c r="W206">
        <v>13</v>
      </c>
      <c r="X206">
        <v>14</v>
      </c>
      <c r="Y206">
        <v>13</v>
      </c>
      <c r="Z206">
        <v>14</v>
      </c>
      <c r="AA206">
        <v>4</v>
      </c>
      <c r="AB206">
        <v>13</v>
      </c>
      <c r="AC206">
        <v>13</v>
      </c>
      <c r="AD206">
        <v>10</v>
      </c>
      <c r="AE206">
        <v>14</v>
      </c>
      <c r="AF206">
        <v>10</v>
      </c>
      <c r="AG206">
        <v>9</v>
      </c>
      <c r="AH206">
        <v>4</v>
      </c>
      <c r="AI206">
        <v>0</v>
      </c>
      <c r="AJ206">
        <v>6</v>
      </c>
      <c r="AK206">
        <v>0</v>
      </c>
      <c r="AL206">
        <v>5</v>
      </c>
      <c r="AM206">
        <v>14</v>
      </c>
      <c r="AN206" s="50" t="s">
        <v>333</v>
      </c>
    </row>
    <row r="207" spans="1:40" x14ac:dyDescent="0.3">
      <c r="A207">
        <v>2026</v>
      </c>
      <c r="B207">
        <v>1</v>
      </c>
      <c r="C207">
        <v>40948</v>
      </c>
      <c r="D207">
        <v>34132</v>
      </c>
      <c r="E207" t="s">
        <v>475</v>
      </c>
      <c r="F207" t="s">
        <v>92</v>
      </c>
      <c r="G207" t="s">
        <v>118</v>
      </c>
      <c r="H207">
        <v>1</v>
      </c>
      <c r="I207">
        <v>0</v>
      </c>
      <c r="K207">
        <v>1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2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 s="50" t="s">
        <v>328</v>
      </c>
    </row>
    <row r="208" spans="1:40" x14ac:dyDescent="0.3">
      <c r="A208">
        <v>2026</v>
      </c>
      <c r="B208">
        <v>2</v>
      </c>
      <c r="C208">
        <v>4314</v>
      </c>
      <c r="D208">
        <v>4317</v>
      </c>
      <c r="E208" t="s">
        <v>32</v>
      </c>
      <c r="F208" t="s">
        <v>33</v>
      </c>
      <c r="G208" t="s">
        <v>34</v>
      </c>
      <c r="H208">
        <v>240</v>
      </c>
      <c r="I208">
        <v>2</v>
      </c>
      <c r="K208">
        <v>249</v>
      </c>
      <c r="L208">
        <v>10</v>
      </c>
      <c r="M208">
        <v>12</v>
      </c>
      <c r="N208">
        <v>12</v>
      </c>
      <c r="O208">
        <v>11</v>
      </c>
      <c r="P208">
        <v>12</v>
      </c>
      <c r="Q208">
        <v>12</v>
      </c>
      <c r="R208">
        <v>13</v>
      </c>
      <c r="S208">
        <v>14</v>
      </c>
      <c r="T208">
        <v>3</v>
      </c>
      <c r="U208">
        <v>5</v>
      </c>
      <c r="V208">
        <v>0</v>
      </c>
      <c r="W208">
        <v>0</v>
      </c>
      <c r="X208">
        <v>5</v>
      </c>
      <c r="Y208">
        <v>4</v>
      </c>
      <c r="Z208">
        <v>4</v>
      </c>
      <c r="AA208">
        <v>0</v>
      </c>
      <c r="AB208">
        <v>6</v>
      </c>
      <c r="AC208">
        <v>7</v>
      </c>
      <c r="AD208">
        <v>6</v>
      </c>
      <c r="AE208">
        <v>5</v>
      </c>
      <c r="AF208">
        <v>4</v>
      </c>
      <c r="AG208">
        <v>3</v>
      </c>
      <c r="AH208">
        <v>2</v>
      </c>
      <c r="AI208">
        <v>0</v>
      </c>
      <c r="AJ208">
        <v>0</v>
      </c>
      <c r="AK208">
        <v>0</v>
      </c>
      <c r="AL208">
        <v>3</v>
      </c>
      <c r="AM208">
        <v>19</v>
      </c>
      <c r="AN208" s="50" t="s">
        <v>33</v>
      </c>
    </row>
    <row r="209" spans="1:40" x14ac:dyDescent="0.3">
      <c r="A209">
        <v>2026</v>
      </c>
      <c r="B209">
        <v>2</v>
      </c>
      <c r="C209">
        <v>4315</v>
      </c>
      <c r="D209">
        <v>4318</v>
      </c>
      <c r="E209" t="s">
        <v>35</v>
      </c>
      <c r="F209" t="s">
        <v>33</v>
      </c>
      <c r="G209" t="s">
        <v>33</v>
      </c>
      <c r="H209">
        <v>44</v>
      </c>
      <c r="I209">
        <v>0</v>
      </c>
      <c r="K209">
        <v>52</v>
      </c>
      <c r="L209">
        <v>25</v>
      </c>
      <c r="M209">
        <v>24</v>
      </c>
      <c r="N209">
        <v>25</v>
      </c>
      <c r="O209">
        <v>25</v>
      </c>
      <c r="P209">
        <v>14</v>
      </c>
      <c r="Q209">
        <v>14</v>
      </c>
      <c r="R209">
        <v>14</v>
      </c>
      <c r="S209">
        <v>15</v>
      </c>
      <c r="T209">
        <v>22</v>
      </c>
      <c r="U209">
        <v>21</v>
      </c>
      <c r="V209">
        <v>0</v>
      </c>
      <c r="W209">
        <v>0</v>
      </c>
      <c r="X209">
        <v>19</v>
      </c>
      <c r="Y209">
        <v>19</v>
      </c>
      <c r="Z209">
        <v>19</v>
      </c>
      <c r="AA209">
        <v>0</v>
      </c>
      <c r="AB209">
        <v>19</v>
      </c>
      <c r="AC209">
        <v>18</v>
      </c>
      <c r="AD209">
        <v>14</v>
      </c>
      <c r="AE209">
        <v>19</v>
      </c>
      <c r="AF209">
        <v>28</v>
      </c>
      <c r="AG209">
        <v>16</v>
      </c>
      <c r="AH209">
        <v>9</v>
      </c>
      <c r="AI209">
        <v>0</v>
      </c>
      <c r="AJ209">
        <v>21</v>
      </c>
      <c r="AK209">
        <v>0</v>
      </c>
      <c r="AL209">
        <v>4</v>
      </c>
      <c r="AM209">
        <v>29</v>
      </c>
      <c r="AN209" s="50" t="s">
        <v>33</v>
      </c>
    </row>
    <row r="210" spans="1:40" x14ac:dyDescent="0.3">
      <c r="A210">
        <v>2026</v>
      </c>
      <c r="B210">
        <v>2</v>
      </c>
      <c r="C210">
        <v>4316</v>
      </c>
      <c r="D210">
        <v>4319</v>
      </c>
      <c r="E210" t="s">
        <v>36</v>
      </c>
      <c r="F210" t="s">
        <v>33</v>
      </c>
      <c r="G210" t="s">
        <v>33</v>
      </c>
      <c r="H210">
        <v>0</v>
      </c>
      <c r="I210">
        <v>0</v>
      </c>
      <c r="K210">
        <v>1</v>
      </c>
      <c r="L210">
        <v>11</v>
      </c>
      <c r="M210">
        <v>11</v>
      </c>
      <c r="N210">
        <v>11</v>
      </c>
      <c r="O210">
        <v>11</v>
      </c>
      <c r="P210">
        <v>19</v>
      </c>
      <c r="Q210">
        <v>18</v>
      </c>
      <c r="R210">
        <v>19</v>
      </c>
      <c r="S210">
        <v>19</v>
      </c>
      <c r="T210">
        <v>15</v>
      </c>
      <c r="U210">
        <v>14</v>
      </c>
      <c r="V210">
        <v>0</v>
      </c>
      <c r="W210">
        <v>0</v>
      </c>
      <c r="X210">
        <v>14</v>
      </c>
      <c r="Y210">
        <v>15</v>
      </c>
      <c r="Z210">
        <v>15</v>
      </c>
      <c r="AA210">
        <v>0</v>
      </c>
      <c r="AB210">
        <v>18</v>
      </c>
      <c r="AC210">
        <v>9</v>
      </c>
      <c r="AD210">
        <v>7</v>
      </c>
      <c r="AE210">
        <v>10</v>
      </c>
      <c r="AF210">
        <v>14</v>
      </c>
      <c r="AG210">
        <v>10</v>
      </c>
      <c r="AH210">
        <v>8</v>
      </c>
      <c r="AI210">
        <v>0</v>
      </c>
      <c r="AJ210">
        <v>8</v>
      </c>
      <c r="AK210">
        <v>0</v>
      </c>
      <c r="AL210">
        <v>3</v>
      </c>
      <c r="AM210">
        <v>9</v>
      </c>
      <c r="AN210" s="50" t="s">
        <v>33</v>
      </c>
    </row>
    <row r="211" spans="1:40" x14ac:dyDescent="0.3">
      <c r="A211">
        <v>2026</v>
      </c>
      <c r="B211">
        <v>2</v>
      </c>
      <c r="C211">
        <v>4317</v>
      </c>
      <c r="D211">
        <v>4320</v>
      </c>
      <c r="E211" t="s">
        <v>37</v>
      </c>
      <c r="F211" t="s">
        <v>33</v>
      </c>
      <c r="G211" t="s">
        <v>33</v>
      </c>
      <c r="H211">
        <v>1</v>
      </c>
      <c r="I211">
        <v>0</v>
      </c>
      <c r="K211">
        <v>0</v>
      </c>
      <c r="L211">
        <v>7</v>
      </c>
      <c r="M211">
        <v>7</v>
      </c>
      <c r="N211">
        <v>7</v>
      </c>
      <c r="O211">
        <v>7</v>
      </c>
      <c r="P211">
        <v>15</v>
      </c>
      <c r="Q211">
        <v>15</v>
      </c>
      <c r="R211">
        <v>15</v>
      </c>
      <c r="S211">
        <v>15</v>
      </c>
      <c r="T211">
        <v>15</v>
      </c>
      <c r="U211">
        <v>14</v>
      </c>
      <c r="V211">
        <v>0</v>
      </c>
      <c r="W211">
        <v>0</v>
      </c>
      <c r="X211">
        <v>16</v>
      </c>
      <c r="Y211">
        <v>16</v>
      </c>
      <c r="Z211">
        <v>16</v>
      </c>
      <c r="AA211">
        <v>0</v>
      </c>
      <c r="AB211">
        <v>14</v>
      </c>
      <c r="AC211">
        <v>14</v>
      </c>
      <c r="AD211">
        <v>13</v>
      </c>
      <c r="AE211">
        <v>14</v>
      </c>
      <c r="AF211">
        <v>14</v>
      </c>
      <c r="AG211">
        <v>8</v>
      </c>
      <c r="AH211">
        <v>6</v>
      </c>
      <c r="AI211">
        <v>0</v>
      </c>
      <c r="AJ211">
        <v>66</v>
      </c>
      <c r="AK211">
        <v>0</v>
      </c>
      <c r="AL211">
        <v>4</v>
      </c>
      <c r="AM211">
        <v>16</v>
      </c>
      <c r="AN211" s="50" t="s">
        <v>33</v>
      </c>
    </row>
    <row r="212" spans="1:40" x14ac:dyDescent="0.3">
      <c r="A212">
        <v>2026</v>
      </c>
      <c r="B212">
        <v>2</v>
      </c>
      <c r="C212">
        <v>4318</v>
      </c>
      <c r="D212">
        <v>4321</v>
      </c>
      <c r="E212" t="s">
        <v>437</v>
      </c>
      <c r="F212" t="s">
        <v>33</v>
      </c>
      <c r="G212" t="s">
        <v>33</v>
      </c>
      <c r="H212">
        <v>0</v>
      </c>
      <c r="I212">
        <v>0</v>
      </c>
      <c r="K212">
        <v>0</v>
      </c>
      <c r="L212">
        <v>19</v>
      </c>
      <c r="M212">
        <v>19</v>
      </c>
      <c r="N212">
        <v>19</v>
      </c>
      <c r="O212">
        <v>19</v>
      </c>
      <c r="P212">
        <v>14</v>
      </c>
      <c r="Q212">
        <v>13</v>
      </c>
      <c r="R212">
        <v>13</v>
      </c>
      <c r="S212">
        <v>13</v>
      </c>
      <c r="T212">
        <v>15</v>
      </c>
      <c r="U212">
        <v>15</v>
      </c>
      <c r="V212">
        <v>0</v>
      </c>
      <c r="W212">
        <v>0</v>
      </c>
      <c r="X212">
        <v>20</v>
      </c>
      <c r="Y212">
        <v>21</v>
      </c>
      <c r="Z212">
        <v>21</v>
      </c>
      <c r="AA212">
        <v>0</v>
      </c>
      <c r="AB212">
        <v>20</v>
      </c>
      <c r="AC212">
        <v>6</v>
      </c>
      <c r="AD212">
        <v>2</v>
      </c>
      <c r="AE212">
        <v>8</v>
      </c>
      <c r="AF212">
        <v>8</v>
      </c>
      <c r="AG212">
        <v>3</v>
      </c>
      <c r="AH212">
        <v>7</v>
      </c>
      <c r="AI212">
        <v>0</v>
      </c>
      <c r="AJ212">
        <v>13</v>
      </c>
      <c r="AK212">
        <v>0</v>
      </c>
      <c r="AL212">
        <v>14</v>
      </c>
      <c r="AM212">
        <v>15</v>
      </c>
      <c r="AN212" s="50" t="s">
        <v>33</v>
      </c>
    </row>
    <row r="213" spans="1:40" x14ac:dyDescent="0.3">
      <c r="A213">
        <v>2026</v>
      </c>
      <c r="B213">
        <v>2</v>
      </c>
      <c r="C213">
        <v>4319</v>
      </c>
      <c r="D213">
        <v>4322</v>
      </c>
      <c r="E213" t="s">
        <v>38</v>
      </c>
      <c r="F213" t="s">
        <v>33</v>
      </c>
      <c r="G213" t="s">
        <v>33</v>
      </c>
      <c r="H213">
        <v>0</v>
      </c>
      <c r="I213">
        <v>0</v>
      </c>
      <c r="K213">
        <v>0</v>
      </c>
      <c r="L213">
        <v>14</v>
      </c>
      <c r="M213">
        <v>14</v>
      </c>
      <c r="N213">
        <v>14</v>
      </c>
      <c r="O213">
        <v>13</v>
      </c>
      <c r="P213">
        <v>6</v>
      </c>
      <c r="Q213">
        <v>6</v>
      </c>
      <c r="R213">
        <v>7</v>
      </c>
      <c r="S213">
        <v>7</v>
      </c>
      <c r="T213">
        <v>12</v>
      </c>
      <c r="U213">
        <v>12</v>
      </c>
      <c r="V213">
        <v>0</v>
      </c>
      <c r="W213">
        <v>0</v>
      </c>
      <c r="X213">
        <v>15</v>
      </c>
      <c r="Y213">
        <v>15</v>
      </c>
      <c r="Z213">
        <v>14</v>
      </c>
      <c r="AA213">
        <v>0</v>
      </c>
      <c r="AB213">
        <v>15</v>
      </c>
      <c r="AC213">
        <v>13</v>
      </c>
      <c r="AD213">
        <v>12</v>
      </c>
      <c r="AE213">
        <v>13</v>
      </c>
      <c r="AF213">
        <v>10</v>
      </c>
      <c r="AG213">
        <v>8</v>
      </c>
      <c r="AH213">
        <v>1</v>
      </c>
      <c r="AI213">
        <v>0</v>
      </c>
      <c r="AJ213">
        <v>13</v>
      </c>
      <c r="AK213">
        <v>0</v>
      </c>
      <c r="AL213">
        <v>0</v>
      </c>
      <c r="AM213">
        <v>3</v>
      </c>
      <c r="AN213" s="50" t="s">
        <v>33</v>
      </c>
    </row>
    <row r="214" spans="1:40" x14ac:dyDescent="0.3">
      <c r="A214">
        <v>2026</v>
      </c>
      <c r="B214">
        <v>2</v>
      </c>
      <c r="C214">
        <v>4320</v>
      </c>
      <c r="D214">
        <v>4323</v>
      </c>
      <c r="E214" t="s">
        <v>39</v>
      </c>
      <c r="F214" t="s">
        <v>33</v>
      </c>
      <c r="G214" t="s">
        <v>33</v>
      </c>
      <c r="H214">
        <v>0</v>
      </c>
      <c r="I214">
        <v>0</v>
      </c>
      <c r="K214">
        <v>0</v>
      </c>
      <c r="L214">
        <v>11</v>
      </c>
      <c r="M214">
        <v>11</v>
      </c>
      <c r="N214">
        <v>10</v>
      </c>
      <c r="O214">
        <v>10</v>
      </c>
      <c r="P214">
        <v>11</v>
      </c>
      <c r="Q214">
        <v>11</v>
      </c>
      <c r="R214">
        <v>11</v>
      </c>
      <c r="S214">
        <v>11</v>
      </c>
      <c r="T214">
        <v>15</v>
      </c>
      <c r="U214">
        <v>15</v>
      </c>
      <c r="V214">
        <v>0</v>
      </c>
      <c r="W214">
        <v>0</v>
      </c>
      <c r="X214">
        <v>11</v>
      </c>
      <c r="Y214">
        <v>12</v>
      </c>
      <c r="Z214">
        <v>12</v>
      </c>
      <c r="AA214">
        <v>0</v>
      </c>
      <c r="AB214">
        <v>9</v>
      </c>
      <c r="AC214">
        <v>7</v>
      </c>
      <c r="AD214">
        <v>5</v>
      </c>
      <c r="AE214">
        <v>6</v>
      </c>
      <c r="AF214">
        <v>10</v>
      </c>
      <c r="AG214">
        <v>8</v>
      </c>
      <c r="AH214">
        <v>7</v>
      </c>
      <c r="AI214">
        <v>0</v>
      </c>
      <c r="AJ214">
        <v>17</v>
      </c>
      <c r="AK214">
        <v>0</v>
      </c>
      <c r="AL214">
        <v>0</v>
      </c>
      <c r="AM214">
        <v>11</v>
      </c>
      <c r="AN214" s="50" t="s">
        <v>33</v>
      </c>
    </row>
    <row r="215" spans="1:40" x14ac:dyDescent="0.3">
      <c r="A215">
        <v>2026</v>
      </c>
      <c r="B215">
        <v>2</v>
      </c>
      <c r="C215">
        <v>4321</v>
      </c>
      <c r="D215">
        <v>4324</v>
      </c>
      <c r="E215" t="s">
        <v>40</v>
      </c>
      <c r="F215" t="s">
        <v>33</v>
      </c>
      <c r="G215" t="s">
        <v>33</v>
      </c>
      <c r="H215">
        <v>7</v>
      </c>
      <c r="I215">
        <v>0</v>
      </c>
      <c r="K215">
        <v>9</v>
      </c>
      <c r="L215">
        <v>15</v>
      </c>
      <c r="M215">
        <v>14</v>
      </c>
      <c r="N215">
        <v>12</v>
      </c>
      <c r="O215">
        <v>15</v>
      </c>
      <c r="P215">
        <v>26</v>
      </c>
      <c r="Q215">
        <v>26</v>
      </c>
      <c r="R215">
        <v>24</v>
      </c>
      <c r="S215">
        <v>26</v>
      </c>
      <c r="T215">
        <v>23</v>
      </c>
      <c r="U215">
        <v>23</v>
      </c>
      <c r="V215">
        <v>0</v>
      </c>
      <c r="W215">
        <v>0</v>
      </c>
      <c r="X215">
        <v>26</v>
      </c>
      <c r="Y215">
        <v>26</v>
      </c>
      <c r="Z215">
        <v>26</v>
      </c>
      <c r="AA215">
        <v>0</v>
      </c>
      <c r="AB215">
        <v>21</v>
      </c>
      <c r="AC215">
        <v>19</v>
      </c>
      <c r="AD215">
        <v>17</v>
      </c>
      <c r="AE215">
        <v>17</v>
      </c>
      <c r="AF215">
        <v>15</v>
      </c>
      <c r="AG215">
        <v>9</v>
      </c>
      <c r="AH215">
        <v>0</v>
      </c>
      <c r="AI215">
        <v>0</v>
      </c>
      <c r="AJ215">
        <v>11</v>
      </c>
      <c r="AK215">
        <v>0</v>
      </c>
      <c r="AL215">
        <v>3</v>
      </c>
      <c r="AM215">
        <v>8</v>
      </c>
      <c r="AN215" s="50" t="s">
        <v>33</v>
      </c>
    </row>
    <row r="216" spans="1:40" x14ac:dyDescent="0.3">
      <c r="A216">
        <v>2026</v>
      </c>
      <c r="B216">
        <v>2</v>
      </c>
      <c r="C216">
        <v>4322</v>
      </c>
      <c r="D216">
        <v>4325</v>
      </c>
      <c r="E216" t="s">
        <v>41</v>
      </c>
      <c r="F216" t="s">
        <v>33</v>
      </c>
      <c r="G216" t="s">
        <v>42</v>
      </c>
      <c r="H216">
        <v>2</v>
      </c>
      <c r="I216">
        <v>0</v>
      </c>
      <c r="K216">
        <v>2</v>
      </c>
      <c r="L216">
        <v>9</v>
      </c>
      <c r="M216">
        <v>9</v>
      </c>
      <c r="N216">
        <v>9</v>
      </c>
      <c r="O216">
        <v>9</v>
      </c>
      <c r="P216">
        <v>7</v>
      </c>
      <c r="Q216">
        <v>7</v>
      </c>
      <c r="R216">
        <v>7</v>
      </c>
      <c r="S216">
        <v>8</v>
      </c>
      <c r="T216">
        <v>11</v>
      </c>
      <c r="U216">
        <v>10</v>
      </c>
      <c r="V216">
        <v>0</v>
      </c>
      <c r="W216">
        <v>0</v>
      </c>
      <c r="X216">
        <v>3</v>
      </c>
      <c r="Y216">
        <v>4</v>
      </c>
      <c r="Z216">
        <v>3</v>
      </c>
      <c r="AA216">
        <v>0</v>
      </c>
      <c r="AB216">
        <v>9</v>
      </c>
      <c r="AC216">
        <v>9</v>
      </c>
      <c r="AD216">
        <v>8</v>
      </c>
      <c r="AE216">
        <v>9</v>
      </c>
      <c r="AF216">
        <v>6</v>
      </c>
      <c r="AG216">
        <v>4</v>
      </c>
      <c r="AH216">
        <v>8</v>
      </c>
      <c r="AI216">
        <v>0</v>
      </c>
      <c r="AJ216">
        <v>8</v>
      </c>
      <c r="AK216">
        <v>0</v>
      </c>
      <c r="AL216">
        <v>3</v>
      </c>
      <c r="AM216">
        <v>7</v>
      </c>
      <c r="AN216" s="50" t="s">
        <v>42</v>
      </c>
    </row>
    <row r="217" spans="1:40" x14ac:dyDescent="0.3">
      <c r="A217">
        <v>2026</v>
      </c>
      <c r="B217">
        <v>2</v>
      </c>
      <c r="C217">
        <v>4323</v>
      </c>
      <c r="D217">
        <v>4326</v>
      </c>
      <c r="E217" t="s">
        <v>43</v>
      </c>
      <c r="F217" t="s">
        <v>33</v>
      </c>
      <c r="G217" t="s">
        <v>42</v>
      </c>
      <c r="H217">
        <v>0</v>
      </c>
      <c r="I217">
        <v>0</v>
      </c>
      <c r="K217">
        <v>0</v>
      </c>
      <c r="L217">
        <v>2</v>
      </c>
      <c r="M217">
        <v>2</v>
      </c>
      <c r="N217">
        <v>2</v>
      </c>
      <c r="O217">
        <v>1</v>
      </c>
      <c r="P217">
        <v>3</v>
      </c>
      <c r="Q217">
        <v>3</v>
      </c>
      <c r="R217">
        <v>2</v>
      </c>
      <c r="S217">
        <v>4</v>
      </c>
      <c r="T217">
        <v>2</v>
      </c>
      <c r="U217">
        <v>2</v>
      </c>
      <c r="V217">
        <v>0</v>
      </c>
      <c r="W217">
        <v>0</v>
      </c>
      <c r="X217">
        <v>2</v>
      </c>
      <c r="Y217">
        <v>4</v>
      </c>
      <c r="Z217">
        <v>1</v>
      </c>
      <c r="AA217">
        <v>0</v>
      </c>
      <c r="AB217">
        <v>2</v>
      </c>
      <c r="AC217">
        <v>3</v>
      </c>
      <c r="AD217">
        <v>4</v>
      </c>
      <c r="AE217">
        <v>5</v>
      </c>
      <c r="AF217">
        <v>4</v>
      </c>
      <c r="AG217">
        <v>2</v>
      </c>
      <c r="AH217">
        <v>15</v>
      </c>
      <c r="AI217">
        <v>0</v>
      </c>
      <c r="AJ217">
        <v>13</v>
      </c>
      <c r="AK217">
        <v>0</v>
      </c>
      <c r="AL217">
        <v>0</v>
      </c>
      <c r="AM217">
        <v>4</v>
      </c>
      <c r="AN217" s="50" t="s">
        <v>42</v>
      </c>
    </row>
    <row r="218" spans="1:40" x14ac:dyDescent="0.3">
      <c r="A218">
        <v>2026</v>
      </c>
      <c r="B218">
        <v>2</v>
      </c>
      <c r="C218">
        <v>4324</v>
      </c>
      <c r="D218">
        <v>4327</v>
      </c>
      <c r="E218" t="s">
        <v>44</v>
      </c>
      <c r="F218" t="s">
        <v>33</v>
      </c>
      <c r="G218" t="s">
        <v>45</v>
      </c>
      <c r="H218">
        <v>1</v>
      </c>
      <c r="I218">
        <v>0</v>
      </c>
      <c r="K218">
        <v>1</v>
      </c>
      <c r="L218">
        <v>18</v>
      </c>
      <c r="M218">
        <v>17</v>
      </c>
      <c r="N218">
        <v>18</v>
      </c>
      <c r="O218">
        <v>18</v>
      </c>
      <c r="P218">
        <v>17</v>
      </c>
      <c r="Q218">
        <v>17</v>
      </c>
      <c r="R218">
        <v>17</v>
      </c>
      <c r="S218">
        <v>17</v>
      </c>
      <c r="T218">
        <v>11</v>
      </c>
      <c r="U218">
        <v>11</v>
      </c>
      <c r="V218">
        <v>0</v>
      </c>
      <c r="W218">
        <v>0</v>
      </c>
      <c r="X218">
        <v>13</v>
      </c>
      <c r="Y218">
        <v>12</v>
      </c>
      <c r="Z218">
        <v>11</v>
      </c>
      <c r="AA218">
        <v>0</v>
      </c>
      <c r="AB218">
        <v>8</v>
      </c>
      <c r="AC218">
        <v>14</v>
      </c>
      <c r="AD218">
        <v>9</v>
      </c>
      <c r="AE218">
        <v>15</v>
      </c>
      <c r="AF218">
        <v>28</v>
      </c>
      <c r="AG218">
        <v>24</v>
      </c>
      <c r="AH218">
        <v>15</v>
      </c>
      <c r="AI218">
        <v>0</v>
      </c>
      <c r="AJ218">
        <v>20</v>
      </c>
      <c r="AK218">
        <v>0</v>
      </c>
      <c r="AL218">
        <v>4</v>
      </c>
      <c r="AM218">
        <v>11</v>
      </c>
      <c r="AN218" s="50" t="s">
        <v>45</v>
      </c>
    </row>
    <row r="219" spans="1:40" x14ac:dyDescent="0.3">
      <c r="A219">
        <v>2026</v>
      </c>
      <c r="B219">
        <v>2</v>
      </c>
      <c r="C219">
        <v>4325</v>
      </c>
      <c r="D219">
        <v>4328</v>
      </c>
      <c r="E219" t="s">
        <v>46</v>
      </c>
      <c r="F219" t="s">
        <v>33</v>
      </c>
      <c r="G219" t="s">
        <v>45</v>
      </c>
      <c r="H219">
        <v>0</v>
      </c>
      <c r="I219">
        <v>0</v>
      </c>
      <c r="K219">
        <v>0</v>
      </c>
      <c r="L219">
        <v>6</v>
      </c>
      <c r="M219">
        <v>6</v>
      </c>
      <c r="N219">
        <v>6</v>
      </c>
      <c r="O219">
        <v>6</v>
      </c>
      <c r="P219">
        <v>7</v>
      </c>
      <c r="Q219">
        <v>6</v>
      </c>
      <c r="R219">
        <v>7</v>
      </c>
      <c r="S219">
        <v>7</v>
      </c>
      <c r="T219">
        <v>9</v>
      </c>
      <c r="U219">
        <v>9</v>
      </c>
      <c r="V219">
        <v>0</v>
      </c>
      <c r="W219">
        <v>0</v>
      </c>
      <c r="X219">
        <v>12</v>
      </c>
      <c r="Y219">
        <v>13</v>
      </c>
      <c r="Z219">
        <v>12</v>
      </c>
      <c r="AA219">
        <v>0</v>
      </c>
      <c r="AB219">
        <v>8</v>
      </c>
      <c r="AC219">
        <v>3</v>
      </c>
      <c r="AD219">
        <v>3</v>
      </c>
      <c r="AE219">
        <v>3</v>
      </c>
      <c r="AF219">
        <v>7</v>
      </c>
      <c r="AG219">
        <v>2</v>
      </c>
      <c r="AH219">
        <v>22</v>
      </c>
      <c r="AI219">
        <v>0</v>
      </c>
      <c r="AJ219">
        <v>11</v>
      </c>
      <c r="AK219">
        <v>0</v>
      </c>
      <c r="AL219">
        <v>0</v>
      </c>
      <c r="AM219">
        <v>3</v>
      </c>
      <c r="AN219" s="50" t="s">
        <v>45</v>
      </c>
    </row>
    <row r="220" spans="1:40" x14ac:dyDescent="0.3">
      <c r="A220">
        <v>2026</v>
      </c>
      <c r="B220">
        <v>2</v>
      </c>
      <c r="C220">
        <v>4326</v>
      </c>
      <c r="D220">
        <v>4329</v>
      </c>
      <c r="E220" t="s">
        <v>47</v>
      </c>
      <c r="F220" t="s">
        <v>33</v>
      </c>
      <c r="G220" t="s">
        <v>45</v>
      </c>
      <c r="H220">
        <v>13</v>
      </c>
      <c r="I220">
        <v>0</v>
      </c>
      <c r="K220">
        <v>15</v>
      </c>
      <c r="L220">
        <v>21</v>
      </c>
      <c r="M220">
        <v>22</v>
      </c>
      <c r="N220">
        <v>23</v>
      </c>
      <c r="O220">
        <v>23</v>
      </c>
      <c r="P220">
        <v>23</v>
      </c>
      <c r="Q220">
        <v>23</v>
      </c>
      <c r="R220">
        <v>24</v>
      </c>
      <c r="S220">
        <v>23</v>
      </c>
      <c r="T220">
        <v>16</v>
      </c>
      <c r="U220">
        <v>16</v>
      </c>
      <c r="V220">
        <v>0</v>
      </c>
      <c r="W220">
        <v>0</v>
      </c>
      <c r="X220">
        <v>23</v>
      </c>
      <c r="Y220">
        <v>23</v>
      </c>
      <c r="Z220">
        <v>23</v>
      </c>
      <c r="AA220">
        <v>0</v>
      </c>
      <c r="AB220">
        <v>13</v>
      </c>
      <c r="AC220">
        <v>14</v>
      </c>
      <c r="AD220">
        <v>13</v>
      </c>
      <c r="AE220">
        <v>13</v>
      </c>
      <c r="AF220">
        <v>19</v>
      </c>
      <c r="AG220">
        <v>17</v>
      </c>
      <c r="AH220">
        <v>6</v>
      </c>
      <c r="AI220">
        <v>0</v>
      </c>
      <c r="AJ220">
        <v>10</v>
      </c>
      <c r="AK220">
        <v>0</v>
      </c>
      <c r="AL220">
        <v>13</v>
      </c>
      <c r="AM220">
        <v>26</v>
      </c>
      <c r="AN220" s="50" t="s">
        <v>45</v>
      </c>
    </row>
    <row r="221" spans="1:40" x14ac:dyDescent="0.3">
      <c r="A221">
        <v>2026</v>
      </c>
      <c r="B221">
        <v>2</v>
      </c>
      <c r="C221">
        <v>4327</v>
      </c>
      <c r="D221">
        <v>4330</v>
      </c>
      <c r="E221" t="s">
        <v>48</v>
      </c>
      <c r="F221" t="s">
        <v>33</v>
      </c>
      <c r="G221" t="s">
        <v>45</v>
      </c>
      <c r="H221">
        <v>0</v>
      </c>
      <c r="I221">
        <v>0</v>
      </c>
      <c r="K221">
        <v>0</v>
      </c>
      <c r="L221">
        <v>3</v>
      </c>
      <c r="M221">
        <v>3</v>
      </c>
      <c r="N221">
        <v>2</v>
      </c>
      <c r="O221">
        <v>3</v>
      </c>
      <c r="P221">
        <v>4</v>
      </c>
      <c r="Q221">
        <v>4</v>
      </c>
      <c r="R221">
        <v>4</v>
      </c>
      <c r="S221">
        <v>4</v>
      </c>
      <c r="T221">
        <v>3</v>
      </c>
      <c r="U221">
        <v>3</v>
      </c>
      <c r="V221">
        <v>0</v>
      </c>
      <c r="W221">
        <v>0</v>
      </c>
      <c r="X221">
        <v>4</v>
      </c>
      <c r="Y221">
        <v>3</v>
      </c>
      <c r="Z221">
        <v>3</v>
      </c>
      <c r="AA221">
        <v>0</v>
      </c>
      <c r="AB221">
        <v>4</v>
      </c>
      <c r="AC221">
        <v>3</v>
      </c>
      <c r="AD221">
        <v>1</v>
      </c>
      <c r="AE221">
        <v>1</v>
      </c>
      <c r="AF221">
        <v>3</v>
      </c>
      <c r="AG221">
        <v>3</v>
      </c>
      <c r="AH221">
        <v>1</v>
      </c>
      <c r="AI221">
        <v>0</v>
      </c>
      <c r="AJ221">
        <v>1</v>
      </c>
      <c r="AK221">
        <v>0</v>
      </c>
      <c r="AL221">
        <v>0</v>
      </c>
      <c r="AM221">
        <v>1</v>
      </c>
      <c r="AN221" s="50" t="s">
        <v>45</v>
      </c>
    </row>
    <row r="222" spans="1:40" x14ac:dyDescent="0.3">
      <c r="A222">
        <v>2026</v>
      </c>
      <c r="B222">
        <v>2</v>
      </c>
      <c r="C222">
        <v>4328</v>
      </c>
      <c r="D222">
        <v>4331</v>
      </c>
      <c r="E222" t="s">
        <v>49</v>
      </c>
      <c r="F222" t="s">
        <v>33</v>
      </c>
      <c r="G222" t="s">
        <v>49</v>
      </c>
      <c r="H222">
        <v>18</v>
      </c>
      <c r="I222">
        <v>0</v>
      </c>
      <c r="K222">
        <v>22</v>
      </c>
      <c r="L222">
        <v>19</v>
      </c>
      <c r="M222">
        <v>19</v>
      </c>
      <c r="N222">
        <v>19</v>
      </c>
      <c r="O222">
        <v>19</v>
      </c>
      <c r="P222">
        <v>26</v>
      </c>
      <c r="Q222">
        <v>26</v>
      </c>
      <c r="R222">
        <v>25</v>
      </c>
      <c r="S222">
        <v>26</v>
      </c>
      <c r="T222">
        <v>24</v>
      </c>
      <c r="U222">
        <v>24</v>
      </c>
      <c r="V222">
        <v>0</v>
      </c>
      <c r="W222">
        <v>0</v>
      </c>
      <c r="X222">
        <v>29</v>
      </c>
      <c r="Y222">
        <v>28</v>
      </c>
      <c r="Z222">
        <v>28</v>
      </c>
      <c r="AA222">
        <v>0</v>
      </c>
      <c r="AB222">
        <v>21</v>
      </c>
      <c r="AC222">
        <v>19</v>
      </c>
      <c r="AD222">
        <v>19</v>
      </c>
      <c r="AE222">
        <v>16</v>
      </c>
      <c r="AF222">
        <v>23</v>
      </c>
      <c r="AG222">
        <v>21</v>
      </c>
      <c r="AH222">
        <v>7</v>
      </c>
      <c r="AI222">
        <v>0</v>
      </c>
      <c r="AJ222">
        <v>10</v>
      </c>
      <c r="AK222">
        <v>0</v>
      </c>
      <c r="AL222">
        <v>5</v>
      </c>
      <c r="AM222">
        <v>28</v>
      </c>
      <c r="AN222" s="50" t="s">
        <v>49</v>
      </c>
    </row>
    <row r="223" spans="1:40" x14ac:dyDescent="0.3">
      <c r="A223">
        <v>2026</v>
      </c>
      <c r="B223">
        <v>2</v>
      </c>
      <c r="C223">
        <v>4329</v>
      </c>
      <c r="D223">
        <v>4332</v>
      </c>
      <c r="E223" t="s">
        <v>50</v>
      </c>
      <c r="F223" t="s">
        <v>33</v>
      </c>
      <c r="G223" t="s">
        <v>49</v>
      </c>
      <c r="H223">
        <v>14</v>
      </c>
      <c r="I223">
        <v>2</v>
      </c>
      <c r="K223">
        <v>17</v>
      </c>
      <c r="L223">
        <v>29</v>
      </c>
      <c r="M223">
        <v>27</v>
      </c>
      <c r="N223">
        <v>28</v>
      </c>
      <c r="O223">
        <v>28</v>
      </c>
      <c r="P223">
        <v>29</v>
      </c>
      <c r="Q223">
        <v>28</v>
      </c>
      <c r="R223">
        <v>28</v>
      </c>
      <c r="S223">
        <v>29</v>
      </c>
      <c r="T223">
        <v>30</v>
      </c>
      <c r="U223">
        <v>30</v>
      </c>
      <c r="V223">
        <v>0</v>
      </c>
      <c r="W223">
        <v>0</v>
      </c>
      <c r="X223">
        <v>29</v>
      </c>
      <c r="Y223">
        <v>30</v>
      </c>
      <c r="Z223">
        <v>29</v>
      </c>
      <c r="AA223">
        <v>0</v>
      </c>
      <c r="AB223">
        <v>26</v>
      </c>
      <c r="AC223">
        <v>23</v>
      </c>
      <c r="AD223">
        <v>25</v>
      </c>
      <c r="AE223">
        <v>23</v>
      </c>
      <c r="AF223">
        <v>17</v>
      </c>
      <c r="AG223">
        <v>16</v>
      </c>
      <c r="AH223">
        <v>5</v>
      </c>
      <c r="AI223">
        <v>0</v>
      </c>
      <c r="AJ223">
        <v>17</v>
      </c>
      <c r="AK223">
        <v>0</v>
      </c>
      <c r="AL223">
        <v>0</v>
      </c>
      <c r="AM223">
        <v>13</v>
      </c>
      <c r="AN223" s="50" t="s">
        <v>49</v>
      </c>
    </row>
    <row r="224" spans="1:40" x14ac:dyDescent="0.3">
      <c r="A224">
        <v>2026</v>
      </c>
      <c r="B224">
        <v>2</v>
      </c>
      <c r="C224">
        <v>4330</v>
      </c>
      <c r="D224">
        <v>4333</v>
      </c>
      <c r="E224" t="s">
        <v>51</v>
      </c>
      <c r="F224" t="s">
        <v>33</v>
      </c>
      <c r="G224" t="s">
        <v>49</v>
      </c>
      <c r="H224">
        <v>10</v>
      </c>
      <c r="I224">
        <v>0</v>
      </c>
      <c r="K224">
        <v>10</v>
      </c>
      <c r="L224">
        <v>20</v>
      </c>
      <c r="M224">
        <v>21</v>
      </c>
      <c r="N224">
        <v>21</v>
      </c>
      <c r="O224">
        <v>20</v>
      </c>
      <c r="P224">
        <v>16</v>
      </c>
      <c r="Q224">
        <v>15</v>
      </c>
      <c r="R224">
        <v>16</v>
      </c>
      <c r="S224">
        <v>17</v>
      </c>
      <c r="T224">
        <v>17</v>
      </c>
      <c r="U224">
        <v>18</v>
      </c>
      <c r="V224">
        <v>0</v>
      </c>
      <c r="W224">
        <v>0</v>
      </c>
      <c r="X224">
        <v>21</v>
      </c>
      <c r="Y224">
        <v>22</v>
      </c>
      <c r="Z224">
        <v>22</v>
      </c>
      <c r="AA224">
        <v>0</v>
      </c>
      <c r="AB224">
        <v>22</v>
      </c>
      <c r="AC224">
        <v>21</v>
      </c>
      <c r="AD224">
        <v>23</v>
      </c>
      <c r="AE224">
        <v>23</v>
      </c>
      <c r="AF224">
        <v>13</v>
      </c>
      <c r="AG224">
        <v>12</v>
      </c>
      <c r="AH224">
        <v>0</v>
      </c>
      <c r="AI224">
        <v>0</v>
      </c>
      <c r="AJ224">
        <v>38</v>
      </c>
      <c r="AK224">
        <v>0</v>
      </c>
      <c r="AL224">
        <v>3</v>
      </c>
      <c r="AM224">
        <v>14</v>
      </c>
      <c r="AN224" s="50" t="s">
        <v>49</v>
      </c>
    </row>
    <row r="225" spans="1:40" x14ac:dyDescent="0.3">
      <c r="A225">
        <v>2026</v>
      </c>
      <c r="B225">
        <v>2</v>
      </c>
      <c r="C225">
        <v>4331</v>
      </c>
      <c r="D225">
        <v>4334</v>
      </c>
      <c r="E225" t="s">
        <v>52</v>
      </c>
      <c r="F225" t="s">
        <v>33</v>
      </c>
      <c r="G225" t="s">
        <v>49</v>
      </c>
      <c r="H225">
        <v>0</v>
      </c>
      <c r="I225">
        <v>0</v>
      </c>
      <c r="K225">
        <v>0</v>
      </c>
      <c r="L225">
        <v>3</v>
      </c>
      <c r="M225">
        <v>3</v>
      </c>
      <c r="N225">
        <v>3</v>
      </c>
      <c r="O225">
        <v>3</v>
      </c>
      <c r="P225">
        <v>6</v>
      </c>
      <c r="Q225">
        <v>6</v>
      </c>
      <c r="R225">
        <v>6</v>
      </c>
      <c r="S225">
        <v>6</v>
      </c>
      <c r="T225">
        <v>7</v>
      </c>
      <c r="U225">
        <v>7</v>
      </c>
      <c r="V225">
        <v>0</v>
      </c>
      <c r="W225">
        <v>0</v>
      </c>
      <c r="X225">
        <v>12</v>
      </c>
      <c r="Y225">
        <v>13</v>
      </c>
      <c r="Z225">
        <v>11</v>
      </c>
      <c r="AA225">
        <v>0</v>
      </c>
      <c r="AB225">
        <v>7</v>
      </c>
      <c r="AC225">
        <v>6</v>
      </c>
      <c r="AD225">
        <v>6</v>
      </c>
      <c r="AE225">
        <v>3</v>
      </c>
      <c r="AF225">
        <v>8</v>
      </c>
      <c r="AG225">
        <v>5</v>
      </c>
      <c r="AH225">
        <v>1</v>
      </c>
      <c r="AI225">
        <v>0</v>
      </c>
      <c r="AJ225">
        <v>9</v>
      </c>
      <c r="AK225">
        <v>0</v>
      </c>
      <c r="AL225">
        <v>0</v>
      </c>
      <c r="AM225">
        <v>1</v>
      </c>
      <c r="AN225" s="50" t="s">
        <v>49</v>
      </c>
    </row>
    <row r="226" spans="1:40" x14ac:dyDescent="0.3">
      <c r="A226">
        <v>2026</v>
      </c>
      <c r="B226">
        <v>2</v>
      </c>
      <c r="C226">
        <v>4332</v>
      </c>
      <c r="D226">
        <v>4335</v>
      </c>
      <c r="E226" t="s">
        <v>53</v>
      </c>
      <c r="F226" t="s">
        <v>33</v>
      </c>
      <c r="G226" t="s">
        <v>49</v>
      </c>
      <c r="H226">
        <v>0</v>
      </c>
      <c r="I226">
        <v>0</v>
      </c>
      <c r="K226">
        <v>0</v>
      </c>
      <c r="L226">
        <v>15</v>
      </c>
      <c r="M226">
        <v>15</v>
      </c>
      <c r="N226">
        <v>15</v>
      </c>
      <c r="O226">
        <v>15</v>
      </c>
      <c r="P226">
        <v>6</v>
      </c>
      <c r="Q226">
        <v>5</v>
      </c>
      <c r="R226">
        <v>6</v>
      </c>
      <c r="S226">
        <v>6</v>
      </c>
      <c r="T226">
        <v>9</v>
      </c>
      <c r="U226">
        <v>10</v>
      </c>
      <c r="V226">
        <v>0</v>
      </c>
      <c r="W226">
        <v>0</v>
      </c>
      <c r="X226">
        <v>8</v>
      </c>
      <c r="Y226">
        <v>8</v>
      </c>
      <c r="Z226">
        <v>8</v>
      </c>
      <c r="AA226">
        <v>0</v>
      </c>
      <c r="AB226">
        <v>7</v>
      </c>
      <c r="AC226">
        <v>10</v>
      </c>
      <c r="AD226">
        <v>7</v>
      </c>
      <c r="AE226">
        <v>9</v>
      </c>
      <c r="AF226">
        <v>7</v>
      </c>
      <c r="AG226">
        <v>2</v>
      </c>
      <c r="AH226">
        <v>0</v>
      </c>
      <c r="AI226">
        <v>0</v>
      </c>
      <c r="AJ226">
        <v>0</v>
      </c>
      <c r="AK226">
        <v>0</v>
      </c>
      <c r="AL226">
        <v>1</v>
      </c>
      <c r="AM226">
        <v>15</v>
      </c>
      <c r="AN226" s="50" t="s">
        <v>49</v>
      </c>
    </row>
    <row r="227" spans="1:40" x14ac:dyDescent="0.3">
      <c r="A227">
        <v>2026</v>
      </c>
      <c r="B227">
        <v>2</v>
      </c>
      <c r="C227">
        <v>4334</v>
      </c>
      <c r="D227">
        <v>4337</v>
      </c>
      <c r="E227" t="s">
        <v>55</v>
      </c>
      <c r="F227" t="s">
        <v>33</v>
      </c>
      <c r="G227" t="s">
        <v>54</v>
      </c>
      <c r="H227">
        <v>0</v>
      </c>
      <c r="I227">
        <v>0</v>
      </c>
      <c r="K227">
        <v>0</v>
      </c>
      <c r="L227">
        <v>2</v>
      </c>
      <c r="M227">
        <v>2</v>
      </c>
      <c r="N227">
        <v>2</v>
      </c>
      <c r="O227">
        <v>2</v>
      </c>
      <c r="P227">
        <v>3</v>
      </c>
      <c r="Q227">
        <v>3</v>
      </c>
      <c r="R227">
        <v>3</v>
      </c>
      <c r="S227">
        <v>3</v>
      </c>
      <c r="T227">
        <v>3</v>
      </c>
      <c r="U227">
        <v>3</v>
      </c>
      <c r="V227">
        <v>0</v>
      </c>
      <c r="W227">
        <v>0</v>
      </c>
      <c r="X227">
        <v>3</v>
      </c>
      <c r="Y227">
        <v>3</v>
      </c>
      <c r="Z227">
        <v>3</v>
      </c>
      <c r="AA227">
        <v>0</v>
      </c>
      <c r="AB227">
        <v>0</v>
      </c>
      <c r="AC227">
        <v>4</v>
      </c>
      <c r="AD227">
        <v>4</v>
      </c>
      <c r="AE227">
        <v>4</v>
      </c>
      <c r="AF227">
        <v>1</v>
      </c>
      <c r="AG227">
        <v>0</v>
      </c>
      <c r="AH227">
        <v>0</v>
      </c>
      <c r="AI227">
        <v>0</v>
      </c>
      <c r="AJ227">
        <v>2</v>
      </c>
      <c r="AK227">
        <v>0</v>
      </c>
      <c r="AL227">
        <v>0</v>
      </c>
      <c r="AM227">
        <v>9</v>
      </c>
      <c r="AN227" s="50" t="s">
        <v>333</v>
      </c>
    </row>
    <row r="228" spans="1:40" x14ac:dyDescent="0.3">
      <c r="A228">
        <v>2026</v>
      </c>
      <c r="B228">
        <v>2</v>
      </c>
      <c r="C228">
        <v>4335</v>
      </c>
      <c r="D228">
        <v>4338</v>
      </c>
      <c r="E228" t="s">
        <v>56</v>
      </c>
      <c r="F228" t="s">
        <v>33</v>
      </c>
      <c r="G228" t="s">
        <v>56</v>
      </c>
      <c r="H228">
        <v>7</v>
      </c>
      <c r="I228">
        <v>0</v>
      </c>
      <c r="K228">
        <v>8</v>
      </c>
      <c r="L228">
        <v>18</v>
      </c>
      <c r="M228">
        <v>18</v>
      </c>
      <c r="N228">
        <v>18</v>
      </c>
      <c r="O228">
        <v>18</v>
      </c>
      <c r="P228">
        <v>18</v>
      </c>
      <c r="Q228">
        <v>18</v>
      </c>
      <c r="R228">
        <v>17</v>
      </c>
      <c r="S228">
        <v>18</v>
      </c>
      <c r="T228">
        <v>22</v>
      </c>
      <c r="U228">
        <v>23</v>
      </c>
      <c r="V228">
        <v>0</v>
      </c>
      <c r="W228">
        <v>0</v>
      </c>
      <c r="X228">
        <v>16</v>
      </c>
      <c r="Y228">
        <v>17</v>
      </c>
      <c r="Z228">
        <v>16</v>
      </c>
      <c r="AA228">
        <v>0</v>
      </c>
      <c r="AB228">
        <v>18</v>
      </c>
      <c r="AC228">
        <v>13</v>
      </c>
      <c r="AD228">
        <v>13</v>
      </c>
      <c r="AE228">
        <v>14</v>
      </c>
      <c r="AF228">
        <v>16</v>
      </c>
      <c r="AG228">
        <v>10</v>
      </c>
      <c r="AH228">
        <v>21</v>
      </c>
      <c r="AI228">
        <v>0</v>
      </c>
      <c r="AJ228">
        <v>34</v>
      </c>
      <c r="AK228">
        <v>0</v>
      </c>
      <c r="AL228">
        <v>2</v>
      </c>
      <c r="AM228">
        <v>20</v>
      </c>
      <c r="AN228" s="50" t="s">
        <v>56</v>
      </c>
    </row>
    <row r="229" spans="1:40" x14ac:dyDescent="0.3">
      <c r="A229">
        <v>2026</v>
      </c>
      <c r="B229">
        <v>2</v>
      </c>
      <c r="C229">
        <v>4336</v>
      </c>
      <c r="D229">
        <v>4339</v>
      </c>
      <c r="E229" t="s">
        <v>57</v>
      </c>
      <c r="F229" t="s">
        <v>33</v>
      </c>
      <c r="G229" t="s">
        <v>58</v>
      </c>
      <c r="H229">
        <v>0</v>
      </c>
      <c r="I229">
        <v>0</v>
      </c>
      <c r="K229">
        <v>0</v>
      </c>
      <c r="L229">
        <v>1</v>
      </c>
      <c r="M229">
        <v>1</v>
      </c>
      <c r="N229">
        <v>1</v>
      </c>
      <c r="O229">
        <v>1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1</v>
      </c>
      <c r="Y229">
        <v>1</v>
      </c>
      <c r="Z229">
        <v>1</v>
      </c>
      <c r="AA229">
        <v>0</v>
      </c>
      <c r="AB229">
        <v>1</v>
      </c>
      <c r="AC229">
        <v>2</v>
      </c>
      <c r="AD229">
        <v>1</v>
      </c>
      <c r="AE229">
        <v>1</v>
      </c>
      <c r="AF229">
        <v>1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 s="50" t="s">
        <v>58</v>
      </c>
    </row>
    <row r="230" spans="1:40" x14ac:dyDescent="0.3">
      <c r="A230">
        <v>2026</v>
      </c>
      <c r="B230">
        <v>2</v>
      </c>
      <c r="C230">
        <v>4337</v>
      </c>
      <c r="D230">
        <v>4340</v>
      </c>
      <c r="E230" t="s">
        <v>59</v>
      </c>
      <c r="F230" t="s">
        <v>33</v>
      </c>
      <c r="G230" t="s">
        <v>58</v>
      </c>
      <c r="H230">
        <v>0</v>
      </c>
      <c r="I230">
        <v>0</v>
      </c>
      <c r="K230">
        <v>0</v>
      </c>
      <c r="L230">
        <v>4</v>
      </c>
      <c r="M230">
        <v>4</v>
      </c>
      <c r="N230">
        <v>4</v>
      </c>
      <c r="O230">
        <v>4</v>
      </c>
      <c r="P230">
        <v>3</v>
      </c>
      <c r="Q230">
        <v>3</v>
      </c>
      <c r="R230">
        <v>3</v>
      </c>
      <c r="S230">
        <v>3</v>
      </c>
      <c r="T230">
        <v>5</v>
      </c>
      <c r="U230">
        <v>5</v>
      </c>
      <c r="V230">
        <v>0</v>
      </c>
      <c r="W230">
        <v>0</v>
      </c>
      <c r="X230">
        <v>2</v>
      </c>
      <c r="Y230">
        <v>2</v>
      </c>
      <c r="Z230">
        <v>3</v>
      </c>
      <c r="AA230">
        <v>0</v>
      </c>
      <c r="AB230">
        <v>0</v>
      </c>
      <c r="AC230">
        <v>1</v>
      </c>
      <c r="AD230">
        <v>1</v>
      </c>
      <c r="AE230">
        <v>1</v>
      </c>
      <c r="AF230">
        <v>1</v>
      </c>
      <c r="AG230">
        <v>0</v>
      </c>
      <c r="AH230">
        <v>1</v>
      </c>
      <c r="AI230">
        <v>0</v>
      </c>
      <c r="AJ230">
        <v>0</v>
      </c>
      <c r="AK230">
        <v>0</v>
      </c>
      <c r="AL230">
        <v>0</v>
      </c>
      <c r="AM230">
        <v>0</v>
      </c>
      <c r="AN230" s="50" t="s">
        <v>58</v>
      </c>
    </row>
    <row r="231" spans="1:40" x14ac:dyDescent="0.3">
      <c r="A231">
        <v>2026</v>
      </c>
      <c r="B231">
        <v>2</v>
      </c>
      <c r="C231">
        <v>4338</v>
      </c>
      <c r="D231">
        <v>4341</v>
      </c>
      <c r="E231" t="s">
        <v>60</v>
      </c>
      <c r="F231" t="s">
        <v>33</v>
      </c>
      <c r="G231" t="s">
        <v>61</v>
      </c>
      <c r="H231">
        <v>0</v>
      </c>
      <c r="I231">
        <v>0</v>
      </c>
      <c r="K231">
        <v>0</v>
      </c>
      <c r="L231">
        <v>2</v>
      </c>
      <c r="M231">
        <v>1</v>
      </c>
      <c r="N231">
        <v>2</v>
      </c>
      <c r="O231">
        <v>2</v>
      </c>
      <c r="P231">
        <v>3</v>
      </c>
      <c r="Q231">
        <v>1</v>
      </c>
      <c r="R231">
        <v>3</v>
      </c>
      <c r="S231">
        <v>3</v>
      </c>
      <c r="T231">
        <v>1</v>
      </c>
      <c r="U231">
        <v>1</v>
      </c>
      <c r="V231">
        <v>0</v>
      </c>
      <c r="W231">
        <v>0</v>
      </c>
      <c r="X231">
        <v>2</v>
      </c>
      <c r="Y231">
        <v>1</v>
      </c>
      <c r="Z231">
        <v>1</v>
      </c>
      <c r="AA231">
        <v>0</v>
      </c>
      <c r="AB231">
        <v>2</v>
      </c>
      <c r="AC231">
        <v>1</v>
      </c>
      <c r="AD231">
        <v>1</v>
      </c>
      <c r="AE231">
        <v>1</v>
      </c>
      <c r="AF231">
        <v>2</v>
      </c>
      <c r="AG231">
        <v>2</v>
      </c>
      <c r="AH231">
        <v>0</v>
      </c>
      <c r="AI231">
        <v>0</v>
      </c>
      <c r="AJ231">
        <v>2</v>
      </c>
      <c r="AK231">
        <v>0</v>
      </c>
      <c r="AL231">
        <v>0</v>
      </c>
      <c r="AM231">
        <v>1</v>
      </c>
      <c r="AN231" s="50" t="s">
        <v>335</v>
      </c>
    </row>
    <row r="232" spans="1:40" x14ac:dyDescent="0.3">
      <c r="A232">
        <v>2026</v>
      </c>
      <c r="B232">
        <v>2</v>
      </c>
      <c r="C232">
        <v>4339</v>
      </c>
      <c r="D232">
        <v>4342</v>
      </c>
      <c r="E232" t="s">
        <v>62</v>
      </c>
      <c r="F232" t="s">
        <v>33</v>
      </c>
      <c r="G232" t="s">
        <v>63</v>
      </c>
      <c r="H232">
        <v>7</v>
      </c>
      <c r="I232">
        <v>0</v>
      </c>
      <c r="K232">
        <v>8</v>
      </c>
      <c r="L232">
        <v>7</v>
      </c>
      <c r="M232">
        <v>7</v>
      </c>
      <c r="N232">
        <v>7</v>
      </c>
      <c r="O232">
        <v>7</v>
      </c>
      <c r="P232">
        <v>9</v>
      </c>
      <c r="Q232">
        <v>9</v>
      </c>
      <c r="R232">
        <v>9</v>
      </c>
      <c r="S232">
        <v>10</v>
      </c>
      <c r="T232">
        <v>8</v>
      </c>
      <c r="U232">
        <v>8</v>
      </c>
      <c r="V232">
        <v>0</v>
      </c>
      <c r="W232">
        <v>0</v>
      </c>
      <c r="X232">
        <v>9</v>
      </c>
      <c r="Y232">
        <v>9</v>
      </c>
      <c r="Z232">
        <v>9</v>
      </c>
      <c r="AA232">
        <v>0</v>
      </c>
      <c r="AB232">
        <v>10</v>
      </c>
      <c r="AC232">
        <v>9</v>
      </c>
      <c r="AD232">
        <v>10</v>
      </c>
      <c r="AE232">
        <v>10</v>
      </c>
      <c r="AF232">
        <v>15</v>
      </c>
      <c r="AG232">
        <v>12</v>
      </c>
      <c r="AH232">
        <v>2</v>
      </c>
      <c r="AI232">
        <v>0</v>
      </c>
      <c r="AJ232">
        <v>7</v>
      </c>
      <c r="AK232">
        <v>0</v>
      </c>
      <c r="AL232">
        <v>0</v>
      </c>
      <c r="AM232">
        <v>6</v>
      </c>
      <c r="AN232" s="50" t="s">
        <v>62</v>
      </c>
    </row>
    <row r="233" spans="1:40" x14ac:dyDescent="0.3">
      <c r="A233">
        <v>2026</v>
      </c>
      <c r="B233">
        <v>2</v>
      </c>
      <c r="C233">
        <v>4340</v>
      </c>
      <c r="D233">
        <v>4343</v>
      </c>
      <c r="E233" t="s">
        <v>64</v>
      </c>
      <c r="F233" t="s">
        <v>33</v>
      </c>
      <c r="G233" t="s">
        <v>63</v>
      </c>
      <c r="H233">
        <v>0</v>
      </c>
      <c r="I233">
        <v>0</v>
      </c>
      <c r="K233">
        <v>0</v>
      </c>
      <c r="L233">
        <v>1</v>
      </c>
      <c r="M233">
        <v>1</v>
      </c>
      <c r="N233">
        <v>1</v>
      </c>
      <c r="O233">
        <v>1</v>
      </c>
      <c r="P233">
        <v>0</v>
      </c>
      <c r="Q233">
        <v>0</v>
      </c>
      <c r="R233">
        <v>0</v>
      </c>
      <c r="S233">
        <v>0</v>
      </c>
      <c r="T233">
        <v>1</v>
      </c>
      <c r="U233">
        <v>1</v>
      </c>
      <c r="V233">
        <v>0</v>
      </c>
      <c r="W233">
        <v>0</v>
      </c>
      <c r="X233">
        <v>2</v>
      </c>
      <c r="Y233">
        <v>2</v>
      </c>
      <c r="Z233">
        <v>2</v>
      </c>
      <c r="AA233">
        <v>0</v>
      </c>
      <c r="AB233">
        <v>0</v>
      </c>
      <c r="AC233">
        <v>2</v>
      </c>
      <c r="AD233">
        <v>2</v>
      </c>
      <c r="AE233">
        <v>2</v>
      </c>
      <c r="AF233">
        <v>0</v>
      </c>
      <c r="AG233">
        <v>0</v>
      </c>
      <c r="AH233">
        <v>1</v>
      </c>
      <c r="AI233">
        <v>0</v>
      </c>
      <c r="AJ233">
        <v>0</v>
      </c>
      <c r="AK233">
        <v>0</v>
      </c>
      <c r="AL233">
        <v>0</v>
      </c>
      <c r="AM233">
        <v>2</v>
      </c>
      <c r="AN233" s="50" t="s">
        <v>62</v>
      </c>
    </row>
    <row r="234" spans="1:40" x14ac:dyDescent="0.3">
      <c r="A234">
        <v>2026</v>
      </c>
      <c r="B234">
        <v>2</v>
      </c>
      <c r="C234">
        <v>4341</v>
      </c>
      <c r="D234">
        <v>4344</v>
      </c>
      <c r="E234" t="s">
        <v>65</v>
      </c>
      <c r="F234" t="s">
        <v>33</v>
      </c>
      <c r="G234" t="s">
        <v>63</v>
      </c>
      <c r="H234">
        <v>0</v>
      </c>
      <c r="I234">
        <v>0</v>
      </c>
      <c r="K234">
        <v>0</v>
      </c>
      <c r="L234">
        <v>1</v>
      </c>
      <c r="M234">
        <v>1</v>
      </c>
      <c r="N234">
        <v>1</v>
      </c>
      <c r="O234">
        <v>1</v>
      </c>
      <c r="P234">
        <v>0</v>
      </c>
      <c r="Q234">
        <v>0</v>
      </c>
      <c r="R234">
        <v>0</v>
      </c>
      <c r="S234">
        <v>0</v>
      </c>
      <c r="T234">
        <v>2</v>
      </c>
      <c r="U234">
        <v>2</v>
      </c>
      <c r="V234">
        <v>0</v>
      </c>
      <c r="W234">
        <v>0</v>
      </c>
      <c r="X234">
        <v>1</v>
      </c>
      <c r="Y234">
        <v>1</v>
      </c>
      <c r="Z234">
        <v>1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2</v>
      </c>
      <c r="AG234">
        <v>2</v>
      </c>
      <c r="AH234">
        <v>1</v>
      </c>
      <c r="AI234">
        <v>0</v>
      </c>
      <c r="AJ234">
        <v>2</v>
      </c>
      <c r="AK234">
        <v>0</v>
      </c>
      <c r="AL234">
        <v>0</v>
      </c>
      <c r="AM234">
        <v>3</v>
      </c>
      <c r="AN234" s="50" t="s">
        <v>62</v>
      </c>
    </row>
    <row r="235" spans="1:40" x14ac:dyDescent="0.3">
      <c r="A235">
        <v>2026</v>
      </c>
      <c r="B235">
        <v>2</v>
      </c>
      <c r="C235">
        <v>4342</v>
      </c>
      <c r="D235">
        <v>4345</v>
      </c>
      <c r="E235" t="s">
        <v>66</v>
      </c>
      <c r="F235" t="s">
        <v>33</v>
      </c>
      <c r="G235" t="s">
        <v>66</v>
      </c>
      <c r="H235">
        <v>0</v>
      </c>
      <c r="I235">
        <v>0</v>
      </c>
      <c r="K235">
        <v>1</v>
      </c>
      <c r="L235">
        <v>12</v>
      </c>
      <c r="M235">
        <v>12</v>
      </c>
      <c r="N235">
        <v>10</v>
      </c>
      <c r="O235">
        <v>12</v>
      </c>
      <c r="P235">
        <v>19</v>
      </c>
      <c r="Q235">
        <v>18</v>
      </c>
      <c r="R235">
        <v>17</v>
      </c>
      <c r="S235">
        <v>19</v>
      </c>
      <c r="T235">
        <v>12</v>
      </c>
      <c r="U235">
        <v>16</v>
      </c>
      <c r="V235">
        <v>0</v>
      </c>
      <c r="W235">
        <v>0</v>
      </c>
      <c r="X235">
        <v>11</v>
      </c>
      <c r="Y235">
        <v>12</v>
      </c>
      <c r="Z235">
        <v>11</v>
      </c>
      <c r="AA235">
        <v>0</v>
      </c>
      <c r="AB235">
        <v>10</v>
      </c>
      <c r="AC235">
        <v>6</v>
      </c>
      <c r="AD235">
        <v>8</v>
      </c>
      <c r="AE235">
        <v>6</v>
      </c>
      <c r="AF235">
        <v>9</v>
      </c>
      <c r="AG235">
        <v>7</v>
      </c>
      <c r="AH235">
        <v>8</v>
      </c>
      <c r="AI235">
        <v>0</v>
      </c>
      <c r="AJ235">
        <v>6</v>
      </c>
      <c r="AK235">
        <v>0</v>
      </c>
      <c r="AL235">
        <v>0</v>
      </c>
      <c r="AM235">
        <v>12</v>
      </c>
      <c r="AN235" s="50" t="s">
        <v>66</v>
      </c>
    </row>
    <row r="236" spans="1:40" x14ac:dyDescent="0.3">
      <c r="A236">
        <v>2026</v>
      </c>
      <c r="B236">
        <v>2</v>
      </c>
      <c r="C236">
        <v>4343</v>
      </c>
      <c r="D236">
        <v>4346</v>
      </c>
      <c r="E236" t="s">
        <v>67</v>
      </c>
      <c r="F236" t="s">
        <v>33</v>
      </c>
      <c r="G236" t="s">
        <v>66</v>
      </c>
      <c r="H236">
        <v>1</v>
      </c>
      <c r="I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5</v>
      </c>
      <c r="U236">
        <v>5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 s="50" t="s">
        <v>66</v>
      </c>
    </row>
    <row r="237" spans="1:40" x14ac:dyDescent="0.3">
      <c r="A237">
        <v>2026</v>
      </c>
      <c r="B237">
        <v>2</v>
      </c>
      <c r="C237">
        <v>4344</v>
      </c>
      <c r="D237">
        <v>4347</v>
      </c>
      <c r="E237" t="s">
        <v>68</v>
      </c>
      <c r="F237" t="s">
        <v>33</v>
      </c>
      <c r="G237" t="s">
        <v>66</v>
      </c>
      <c r="H237">
        <v>1</v>
      </c>
      <c r="I237">
        <v>0</v>
      </c>
      <c r="K237">
        <v>0</v>
      </c>
      <c r="L237">
        <v>3</v>
      </c>
      <c r="M237">
        <v>3</v>
      </c>
      <c r="N237">
        <v>0</v>
      </c>
      <c r="O237">
        <v>3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1</v>
      </c>
      <c r="Y237">
        <v>1</v>
      </c>
      <c r="Z237">
        <v>1</v>
      </c>
      <c r="AA237">
        <v>0</v>
      </c>
      <c r="AB237">
        <v>2</v>
      </c>
      <c r="AC237">
        <v>1</v>
      </c>
      <c r="AD237">
        <v>1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 s="50" t="s">
        <v>66</v>
      </c>
    </row>
    <row r="238" spans="1:40" x14ac:dyDescent="0.3">
      <c r="A238">
        <v>2026</v>
      </c>
      <c r="B238">
        <v>2</v>
      </c>
      <c r="C238">
        <v>4345</v>
      </c>
      <c r="D238">
        <v>4348</v>
      </c>
      <c r="E238" t="s">
        <v>69</v>
      </c>
      <c r="F238" t="s">
        <v>33</v>
      </c>
      <c r="G238" t="s">
        <v>66</v>
      </c>
      <c r="H238">
        <v>0</v>
      </c>
      <c r="I238">
        <v>0</v>
      </c>
      <c r="K238">
        <v>0</v>
      </c>
      <c r="L238">
        <v>4</v>
      </c>
      <c r="M238">
        <v>4</v>
      </c>
      <c r="N238">
        <v>4</v>
      </c>
      <c r="O238">
        <v>4</v>
      </c>
      <c r="P238">
        <v>3</v>
      </c>
      <c r="Q238">
        <v>3</v>
      </c>
      <c r="R238">
        <v>2</v>
      </c>
      <c r="S238">
        <v>3</v>
      </c>
      <c r="T238">
        <v>3</v>
      </c>
      <c r="U238">
        <v>1</v>
      </c>
      <c r="V238">
        <v>0</v>
      </c>
      <c r="W238">
        <v>0</v>
      </c>
      <c r="X238">
        <v>4</v>
      </c>
      <c r="Y238">
        <v>2</v>
      </c>
      <c r="Z238">
        <v>5</v>
      </c>
      <c r="AA238">
        <v>0</v>
      </c>
      <c r="AB238">
        <v>5</v>
      </c>
      <c r="AC238">
        <v>0</v>
      </c>
      <c r="AD238">
        <v>4</v>
      </c>
      <c r="AE238">
        <v>2</v>
      </c>
      <c r="AF238">
        <v>1</v>
      </c>
      <c r="AG238">
        <v>1</v>
      </c>
      <c r="AH238">
        <v>0</v>
      </c>
      <c r="AI238">
        <v>0</v>
      </c>
      <c r="AJ238">
        <v>6</v>
      </c>
      <c r="AK238">
        <v>0</v>
      </c>
      <c r="AL238">
        <v>0</v>
      </c>
      <c r="AM238">
        <v>5</v>
      </c>
      <c r="AN238" s="50" t="s">
        <v>66</v>
      </c>
    </row>
    <row r="239" spans="1:40" x14ac:dyDescent="0.3">
      <c r="A239">
        <v>2026</v>
      </c>
      <c r="B239">
        <v>2</v>
      </c>
      <c r="C239">
        <v>4346</v>
      </c>
      <c r="D239">
        <v>4349</v>
      </c>
      <c r="E239" t="s">
        <v>70</v>
      </c>
      <c r="F239" t="s">
        <v>33</v>
      </c>
      <c r="G239" t="s">
        <v>71</v>
      </c>
      <c r="H239">
        <v>15</v>
      </c>
      <c r="I239">
        <v>2</v>
      </c>
      <c r="K239">
        <v>23</v>
      </c>
      <c r="L239">
        <v>24</v>
      </c>
      <c r="M239">
        <v>24</v>
      </c>
      <c r="N239">
        <v>24</v>
      </c>
      <c r="O239">
        <v>24</v>
      </c>
      <c r="P239">
        <v>25</v>
      </c>
      <c r="Q239">
        <v>24</v>
      </c>
      <c r="R239">
        <v>25</v>
      </c>
      <c r="S239">
        <v>25</v>
      </c>
      <c r="T239">
        <v>29</v>
      </c>
      <c r="U239">
        <v>30</v>
      </c>
      <c r="V239">
        <v>0</v>
      </c>
      <c r="W239">
        <v>0</v>
      </c>
      <c r="X239">
        <v>25</v>
      </c>
      <c r="Y239">
        <v>26</v>
      </c>
      <c r="Z239">
        <v>26</v>
      </c>
      <c r="AA239">
        <v>0</v>
      </c>
      <c r="AB239">
        <v>35</v>
      </c>
      <c r="AC239">
        <v>20</v>
      </c>
      <c r="AD239">
        <v>18</v>
      </c>
      <c r="AE239">
        <v>20</v>
      </c>
      <c r="AF239">
        <v>12</v>
      </c>
      <c r="AG239">
        <v>8</v>
      </c>
      <c r="AH239">
        <v>5</v>
      </c>
      <c r="AI239">
        <v>0</v>
      </c>
      <c r="AJ239">
        <v>12</v>
      </c>
      <c r="AK239">
        <v>0</v>
      </c>
      <c r="AL239">
        <v>0</v>
      </c>
      <c r="AM239">
        <v>15</v>
      </c>
      <c r="AN239" s="50" t="s">
        <v>70</v>
      </c>
    </row>
    <row r="240" spans="1:40" x14ac:dyDescent="0.3">
      <c r="A240">
        <v>2026</v>
      </c>
      <c r="B240">
        <v>2</v>
      </c>
      <c r="C240">
        <v>4347</v>
      </c>
      <c r="D240">
        <v>4350</v>
      </c>
      <c r="E240" t="s">
        <v>72</v>
      </c>
      <c r="F240" t="s">
        <v>33</v>
      </c>
      <c r="G240" t="s">
        <v>71</v>
      </c>
      <c r="H240">
        <v>0</v>
      </c>
      <c r="I240">
        <v>0</v>
      </c>
      <c r="K240">
        <v>0</v>
      </c>
      <c r="L240">
        <v>4</v>
      </c>
      <c r="M240">
        <v>4</v>
      </c>
      <c r="N240">
        <v>4</v>
      </c>
      <c r="O240">
        <v>4</v>
      </c>
      <c r="P240">
        <v>5</v>
      </c>
      <c r="Q240">
        <v>5</v>
      </c>
      <c r="R240">
        <v>5</v>
      </c>
      <c r="S240">
        <v>5</v>
      </c>
      <c r="T240">
        <v>2</v>
      </c>
      <c r="U240">
        <v>1</v>
      </c>
      <c r="V240">
        <v>0</v>
      </c>
      <c r="W240">
        <v>0</v>
      </c>
      <c r="X240">
        <v>5</v>
      </c>
      <c r="Y240">
        <v>5</v>
      </c>
      <c r="Z240">
        <v>5</v>
      </c>
      <c r="AA240">
        <v>0</v>
      </c>
      <c r="AB240">
        <v>3</v>
      </c>
      <c r="AC240">
        <v>6</v>
      </c>
      <c r="AD240">
        <v>6</v>
      </c>
      <c r="AE240">
        <v>6</v>
      </c>
      <c r="AF240">
        <v>5</v>
      </c>
      <c r="AG240">
        <v>5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4</v>
      </c>
      <c r="AN240" s="50" t="s">
        <v>70</v>
      </c>
    </row>
    <row r="241" spans="1:40" x14ac:dyDescent="0.3">
      <c r="A241">
        <v>2026</v>
      </c>
      <c r="B241">
        <v>2</v>
      </c>
      <c r="C241">
        <v>4348</v>
      </c>
      <c r="D241">
        <v>4351</v>
      </c>
      <c r="E241" t="s">
        <v>73</v>
      </c>
      <c r="F241" t="s">
        <v>33</v>
      </c>
      <c r="G241" t="s">
        <v>71</v>
      </c>
      <c r="H241">
        <v>0</v>
      </c>
      <c r="I241">
        <v>0</v>
      </c>
      <c r="K241">
        <v>0</v>
      </c>
      <c r="L241">
        <v>1</v>
      </c>
      <c r="M241">
        <v>1</v>
      </c>
      <c r="N241">
        <v>1</v>
      </c>
      <c r="O241">
        <v>1</v>
      </c>
      <c r="P241">
        <v>2</v>
      </c>
      <c r="Q241">
        <v>2</v>
      </c>
      <c r="R241">
        <v>2</v>
      </c>
      <c r="S241">
        <v>2</v>
      </c>
      <c r="T241">
        <v>2</v>
      </c>
      <c r="U241">
        <v>2</v>
      </c>
      <c r="V241">
        <v>0</v>
      </c>
      <c r="W241">
        <v>0</v>
      </c>
      <c r="X241">
        <v>3</v>
      </c>
      <c r="Y241">
        <v>3</v>
      </c>
      <c r="Z241">
        <v>3</v>
      </c>
      <c r="AA241">
        <v>0</v>
      </c>
      <c r="AB241">
        <v>4</v>
      </c>
      <c r="AC241">
        <v>0</v>
      </c>
      <c r="AD241">
        <v>0</v>
      </c>
      <c r="AE241">
        <v>1</v>
      </c>
      <c r="AF241">
        <v>1</v>
      </c>
      <c r="AG241">
        <v>2</v>
      </c>
      <c r="AH241">
        <v>0</v>
      </c>
      <c r="AI241">
        <v>0</v>
      </c>
      <c r="AJ241">
        <v>2</v>
      </c>
      <c r="AK241">
        <v>0</v>
      </c>
      <c r="AL241">
        <v>0</v>
      </c>
      <c r="AM241">
        <v>2</v>
      </c>
      <c r="AN241" s="50" t="s">
        <v>70</v>
      </c>
    </row>
    <row r="242" spans="1:40" x14ac:dyDescent="0.3">
      <c r="A242">
        <v>2026</v>
      </c>
      <c r="B242">
        <v>2</v>
      </c>
      <c r="C242">
        <v>4349</v>
      </c>
      <c r="D242">
        <v>4352</v>
      </c>
      <c r="E242" t="s">
        <v>74</v>
      </c>
      <c r="F242" t="s">
        <v>33</v>
      </c>
      <c r="G242" t="s">
        <v>71</v>
      </c>
      <c r="H242">
        <v>0</v>
      </c>
      <c r="I242">
        <v>0</v>
      </c>
      <c r="K242">
        <v>0</v>
      </c>
      <c r="L242">
        <v>3</v>
      </c>
      <c r="M242">
        <v>3</v>
      </c>
      <c r="N242">
        <v>3</v>
      </c>
      <c r="O242">
        <v>3</v>
      </c>
      <c r="P242">
        <v>1</v>
      </c>
      <c r="Q242">
        <v>1</v>
      </c>
      <c r="R242">
        <v>1</v>
      </c>
      <c r="S242">
        <v>1</v>
      </c>
      <c r="T242">
        <v>0</v>
      </c>
      <c r="U242">
        <v>0</v>
      </c>
      <c r="V242">
        <v>0</v>
      </c>
      <c r="W242">
        <v>0</v>
      </c>
      <c r="X242">
        <v>1</v>
      </c>
      <c r="Y242">
        <v>1</v>
      </c>
      <c r="Z242">
        <v>1</v>
      </c>
      <c r="AA242">
        <v>0</v>
      </c>
      <c r="AB242">
        <v>0</v>
      </c>
      <c r="AC242">
        <v>1</v>
      </c>
      <c r="AD242">
        <v>1</v>
      </c>
      <c r="AE242">
        <v>1</v>
      </c>
      <c r="AF242">
        <v>2</v>
      </c>
      <c r="AG242">
        <v>1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 s="50" t="s">
        <v>70</v>
      </c>
    </row>
    <row r="243" spans="1:40" x14ac:dyDescent="0.3">
      <c r="A243">
        <v>2026</v>
      </c>
      <c r="B243">
        <v>2</v>
      </c>
      <c r="C243">
        <v>4350</v>
      </c>
      <c r="D243">
        <v>4353</v>
      </c>
      <c r="E243" t="s">
        <v>75</v>
      </c>
      <c r="F243" t="s">
        <v>33</v>
      </c>
      <c r="G243" t="s">
        <v>71</v>
      </c>
      <c r="H243">
        <v>0</v>
      </c>
      <c r="I243">
        <v>0</v>
      </c>
      <c r="K243">
        <v>0</v>
      </c>
      <c r="L243">
        <v>12</v>
      </c>
      <c r="M243">
        <v>12</v>
      </c>
      <c r="N243">
        <v>12</v>
      </c>
      <c r="O243">
        <v>12</v>
      </c>
      <c r="P243">
        <v>12</v>
      </c>
      <c r="Q243">
        <v>11</v>
      </c>
      <c r="R243">
        <v>11</v>
      </c>
      <c r="S243">
        <v>12</v>
      </c>
      <c r="T243">
        <v>14</v>
      </c>
      <c r="U243">
        <v>14</v>
      </c>
      <c r="V243">
        <v>0</v>
      </c>
      <c r="W243">
        <v>0</v>
      </c>
      <c r="X243">
        <v>11</v>
      </c>
      <c r="Y243">
        <v>11</v>
      </c>
      <c r="Z243">
        <v>11</v>
      </c>
      <c r="AA243">
        <v>0</v>
      </c>
      <c r="AB243">
        <v>5</v>
      </c>
      <c r="AC243">
        <v>12</v>
      </c>
      <c r="AD243">
        <v>12</v>
      </c>
      <c r="AE243">
        <v>13</v>
      </c>
      <c r="AF243">
        <v>12</v>
      </c>
      <c r="AG243">
        <v>9</v>
      </c>
      <c r="AH243">
        <v>7</v>
      </c>
      <c r="AI243">
        <v>0</v>
      </c>
      <c r="AJ243">
        <v>4</v>
      </c>
      <c r="AK243">
        <v>0</v>
      </c>
      <c r="AL243">
        <v>0</v>
      </c>
      <c r="AM243">
        <v>5</v>
      </c>
      <c r="AN243" s="50" t="s">
        <v>329</v>
      </c>
    </row>
    <row r="244" spans="1:40" x14ac:dyDescent="0.3">
      <c r="A244">
        <v>2026</v>
      </c>
      <c r="B244">
        <v>2</v>
      </c>
      <c r="C244">
        <v>4351</v>
      </c>
      <c r="D244">
        <v>4354</v>
      </c>
      <c r="E244" t="s">
        <v>76</v>
      </c>
      <c r="F244" t="s">
        <v>33</v>
      </c>
      <c r="G244" t="s">
        <v>71</v>
      </c>
      <c r="H244">
        <v>0</v>
      </c>
      <c r="I244">
        <v>0</v>
      </c>
      <c r="K244">
        <v>0</v>
      </c>
      <c r="L244">
        <v>1</v>
      </c>
      <c r="M244">
        <v>1</v>
      </c>
      <c r="N244">
        <v>1</v>
      </c>
      <c r="O244">
        <v>1</v>
      </c>
      <c r="P244">
        <v>0</v>
      </c>
      <c r="Q244">
        <v>0</v>
      </c>
      <c r="R244">
        <v>0</v>
      </c>
      <c r="S244">
        <v>0</v>
      </c>
      <c r="T244">
        <v>1</v>
      </c>
      <c r="U244">
        <v>1</v>
      </c>
      <c r="V244">
        <v>0</v>
      </c>
      <c r="W244">
        <v>0</v>
      </c>
      <c r="X244">
        <v>0</v>
      </c>
      <c r="Y244">
        <v>0</v>
      </c>
      <c r="Z244">
        <v>1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3</v>
      </c>
      <c r="AG244">
        <v>2</v>
      </c>
      <c r="AH244">
        <v>1</v>
      </c>
      <c r="AI244">
        <v>0</v>
      </c>
      <c r="AJ244">
        <v>3</v>
      </c>
      <c r="AK244">
        <v>0</v>
      </c>
      <c r="AL244">
        <v>2</v>
      </c>
      <c r="AM244">
        <v>2</v>
      </c>
      <c r="AN244" s="50" t="s">
        <v>330</v>
      </c>
    </row>
    <row r="245" spans="1:40" x14ac:dyDescent="0.3">
      <c r="A245">
        <v>2026</v>
      </c>
      <c r="B245">
        <v>2</v>
      </c>
      <c r="C245">
        <v>4352</v>
      </c>
      <c r="D245">
        <v>4355</v>
      </c>
      <c r="E245" t="s">
        <v>77</v>
      </c>
      <c r="F245" t="s">
        <v>33</v>
      </c>
      <c r="G245" t="s">
        <v>71</v>
      </c>
      <c r="H245">
        <v>2</v>
      </c>
      <c r="I245">
        <v>0</v>
      </c>
      <c r="K245">
        <v>0</v>
      </c>
      <c r="L245">
        <v>14</v>
      </c>
      <c r="M245">
        <v>14</v>
      </c>
      <c r="N245">
        <v>14</v>
      </c>
      <c r="O245">
        <v>14</v>
      </c>
      <c r="P245">
        <v>5</v>
      </c>
      <c r="Q245">
        <v>5</v>
      </c>
      <c r="R245">
        <v>5</v>
      </c>
      <c r="S245">
        <v>5</v>
      </c>
      <c r="T245">
        <v>6</v>
      </c>
      <c r="U245">
        <v>6</v>
      </c>
      <c r="V245">
        <v>0</v>
      </c>
      <c r="W245">
        <v>0</v>
      </c>
      <c r="X245">
        <v>8</v>
      </c>
      <c r="Y245">
        <v>9</v>
      </c>
      <c r="Z245">
        <v>8</v>
      </c>
      <c r="AA245">
        <v>0</v>
      </c>
      <c r="AB245">
        <v>18</v>
      </c>
      <c r="AC245">
        <v>7</v>
      </c>
      <c r="AD245">
        <v>6</v>
      </c>
      <c r="AE245">
        <v>5</v>
      </c>
      <c r="AF245">
        <v>9</v>
      </c>
      <c r="AG245">
        <v>7</v>
      </c>
      <c r="AH245">
        <v>13</v>
      </c>
      <c r="AI245">
        <v>0</v>
      </c>
      <c r="AJ245">
        <v>13</v>
      </c>
      <c r="AK245">
        <v>0</v>
      </c>
      <c r="AL245">
        <v>2</v>
      </c>
      <c r="AM245">
        <v>10</v>
      </c>
      <c r="AN245" s="50" t="s">
        <v>77</v>
      </c>
    </row>
    <row r="246" spans="1:40" x14ac:dyDescent="0.3">
      <c r="A246">
        <v>2026</v>
      </c>
      <c r="B246">
        <v>2</v>
      </c>
      <c r="C246">
        <v>4353</v>
      </c>
      <c r="D246">
        <v>4356</v>
      </c>
      <c r="E246" t="s">
        <v>78</v>
      </c>
      <c r="F246" t="s">
        <v>33</v>
      </c>
      <c r="G246" t="s">
        <v>61</v>
      </c>
      <c r="H246">
        <v>0</v>
      </c>
      <c r="I246">
        <v>0</v>
      </c>
      <c r="K246">
        <v>0</v>
      </c>
      <c r="L246">
        <v>4</v>
      </c>
      <c r="M246">
        <v>4</v>
      </c>
      <c r="N246">
        <v>4</v>
      </c>
      <c r="O246">
        <v>4</v>
      </c>
      <c r="P246">
        <v>3</v>
      </c>
      <c r="Q246">
        <v>3</v>
      </c>
      <c r="R246">
        <v>3</v>
      </c>
      <c r="S246">
        <v>3</v>
      </c>
      <c r="T246">
        <v>6</v>
      </c>
      <c r="U246">
        <v>6</v>
      </c>
      <c r="V246">
        <v>0</v>
      </c>
      <c r="W246">
        <v>0</v>
      </c>
      <c r="X246">
        <v>5</v>
      </c>
      <c r="Y246">
        <v>5</v>
      </c>
      <c r="Z246">
        <v>5</v>
      </c>
      <c r="AA246">
        <v>0</v>
      </c>
      <c r="AB246">
        <v>1</v>
      </c>
      <c r="AC246">
        <v>1</v>
      </c>
      <c r="AD246">
        <v>1</v>
      </c>
      <c r="AE246">
        <v>1</v>
      </c>
      <c r="AF246">
        <v>4</v>
      </c>
      <c r="AG246">
        <v>4</v>
      </c>
      <c r="AH246">
        <v>1</v>
      </c>
      <c r="AI246">
        <v>0</v>
      </c>
      <c r="AJ246">
        <v>2</v>
      </c>
      <c r="AK246">
        <v>0</v>
      </c>
      <c r="AL246">
        <v>3</v>
      </c>
      <c r="AM246">
        <v>2</v>
      </c>
      <c r="AN246" s="50" t="s">
        <v>335</v>
      </c>
    </row>
    <row r="247" spans="1:40" x14ac:dyDescent="0.3">
      <c r="A247">
        <v>2026</v>
      </c>
      <c r="B247">
        <v>2</v>
      </c>
      <c r="C247">
        <v>4354</v>
      </c>
      <c r="D247">
        <v>4357</v>
      </c>
      <c r="E247" t="s">
        <v>79</v>
      </c>
      <c r="F247" t="s">
        <v>33</v>
      </c>
      <c r="G247" t="s">
        <v>61</v>
      </c>
      <c r="H247">
        <v>0</v>
      </c>
      <c r="I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1</v>
      </c>
      <c r="AD247">
        <v>0</v>
      </c>
      <c r="AE247">
        <v>2</v>
      </c>
      <c r="AF247">
        <v>0</v>
      </c>
      <c r="AG247">
        <v>0</v>
      </c>
      <c r="AH247">
        <v>0</v>
      </c>
      <c r="AI247">
        <v>0</v>
      </c>
      <c r="AJ247">
        <v>2</v>
      </c>
      <c r="AK247">
        <v>0</v>
      </c>
      <c r="AL247">
        <v>0</v>
      </c>
      <c r="AM247">
        <v>0</v>
      </c>
      <c r="AN247" s="50" t="s">
        <v>335</v>
      </c>
    </row>
    <row r="248" spans="1:40" x14ac:dyDescent="0.3">
      <c r="A248">
        <v>2026</v>
      </c>
      <c r="B248">
        <v>2</v>
      </c>
      <c r="C248">
        <v>4355</v>
      </c>
      <c r="D248">
        <v>4358</v>
      </c>
      <c r="E248" t="s">
        <v>224</v>
      </c>
      <c r="F248" t="s">
        <v>33</v>
      </c>
      <c r="G248" t="s">
        <v>61</v>
      </c>
      <c r="H248">
        <v>0</v>
      </c>
      <c r="I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1</v>
      </c>
      <c r="AC248">
        <v>0</v>
      </c>
      <c r="AD248">
        <v>1</v>
      </c>
      <c r="AE248">
        <v>0</v>
      </c>
      <c r="AF248">
        <v>1</v>
      </c>
      <c r="AG248">
        <v>1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 s="50" t="s">
        <v>193</v>
      </c>
    </row>
    <row r="249" spans="1:40" x14ac:dyDescent="0.3">
      <c r="A249">
        <v>2026</v>
      </c>
      <c r="B249">
        <v>2</v>
      </c>
      <c r="C249">
        <v>4356</v>
      </c>
      <c r="D249">
        <v>4359</v>
      </c>
      <c r="E249" t="s">
        <v>80</v>
      </c>
      <c r="F249" t="s">
        <v>33</v>
      </c>
      <c r="G249" t="s">
        <v>63</v>
      </c>
      <c r="H249">
        <v>0</v>
      </c>
      <c r="I249">
        <v>0</v>
      </c>
      <c r="K249">
        <v>0</v>
      </c>
      <c r="L249">
        <v>5</v>
      </c>
      <c r="M249">
        <v>5</v>
      </c>
      <c r="N249">
        <v>5</v>
      </c>
      <c r="O249">
        <v>4</v>
      </c>
      <c r="P249">
        <v>5</v>
      </c>
      <c r="Q249">
        <v>5</v>
      </c>
      <c r="R249">
        <v>5</v>
      </c>
      <c r="S249">
        <v>5</v>
      </c>
      <c r="T249">
        <v>7</v>
      </c>
      <c r="U249">
        <v>7</v>
      </c>
      <c r="V249">
        <v>0</v>
      </c>
      <c r="W249">
        <v>0</v>
      </c>
      <c r="X249">
        <v>2</v>
      </c>
      <c r="Y249">
        <v>3</v>
      </c>
      <c r="Z249">
        <v>3</v>
      </c>
      <c r="AA249">
        <v>0</v>
      </c>
      <c r="AB249">
        <v>7</v>
      </c>
      <c r="AC249">
        <v>7</v>
      </c>
      <c r="AD249">
        <v>7</v>
      </c>
      <c r="AE249">
        <v>7</v>
      </c>
      <c r="AF249">
        <v>5</v>
      </c>
      <c r="AG249">
        <v>2</v>
      </c>
      <c r="AH249">
        <v>0</v>
      </c>
      <c r="AI249">
        <v>0</v>
      </c>
      <c r="AJ249">
        <v>2</v>
      </c>
      <c r="AK249">
        <v>0</v>
      </c>
      <c r="AL249">
        <v>3</v>
      </c>
      <c r="AM249">
        <v>4</v>
      </c>
      <c r="AN249" s="50" t="s">
        <v>82</v>
      </c>
    </row>
    <row r="250" spans="1:40" x14ac:dyDescent="0.3">
      <c r="A250">
        <v>2026</v>
      </c>
      <c r="B250">
        <v>2</v>
      </c>
      <c r="C250">
        <v>4357</v>
      </c>
      <c r="D250">
        <v>4360</v>
      </c>
      <c r="E250" t="s">
        <v>81</v>
      </c>
      <c r="F250" t="s">
        <v>33</v>
      </c>
      <c r="G250" t="s">
        <v>63</v>
      </c>
      <c r="H250">
        <v>0</v>
      </c>
      <c r="I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6</v>
      </c>
      <c r="U250">
        <v>6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3</v>
      </c>
      <c r="AC250">
        <v>2</v>
      </c>
      <c r="AD250">
        <v>0</v>
      </c>
      <c r="AE250">
        <v>2</v>
      </c>
      <c r="AF250">
        <v>1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2</v>
      </c>
      <c r="AM250">
        <v>0</v>
      </c>
      <c r="AN250" s="50" t="s">
        <v>82</v>
      </c>
    </row>
    <row r="251" spans="1:40" x14ac:dyDescent="0.3">
      <c r="A251">
        <v>2026</v>
      </c>
      <c r="B251">
        <v>2</v>
      </c>
      <c r="C251">
        <v>4358</v>
      </c>
      <c r="D251">
        <v>4361</v>
      </c>
      <c r="E251" t="s">
        <v>82</v>
      </c>
      <c r="F251" t="s">
        <v>33</v>
      </c>
      <c r="G251" t="s">
        <v>63</v>
      </c>
      <c r="H251">
        <v>0</v>
      </c>
      <c r="I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1</v>
      </c>
      <c r="U251">
        <v>1</v>
      </c>
      <c r="V251">
        <v>0</v>
      </c>
      <c r="W251">
        <v>0</v>
      </c>
      <c r="X251">
        <v>1</v>
      </c>
      <c r="Y251">
        <v>1</v>
      </c>
      <c r="Z251">
        <v>1</v>
      </c>
      <c r="AA251">
        <v>0</v>
      </c>
      <c r="AB251">
        <v>1</v>
      </c>
      <c r="AC251">
        <v>2</v>
      </c>
      <c r="AD251">
        <v>2</v>
      </c>
      <c r="AE251">
        <v>2</v>
      </c>
      <c r="AF251">
        <v>0</v>
      </c>
      <c r="AG251">
        <v>0</v>
      </c>
      <c r="AH251">
        <v>0</v>
      </c>
      <c r="AI251">
        <v>0</v>
      </c>
      <c r="AJ251">
        <v>7</v>
      </c>
      <c r="AK251">
        <v>0</v>
      </c>
      <c r="AL251">
        <v>0</v>
      </c>
      <c r="AM251">
        <v>0</v>
      </c>
      <c r="AN251" s="50" t="s">
        <v>82</v>
      </c>
    </row>
    <row r="252" spans="1:40" x14ac:dyDescent="0.3">
      <c r="A252">
        <v>2026</v>
      </c>
      <c r="B252">
        <v>2</v>
      </c>
      <c r="C252">
        <v>4359</v>
      </c>
      <c r="D252">
        <v>4362</v>
      </c>
      <c r="E252" t="s">
        <v>437</v>
      </c>
      <c r="F252" t="s">
        <v>33</v>
      </c>
      <c r="G252" t="s">
        <v>63</v>
      </c>
      <c r="H252">
        <v>0</v>
      </c>
      <c r="I252">
        <v>0</v>
      </c>
      <c r="K252">
        <v>0</v>
      </c>
      <c r="L252">
        <v>2</v>
      </c>
      <c r="M252">
        <v>2</v>
      </c>
      <c r="N252">
        <v>2</v>
      </c>
      <c r="O252">
        <v>2</v>
      </c>
      <c r="P252">
        <v>1</v>
      </c>
      <c r="Q252">
        <v>1</v>
      </c>
      <c r="R252">
        <v>1</v>
      </c>
      <c r="S252">
        <v>1</v>
      </c>
      <c r="T252">
        <v>1</v>
      </c>
      <c r="U252">
        <v>1</v>
      </c>
      <c r="V252">
        <v>0</v>
      </c>
      <c r="W252">
        <v>0</v>
      </c>
      <c r="X252">
        <v>1</v>
      </c>
      <c r="Y252">
        <v>2</v>
      </c>
      <c r="Z252">
        <v>2</v>
      </c>
      <c r="AA252">
        <v>0</v>
      </c>
      <c r="AB252">
        <v>0</v>
      </c>
      <c r="AC252">
        <v>2</v>
      </c>
      <c r="AD252">
        <v>2</v>
      </c>
      <c r="AE252">
        <v>2</v>
      </c>
      <c r="AF252">
        <v>0</v>
      </c>
      <c r="AG252">
        <v>0</v>
      </c>
      <c r="AH252">
        <v>0</v>
      </c>
      <c r="AI252">
        <v>0</v>
      </c>
      <c r="AJ252">
        <v>5</v>
      </c>
      <c r="AK252">
        <v>0</v>
      </c>
      <c r="AL252">
        <v>0</v>
      </c>
      <c r="AM252">
        <v>1</v>
      </c>
      <c r="AN252" s="50" t="s">
        <v>82</v>
      </c>
    </row>
    <row r="253" spans="1:40" x14ac:dyDescent="0.3">
      <c r="A253">
        <v>2026</v>
      </c>
      <c r="B253">
        <v>2</v>
      </c>
      <c r="C253">
        <v>4360</v>
      </c>
      <c r="D253">
        <v>4363</v>
      </c>
      <c r="E253" t="s">
        <v>83</v>
      </c>
      <c r="F253" t="s">
        <v>33</v>
      </c>
      <c r="G253" t="s">
        <v>63</v>
      </c>
      <c r="H253">
        <v>0</v>
      </c>
      <c r="I253">
        <v>0</v>
      </c>
      <c r="K253">
        <v>0</v>
      </c>
      <c r="L253">
        <v>1</v>
      </c>
      <c r="M253">
        <v>1</v>
      </c>
      <c r="N253">
        <v>1</v>
      </c>
      <c r="O253">
        <v>1</v>
      </c>
      <c r="P253">
        <v>2</v>
      </c>
      <c r="Q253">
        <v>2</v>
      </c>
      <c r="R253">
        <v>2</v>
      </c>
      <c r="S253">
        <v>2</v>
      </c>
      <c r="T253">
        <v>1</v>
      </c>
      <c r="U253">
        <v>1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 s="50" t="s">
        <v>82</v>
      </c>
    </row>
    <row r="254" spans="1:40" x14ac:dyDescent="0.3">
      <c r="A254">
        <v>2026</v>
      </c>
      <c r="B254">
        <v>2</v>
      </c>
      <c r="C254">
        <v>4361</v>
      </c>
      <c r="D254">
        <v>4364</v>
      </c>
      <c r="E254" t="s">
        <v>84</v>
      </c>
      <c r="F254" t="s">
        <v>33</v>
      </c>
      <c r="G254" t="s">
        <v>85</v>
      </c>
      <c r="H254">
        <v>0</v>
      </c>
      <c r="I254">
        <v>0</v>
      </c>
      <c r="K254">
        <v>0</v>
      </c>
      <c r="L254">
        <v>2</v>
      </c>
      <c r="M254">
        <v>2</v>
      </c>
      <c r="N254">
        <v>2</v>
      </c>
      <c r="O254">
        <v>2</v>
      </c>
      <c r="P254">
        <v>1</v>
      </c>
      <c r="Q254">
        <v>1</v>
      </c>
      <c r="R254">
        <v>1</v>
      </c>
      <c r="S254">
        <v>1</v>
      </c>
      <c r="T254">
        <v>1</v>
      </c>
      <c r="U254">
        <v>1</v>
      </c>
      <c r="V254">
        <v>0</v>
      </c>
      <c r="W254">
        <v>0</v>
      </c>
      <c r="X254">
        <v>3</v>
      </c>
      <c r="Y254">
        <v>3</v>
      </c>
      <c r="Z254">
        <v>3</v>
      </c>
      <c r="AA254">
        <v>0</v>
      </c>
      <c r="AB254">
        <v>2</v>
      </c>
      <c r="AC254">
        <v>2</v>
      </c>
      <c r="AD254">
        <v>2</v>
      </c>
      <c r="AE254">
        <v>2</v>
      </c>
      <c r="AF254">
        <v>1</v>
      </c>
      <c r="AG254">
        <v>1</v>
      </c>
      <c r="AH254">
        <v>1</v>
      </c>
      <c r="AI254">
        <v>0</v>
      </c>
      <c r="AJ254">
        <v>1</v>
      </c>
      <c r="AK254">
        <v>0</v>
      </c>
      <c r="AL254">
        <v>0</v>
      </c>
      <c r="AM254">
        <v>2</v>
      </c>
      <c r="AN254" s="50" t="s">
        <v>84</v>
      </c>
    </row>
    <row r="255" spans="1:40" x14ac:dyDescent="0.3">
      <c r="A255">
        <v>2026</v>
      </c>
      <c r="B255">
        <v>2</v>
      </c>
      <c r="C255">
        <v>4362</v>
      </c>
      <c r="D255">
        <v>4365</v>
      </c>
      <c r="E255" t="s">
        <v>225</v>
      </c>
      <c r="F255" t="s">
        <v>33</v>
      </c>
      <c r="G255" t="s">
        <v>85</v>
      </c>
      <c r="H255">
        <v>0</v>
      </c>
      <c r="I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4</v>
      </c>
      <c r="AG255">
        <v>2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 s="50" t="s">
        <v>84</v>
      </c>
    </row>
    <row r="256" spans="1:40" x14ac:dyDescent="0.3">
      <c r="A256">
        <v>2026</v>
      </c>
      <c r="B256">
        <v>2</v>
      </c>
      <c r="C256">
        <v>4363</v>
      </c>
      <c r="D256">
        <v>4366</v>
      </c>
      <c r="E256" t="s">
        <v>85</v>
      </c>
      <c r="F256" t="s">
        <v>33</v>
      </c>
      <c r="G256" t="s">
        <v>85</v>
      </c>
      <c r="H256">
        <v>0</v>
      </c>
      <c r="I256">
        <v>0</v>
      </c>
      <c r="K256">
        <v>0</v>
      </c>
      <c r="L256">
        <v>4</v>
      </c>
      <c r="M256">
        <v>5</v>
      </c>
      <c r="N256">
        <v>4</v>
      </c>
      <c r="O256">
        <v>4</v>
      </c>
      <c r="P256">
        <v>5</v>
      </c>
      <c r="Q256">
        <v>6</v>
      </c>
      <c r="R256">
        <v>3</v>
      </c>
      <c r="S256">
        <v>6</v>
      </c>
      <c r="T256">
        <v>4</v>
      </c>
      <c r="U256">
        <v>4</v>
      </c>
      <c r="V256">
        <v>0</v>
      </c>
      <c r="W256">
        <v>0</v>
      </c>
      <c r="X256">
        <v>6</v>
      </c>
      <c r="Y256">
        <v>6</v>
      </c>
      <c r="Z256">
        <v>6</v>
      </c>
      <c r="AA256">
        <v>0</v>
      </c>
      <c r="AB256">
        <v>5</v>
      </c>
      <c r="AC256">
        <v>3</v>
      </c>
      <c r="AD256">
        <v>2</v>
      </c>
      <c r="AE256">
        <v>3</v>
      </c>
      <c r="AF256">
        <v>3</v>
      </c>
      <c r="AG256">
        <v>2</v>
      </c>
      <c r="AH256">
        <v>9</v>
      </c>
      <c r="AI256">
        <v>0</v>
      </c>
      <c r="AJ256">
        <v>9</v>
      </c>
      <c r="AK256">
        <v>0</v>
      </c>
      <c r="AL256">
        <v>0</v>
      </c>
      <c r="AM256">
        <v>4</v>
      </c>
      <c r="AN256" s="50" t="s">
        <v>85</v>
      </c>
    </row>
    <row r="257" spans="1:40" x14ac:dyDescent="0.3">
      <c r="A257">
        <v>2026</v>
      </c>
      <c r="B257">
        <v>2</v>
      </c>
      <c r="C257">
        <v>4364</v>
      </c>
      <c r="D257">
        <v>4367</v>
      </c>
      <c r="E257" t="s">
        <v>86</v>
      </c>
      <c r="F257" t="s">
        <v>33</v>
      </c>
      <c r="G257" t="s">
        <v>85</v>
      </c>
      <c r="H257">
        <v>0</v>
      </c>
      <c r="I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1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4</v>
      </c>
      <c r="AI257">
        <v>0</v>
      </c>
      <c r="AJ257">
        <v>0</v>
      </c>
      <c r="AK257">
        <v>0</v>
      </c>
      <c r="AL257">
        <v>0</v>
      </c>
      <c r="AM257">
        <v>1</v>
      </c>
      <c r="AN257" s="50" t="s">
        <v>85</v>
      </c>
    </row>
    <row r="258" spans="1:40" x14ac:dyDescent="0.3">
      <c r="A258">
        <v>2026</v>
      </c>
      <c r="B258">
        <v>2</v>
      </c>
      <c r="C258">
        <v>4365</v>
      </c>
      <c r="D258">
        <v>4368</v>
      </c>
      <c r="E258" t="s">
        <v>87</v>
      </c>
      <c r="F258" t="s">
        <v>33</v>
      </c>
      <c r="G258" t="s">
        <v>85</v>
      </c>
      <c r="H258">
        <v>0</v>
      </c>
      <c r="I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1</v>
      </c>
      <c r="Y258">
        <v>1</v>
      </c>
      <c r="Z258">
        <v>1</v>
      </c>
      <c r="AA258">
        <v>0</v>
      </c>
      <c r="AB258">
        <v>2</v>
      </c>
      <c r="AC258">
        <v>0</v>
      </c>
      <c r="AD258">
        <v>0</v>
      </c>
      <c r="AE258">
        <v>0</v>
      </c>
      <c r="AF258">
        <v>2</v>
      </c>
      <c r="AG258">
        <v>0</v>
      </c>
      <c r="AH258">
        <v>0</v>
      </c>
      <c r="AI258">
        <v>0</v>
      </c>
      <c r="AJ258">
        <v>2</v>
      </c>
      <c r="AK258">
        <v>0</v>
      </c>
      <c r="AL258">
        <v>0</v>
      </c>
      <c r="AM258">
        <v>0</v>
      </c>
      <c r="AN258" s="50" t="s">
        <v>85</v>
      </c>
    </row>
    <row r="259" spans="1:40" x14ac:dyDescent="0.3">
      <c r="A259">
        <v>2026</v>
      </c>
      <c r="B259">
        <v>2</v>
      </c>
      <c r="C259">
        <v>4366</v>
      </c>
      <c r="D259">
        <v>4369</v>
      </c>
      <c r="E259" t="s">
        <v>88</v>
      </c>
      <c r="F259" t="s">
        <v>33</v>
      </c>
      <c r="G259" t="s">
        <v>61</v>
      </c>
      <c r="H259">
        <v>1</v>
      </c>
      <c r="I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2</v>
      </c>
      <c r="Q259">
        <v>2</v>
      </c>
      <c r="R259">
        <v>2</v>
      </c>
      <c r="S259">
        <v>2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2</v>
      </c>
      <c r="AC259">
        <v>1</v>
      </c>
      <c r="AD259">
        <v>1</v>
      </c>
      <c r="AE259">
        <v>0</v>
      </c>
      <c r="AF259">
        <v>2</v>
      </c>
      <c r="AG259">
        <v>1</v>
      </c>
      <c r="AH259">
        <v>1</v>
      </c>
      <c r="AI259">
        <v>0</v>
      </c>
      <c r="AJ259">
        <v>4</v>
      </c>
      <c r="AK259">
        <v>0</v>
      </c>
      <c r="AL259">
        <v>0</v>
      </c>
      <c r="AM259">
        <v>0</v>
      </c>
      <c r="AN259" s="50" t="s">
        <v>335</v>
      </c>
    </row>
    <row r="260" spans="1:40" x14ac:dyDescent="0.3">
      <c r="A260">
        <v>2026</v>
      </c>
      <c r="B260">
        <v>2</v>
      </c>
      <c r="C260">
        <v>4367</v>
      </c>
      <c r="D260">
        <v>4370</v>
      </c>
      <c r="E260" t="s">
        <v>89</v>
      </c>
      <c r="F260" t="s">
        <v>90</v>
      </c>
      <c r="G260" t="s">
        <v>34</v>
      </c>
      <c r="H260">
        <v>245</v>
      </c>
      <c r="I260">
        <v>0</v>
      </c>
      <c r="K260">
        <v>255</v>
      </c>
      <c r="L260">
        <v>3</v>
      </c>
      <c r="M260">
        <v>3</v>
      </c>
      <c r="N260">
        <v>3</v>
      </c>
      <c r="O260">
        <v>3</v>
      </c>
      <c r="P260">
        <v>2</v>
      </c>
      <c r="Q260">
        <v>2</v>
      </c>
      <c r="R260">
        <v>2</v>
      </c>
      <c r="S260">
        <v>2</v>
      </c>
      <c r="T260">
        <v>3</v>
      </c>
      <c r="U260">
        <v>3</v>
      </c>
      <c r="V260">
        <v>0</v>
      </c>
      <c r="W260">
        <v>0</v>
      </c>
      <c r="X260">
        <v>0</v>
      </c>
      <c r="Y260">
        <v>0</v>
      </c>
      <c r="Z260">
        <v>1</v>
      </c>
      <c r="AA260">
        <v>0</v>
      </c>
      <c r="AB260">
        <v>0</v>
      </c>
      <c r="AC260">
        <v>1</v>
      </c>
      <c r="AD260">
        <v>0</v>
      </c>
      <c r="AE260">
        <v>0</v>
      </c>
      <c r="AF260">
        <v>1</v>
      </c>
      <c r="AG260">
        <v>1</v>
      </c>
      <c r="AH260">
        <v>1</v>
      </c>
      <c r="AI260">
        <v>0</v>
      </c>
      <c r="AJ260">
        <v>1</v>
      </c>
      <c r="AK260">
        <v>0</v>
      </c>
      <c r="AL260">
        <v>4</v>
      </c>
      <c r="AM260">
        <v>1</v>
      </c>
      <c r="AN260" s="50" t="s">
        <v>92</v>
      </c>
    </row>
    <row r="261" spans="1:40" x14ac:dyDescent="0.3">
      <c r="A261">
        <v>2026</v>
      </c>
      <c r="B261">
        <v>2</v>
      </c>
      <c r="C261">
        <v>4368</v>
      </c>
      <c r="D261">
        <v>4371</v>
      </c>
      <c r="E261" t="s">
        <v>91</v>
      </c>
      <c r="F261" t="s">
        <v>92</v>
      </c>
      <c r="G261" t="s">
        <v>91</v>
      </c>
      <c r="H261">
        <v>9</v>
      </c>
      <c r="I261">
        <v>0</v>
      </c>
      <c r="K261">
        <v>9</v>
      </c>
      <c r="L261">
        <v>24</v>
      </c>
      <c r="M261">
        <v>24</v>
      </c>
      <c r="N261">
        <v>23</v>
      </c>
      <c r="O261">
        <v>23</v>
      </c>
      <c r="P261">
        <v>18</v>
      </c>
      <c r="Q261">
        <v>18</v>
      </c>
      <c r="R261">
        <v>17</v>
      </c>
      <c r="S261">
        <v>18</v>
      </c>
      <c r="T261">
        <v>19</v>
      </c>
      <c r="U261">
        <v>19</v>
      </c>
      <c r="V261">
        <v>0</v>
      </c>
      <c r="W261">
        <v>0</v>
      </c>
      <c r="X261">
        <v>21</v>
      </c>
      <c r="Y261">
        <v>21</v>
      </c>
      <c r="Z261">
        <v>21</v>
      </c>
      <c r="AA261">
        <v>0</v>
      </c>
      <c r="AB261">
        <v>11</v>
      </c>
      <c r="AC261">
        <v>10</v>
      </c>
      <c r="AD261">
        <v>13</v>
      </c>
      <c r="AE261">
        <v>12</v>
      </c>
      <c r="AF261">
        <v>6</v>
      </c>
      <c r="AG261">
        <v>6</v>
      </c>
      <c r="AH261">
        <v>20</v>
      </c>
      <c r="AI261">
        <v>0</v>
      </c>
      <c r="AJ261">
        <v>11</v>
      </c>
      <c r="AK261">
        <v>0</v>
      </c>
      <c r="AL261">
        <v>1</v>
      </c>
      <c r="AM261">
        <v>5</v>
      </c>
      <c r="AN261" s="50" t="s">
        <v>91</v>
      </c>
    </row>
    <row r="262" spans="1:40" x14ac:dyDescent="0.3">
      <c r="A262">
        <v>2026</v>
      </c>
      <c r="B262">
        <v>2</v>
      </c>
      <c r="C262">
        <v>4369</v>
      </c>
      <c r="D262">
        <v>4372</v>
      </c>
      <c r="E262" t="s">
        <v>93</v>
      </c>
      <c r="F262" t="s">
        <v>92</v>
      </c>
      <c r="G262" t="s">
        <v>92</v>
      </c>
      <c r="H262">
        <v>1</v>
      </c>
      <c r="I262">
        <v>2</v>
      </c>
      <c r="K262">
        <v>2</v>
      </c>
      <c r="L262">
        <v>23</v>
      </c>
      <c r="M262">
        <v>23</v>
      </c>
      <c r="N262">
        <v>24</v>
      </c>
      <c r="O262">
        <v>24</v>
      </c>
      <c r="P262">
        <v>28</v>
      </c>
      <c r="Q262">
        <v>27</v>
      </c>
      <c r="R262">
        <v>28</v>
      </c>
      <c r="S262">
        <v>28</v>
      </c>
      <c r="T262">
        <v>24</v>
      </c>
      <c r="U262">
        <v>24</v>
      </c>
      <c r="V262">
        <v>0</v>
      </c>
      <c r="W262">
        <v>0</v>
      </c>
      <c r="X262">
        <v>26</v>
      </c>
      <c r="Y262">
        <v>26</v>
      </c>
      <c r="Z262">
        <v>27</v>
      </c>
      <c r="AA262">
        <v>1</v>
      </c>
      <c r="AB262">
        <v>25</v>
      </c>
      <c r="AC262">
        <v>16</v>
      </c>
      <c r="AD262">
        <v>17</v>
      </c>
      <c r="AE262">
        <v>18</v>
      </c>
      <c r="AF262">
        <v>21</v>
      </c>
      <c r="AG262">
        <v>21</v>
      </c>
      <c r="AH262">
        <v>10</v>
      </c>
      <c r="AI262">
        <v>0</v>
      </c>
      <c r="AJ262">
        <v>4</v>
      </c>
      <c r="AK262">
        <v>0</v>
      </c>
      <c r="AL262">
        <v>3</v>
      </c>
      <c r="AM262">
        <v>14</v>
      </c>
      <c r="AN262" s="50" t="s">
        <v>92</v>
      </c>
    </row>
    <row r="263" spans="1:40" x14ac:dyDescent="0.3">
      <c r="A263">
        <v>2026</v>
      </c>
      <c r="B263">
        <v>2</v>
      </c>
      <c r="C263">
        <v>4370</v>
      </c>
      <c r="D263">
        <v>4373</v>
      </c>
      <c r="E263" t="s">
        <v>94</v>
      </c>
      <c r="F263" t="s">
        <v>92</v>
      </c>
      <c r="G263" t="s">
        <v>92</v>
      </c>
      <c r="H263">
        <v>14</v>
      </c>
      <c r="I263">
        <v>0</v>
      </c>
      <c r="K263">
        <v>18</v>
      </c>
      <c r="L263">
        <v>22</v>
      </c>
      <c r="M263">
        <v>22</v>
      </c>
      <c r="N263">
        <v>22</v>
      </c>
      <c r="O263">
        <v>22</v>
      </c>
      <c r="P263">
        <v>26</v>
      </c>
      <c r="Q263">
        <v>27</v>
      </c>
      <c r="R263">
        <v>26</v>
      </c>
      <c r="S263">
        <v>26</v>
      </c>
      <c r="T263">
        <v>31</v>
      </c>
      <c r="U263">
        <v>31</v>
      </c>
      <c r="V263">
        <v>0</v>
      </c>
      <c r="W263">
        <v>0</v>
      </c>
      <c r="X263">
        <v>33</v>
      </c>
      <c r="Y263">
        <v>32</v>
      </c>
      <c r="Z263">
        <v>32</v>
      </c>
      <c r="AA263">
        <v>0</v>
      </c>
      <c r="AB263">
        <v>25</v>
      </c>
      <c r="AC263">
        <v>26</v>
      </c>
      <c r="AD263">
        <v>23</v>
      </c>
      <c r="AE263">
        <v>26</v>
      </c>
      <c r="AF263">
        <v>23</v>
      </c>
      <c r="AG263">
        <v>21</v>
      </c>
      <c r="AH263">
        <v>36</v>
      </c>
      <c r="AI263">
        <v>0</v>
      </c>
      <c r="AJ263">
        <v>28</v>
      </c>
      <c r="AK263">
        <v>0</v>
      </c>
      <c r="AL263">
        <v>7</v>
      </c>
      <c r="AM263">
        <v>18</v>
      </c>
      <c r="AN263" s="50" t="s">
        <v>92</v>
      </c>
    </row>
    <row r="264" spans="1:40" x14ac:dyDescent="0.3">
      <c r="A264">
        <v>2026</v>
      </c>
      <c r="B264">
        <v>2</v>
      </c>
      <c r="C264">
        <v>4371</v>
      </c>
      <c r="D264">
        <v>4374</v>
      </c>
      <c r="E264" t="s">
        <v>95</v>
      </c>
      <c r="F264" t="s">
        <v>92</v>
      </c>
      <c r="G264" t="s">
        <v>92</v>
      </c>
      <c r="H264">
        <v>0</v>
      </c>
      <c r="I264">
        <v>0</v>
      </c>
      <c r="K264">
        <v>0</v>
      </c>
      <c r="L264">
        <v>2</v>
      </c>
      <c r="M264">
        <v>2</v>
      </c>
      <c r="N264">
        <v>2</v>
      </c>
      <c r="O264">
        <v>2</v>
      </c>
      <c r="P264">
        <v>2</v>
      </c>
      <c r="Q264">
        <v>2</v>
      </c>
      <c r="R264">
        <v>2</v>
      </c>
      <c r="S264">
        <v>2</v>
      </c>
      <c r="T264">
        <v>0</v>
      </c>
      <c r="U264">
        <v>0</v>
      </c>
      <c r="V264">
        <v>0</v>
      </c>
      <c r="W264">
        <v>0</v>
      </c>
      <c r="X264">
        <v>1</v>
      </c>
      <c r="Y264">
        <v>1</v>
      </c>
      <c r="Z264">
        <v>2</v>
      </c>
      <c r="AA264">
        <v>0</v>
      </c>
      <c r="AB264">
        <v>2</v>
      </c>
      <c r="AC264">
        <v>1</v>
      </c>
      <c r="AD264">
        <v>2</v>
      </c>
      <c r="AE264">
        <v>2</v>
      </c>
      <c r="AF264">
        <v>3</v>
      </c>
      <c r="AG264">
        <v>3</v>
      </c>
      <c r="AH264">
        <v>0</v>
      </c>
      <c r="AI264">
        <v>0</v>
      </c>
      <c r="AJ264">
        <v>2</v>
      </c>
      <c r="AK264">
        <v>0</v>
      </c>
      <c r="AL264">
        <v>0</v>
      </c>
      <c r="AM264">
        <v>3</v>
      </c>
      <c r="AN264" s="50" t="s">
        <v>92</v>
      </c>
    </row>
    <row r="265" spans="1:40" x14ac:dyDescent="0.3">
      <c r="A265">
        <v>2026</v>
      </c>
      <c r="B265">
        <v>2</v>
      </c>
      <c r="C265">
        <v>4372</v>
      </c>
      <c r="D265">
        <v>4375</v>
      </c>
      <c r="E265" t="s">
        <v>96</v>
      </c>
      <c r="F265" t="s">
        <v>92</v>
      </c>
      <c r="G265" t="s">
        <v>92</v>
      </c>
      <c r="H265">
        <v>0</v>
      </c>
      <c r="I265">
        <v>0</v>
      </c>
      <c r="K265">
        <v>0</v>
      </c>
      <c r="L265">
        <v>1</v>
      </c>
      <c r="M265">
        <v>1</v>
      </c>
      <c r="N265">
        <v>1</v>
      </c>
      <c r="O265">
        <v>1</v>
      </c>
      <c r="P265">
        <v>0</v>
      </c>
      <c r="Q265">
        <v>0</v>
      </c>
      <c r="R265">
        <v>0</v>
      </c>
      <c r="S265">
        <v>0</v>
      </c>
      <c r="T265">
        <v>4</v>
      </c>
      <c r="U265">
        <v>4</v>
      </c>
      <c r="V265">
        <v>0</v>
      </c>
      <c r="W265">
        <v>0</v>
      </c>
      <c r="X265">
        <v>3</v>
      </c>
      <c r="Y265">
        <v>3</v>
      </c>
      <c r="Z265">
        <v>3</v>
      </c>
      <c r="AA265">
        <v>0</v>
      </c>
      <c r="AB265">
        <v>8</v>
      </c>
      <c r="AC265">
        <v>6</v>
      </c>
      <c r="AD265">
        <v>6</v>
      </c>
      <c r="AE265">
        <v>6</v>
      </c>
      <c r="AF265">
        <v>3</v>
      </c>
      <c r="AG265">
        <v>2</v>
      </c>
      <c r="AH265">
        <v>2</v>
      </c>
      <c r="AI265">
        <v>0</v>
      </c>
      <c r="AJ265">
        <v>2</v>
      </c>
      <c r="AK265">
        <v>0</v>
      </c>
      <c r="AL265">
        <v>0</v>
      </c>
      <c r="AM265">
        <v>0</v>
      </c>
      <c r="AN265" s="50" t="s">
        <v>92</v>
      </c>
    </row>
    <row r="266" spans="1:40" x14ac:dyDescent="0.3">
      <c r="A266">
        <v>2026</v>
      </c>
      <c r="B266">
        <v>2</v>
      </c>
      <c r="C266">
        <v>4373</v>
      </c>
      <c r="D266">
        <v>4376</v>
      </c>
      <c r="E266" t="s">
        <v>97</v>
      </c>
      <c r="F266" t="s">
        <v>92</v>
      </c>
      <c r="G266" t="s">
        <v>97</v>
      </c>
      <c r="H266">
        <v>13</v>
      </c>
      <c r="I266">
        <v>0</v>
      </c>
      <c r="K266">
        <v>18</v>
      </c>
      <c r="L266">
        <v>5</v>
      </c>
      <c r="M266">
        <v>5</v>
      </c>
      <c r="N266">
        <v>5</v>
      </c>
      <c r="O266">
        <v>5</v>
      </c>
      <c r="P266">
        <v>8</v>
      </c>
      <c r="Q266">
        <v>8</v>
      </c>
      <c r="R266">
        <v>8</v>
      </c>
      <c r="S266">
        <v>8</v>
      </c>
      <c r="T266">
        <v>8</v>
      </c>
      <c r="U266">
        <v>8</v>
      </c>
      <c r="V266">
        <v>0</v>
      </c>
      <c r="W266">
        <v>0</v>
      </c>
      <c r="X266">
        <v>18</v>
      </c>
      <c r="Y266">
        <v>18</v>
      </c>
      <c r="Z266">
        <v>18</v>
      </c>
      <c r="AA266">
        <v>0</v>
      </c>
      <c r="AB266">
        <v>5</v>
      </c>
      <c r="AC266">
        <v>7</v>
      </c>
      <c r="AD266">
        <v>8</v>
      </c>
      <c r="AE266">
        <v>8</v>
      </c>
      <c r="AF266">
        <v>19</v>
      </c>
      <c r="AG266">
        <v>17</v>
      </c>
      <c r="AH266">
        <v>11</v>
      </c>
      <c r="AI266">
        <v>0</v>
      </c>
      <c r="AJ266">
        <v>5</v>
      </c>
      <c r="AK266">
        <v>0</v>
      </c>
      <c r="AL266">
        <v>0</v>
      </c>
      <c r="AM266">
        <v>9</v>
      </c>
      <c r="AN266" s="50" t="s">
        <v>97</v>
      </c>
    </row>
    <row r="267" spans="1:40" x14ac:dyDescent="0.3">
      <c r="A267">
        <v>2026</v>
      </c>
      <c r="B267">
        <v>2</v>
      </c>
      <c r="C267">
        <v>4374</v>
      </c>
      <c r="D267">
        <v>4377</v>
      </c>
      <c r="E267" t="s">
        <v>98</v>
      </c>
      <c r="F267" t="s">
        <v>92</v>
      </c>
      <c r="G267" t="s">
        <v>97</v>
      </c>
      <c r="H267">
        <v>0</v>
      </c>
      <c r="I267">
        <v>0</v>
      </c>
      <c r="K267">
        <v>0</v>
      </c>
      <c r="L267">
        <v>3</v>
      </c>
      <c r="M267">
        <v>3</v>
      </c>
      <c r="N267">
        <v>3</v>
      </c>
      <c r="O267">
        <v>3</v>
      </c>
      <c r="P267">
        <v>1</v>
      </c>
      <c r="Q267">
        <v>1</v>
      </c>
      <c r="R267">
        <v>1</v>
      </c>
      <c r="S267">
        <v>1</v>
      </c>
      <c r="T267">
        <v>1</v>
      </c>
      <c r="U267">
        <v>1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1</v>
      </c>
      <c r="AC267">
        <v>4</v>
      </c>
      <c r="AD267">
        <v>4</v>
      </c>
      <c r="AE267">
        <v>4</v>
      </c>
      <c r="AF267">
        <v>3</v>
      </c>
      <c r="AG267">
        <v>3</v>
      </c>
      <c r="AH267">
        <v>2</v>
      </c>
      <c r="AI267">
        <v>0</v>
      </c>
      <c r="AJ267">
        <v>0</v>
      </c>
      <c r="AK267">
        <v>0</v>
      </c>
      <c r="AL267">
        <v>0</v>
      </c>
      <c r="AM267">
        <v>0</v>
      </c>
      <c r="AN267" s="50" t="s">
        <v>97</v>
      </c>
    </row>
    <row r="268" spans="1:40" x14ac:dyDescent="0.3">
      <c r="A268">
        <v>2026</v>
      </c>
      <c r="B268">
        <v>2</v>
      </c>
      <c r="C268">
        <v>4375</v>
      </c>
      <c r="D268">
        <v>4378</v>
      </c>
      <c r="E268" t="s">
        <v>99</v>
      </c>
      <c r="F268" t="s">
        <v>92</v>
      </c>
      <c r="G268" t="s">
        <v>97</v>
      </c>
      <c r="H268">
        <v>0</v>
      </c>
      <c r="I268">
        <v>0</v>
      </c>
      <c r="K268">
        <v>0</v>
      </c>
      <c r="L268">
        <v>1</v>
      </c>
      <c r="M268">
        <v>1</v>
      </c>
      <c r="N268">
        <v>1</v>
      </c>
      <c r="O268">
        <v>1</v>
      </c>
      <c r="P268">
        <v>2</v>
      </c>
      <c r="Q268">
        <v>2</v>
      </c>
      <c r="R268">
        <v>2</v>
      </c>
      <c r="S268">
        <v>2</v>
      </c>
      <c r="T268">
        <v>0</v>
      </c>
      <c r="U268">
        <v>0</v>
      </c>
      <c r="V268">
        <v>0</v>
      </c>
      <c r="W268">
        <v>0</v>
      </c>
      <c r="X268">
        <v>1</v>
      </c>
      <c r="Y268">
        <v>1</v>
      </c>
      <c r="Z268">
        <v>1</v>
      </c>
      <c r="AA268">
        <v>0</v>
      </c>
      <c r="AB268">
        <v>0</v>
      </c>
      <c r="AC268">
        <v>5</v>
      </c>
      <c r="AD268">
        <v>5</v>
      </c>
      <c r="AE268">
        <v>5</v>
      </c>
      <c r="AF268">
        <v>3</v>
      </c>
      <c r="AG268">
        <v>2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 s="50" t="s">
        <v>97</v>
      </c>
    </row>
    <row r="269" spans="1:40" x14ac:dyDescent="0.3">
      <c r="A269">
        <v>2026</v>
      </c>
      <c r="B269">
        <v>2</v>
      </c>
      <c r="C269">
        <v>4376</v>
      </c>
      <c r="D269">
        <v>4379</v>
      </c>
      <c r="E269" t="s">
        <v>100</v>
      </c>
      <c r="F269" t="s">
        <v>92</v>
      </c>
      <c r="G269" t="s">
        <v>91</v>
      </c>
      <c r="H269">
        <v>0</v>
      </c>
      <c r="I269">
        <v>0</v>
      </c>
      <c r="K269">
        <v>0</v>
      </c>
      <c r="L269">
        <v>2</v>
      </c>
      <c r="M269">
        <v>2</v>
      </c>
      <c r="N269">
        <v>2</v>
      </c>
      <c r="O269">
        <v>2</v>
      </c>
      <c r="P269">
        <v>2</v>
      </c>
      <c r="Q269">
        <v>2</v>
      </c>
      <c r="R269">
        <v>2</v>
      </c>
      <c r="S269">
        <v>2</v>
      </c>
      <c r="T269">
        <v>5</v>
      </c>
      <c r="U269">
        <v>5</v>
      </c>
      <c r="V269">
        <v>0</v>
      </c>
      <c r="W269">
        <v>0</v>
      </c>
      <c r="X269">
        <v>3</v>
      </c>
      <c r="Y269">
        <v>3</v>
      </c>
      <c r="Z269">
        <v>3</v>
      </c>
      <c r="AA269">
        <v>0</v>
      </c>
      <c r="AB269">
        <v>3</v>
      </c>
      <c r="AC269">
        <v>0</v>
      </c>
      <c r="AD269">
        <v>0</v>
      </c>
      <c r="AE269">
        <v>0</v>
      </c>
      <c r="AF269">
        <v>1</v>
      </c>
      <c r="AG269">
        <v>1</v>
      </c>
      <c r="AH269">
        <v>3</v>
      </c>
      <c r="AI269">
        <v>0</v>
      </c>
      <c r="AJ269">
        <v>0</v>
      </c>
      <c r="AK269">
        <v>0</v>
      </c>
      <c r="AL269">
        <v>0</v>
      </c>
      <c r="AM269">
        <v>0</v>
      </c>
      <c r="AN269" s="50" t="s">
        <v>91</v>
      </c>
    </row>
    <row r="270" spans="1:40" x14ac:dyDescent="0.3">
      <c r="A270">
        <v>2026</v>
      </c>
      <c r="B270">
        <v>2</v>
      </c>
      <c r="C270">
        <v>4377</v>
      </c>
      <c r="D270">
        <v>4380</v>
      </c>
      <c r="E270" t="s">
        <v>101</v>
      </c>
      <c r="F270" t="s">
        <v>92</v>
      </c>
      <c r="G270" t="s">
        <v>101</v>
      </c>
      <c r="H270">
        <v>0</v>
      </c>
      <c r="I270">
        <v>0</v>
      </c>
      <c r="K270">
        <v>0</v>
      </c>
      <c r="L270">
        <v>15</v>
      </c>
      <c r="M270">
        <v>15</v>
      </c>
      <c r="N270">
        <v>15</v>
      </c>
      <c r="O270">
        <v>16</v>
      </c>
      <c r="P270">
        <v>13</v>
      </c>
      <c r="Q270">
        <v>13</v>
      </c>
      <c r="R270">
        <v>12</v>
      </c>
      <c r="S270">
        <v>13</v>
      </c>
      <c r="T270">
        <v>17</v>
      </c>
      <c r="U270">
        <v>17</v>
      </c>
      <c r="V270">
        <v>0</v>
      </c>
      <c r="W270">
        <v>0</v>
      </c>
      <c r="X270">
        <v>16</v>
      </c>
      <c r="Y270">
        <v>16</v>
      </c>
      <c r="Z270">
        <v>15</v>
      </c>
      <c r="AA270">
        <v>0</v>
      </c>
      <c r="AB270">
        <v>13</v>
      </c>
      <c r="AC270">
        <v>11</v>
      </c>
      <c r="AD270">
        <v>11</v>
      </c>
      <c r="AE270">
        <v>10</v>
      </c>
      <c r="AF270">
        <v>14</v>
      </c>
      <c r="AG270">
        <v>15</v>
      </c>
      <c r="AH270">
        <v>5</v>
      </c>
      <c r="AI270">
        <v>0</v>
      </c>
      <c r="AJ270">
        <v>0</v>
      </c>
      <c r="AK270">
        <v>0</v>
      </c>
      <c r="AL270">
        <v>2</v>
      </c>
      <c r="AM270">
        <v>10</v>
      </c>
      <c r="AN270" s="50" t="s">
        <v>101</v>
      </c>
    </row>
    <row r="271" spans="1:40" x14ac:dyDescent="0.3">
      <c r="A271">
        <v>2026</v>
      </c>
      <c r="B271">
        <v>2</v>
      </c>
      <c r="C271">
        <v>4378</v>
      </c>
      <c r="D271">
        <v>4381</v>
      </c>
      <c r="E271" t="s">
        <v>102</v>
      </c>
      <c r="F271" t="s">
        <v>92</v>
      </c>
      <c r="G271" t="s">
        <v>101</v>
      </c>
      <c r="H271">
        <v>0</v>
      </c>
      <c r="I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1</v>
      </c>
      <c r="Q271">
        <v>1</v>
      </c>
      <c r="R271">
        <v>1</v>
      </c>
      <c r="S271">
        <v>1</v>
      </c>
      <c r="T271">
        <v>2</v>
      </c>
      <c r="U271">
        <v>2</v>
      </c>
      <c r="V271">
        <v>0</v>
      </c>
      <c r="W271">
        <v>0</v>
      </c>
      <c r="X271">
        <v>2</v>
      </c>
      <c r="Y271">
        <v>2</v>
      </c>
      <c r="Z271">
        <v>2</v>
      </c>
      <c r="AA271">
        <v>0</v>
      </c>
      <c r="AB271">
        <v>4</v>
      </c>
      <c r="AC271">
        <v>2</v>
      </c>
      <c r="AD271">
        <v>2</v>
      </c>
      <c r="AE271">
        <v>2</v>
      </c>
      <c r="AF271">
        <v>3</v>
      </c>
      <c r="AG271">
        <v>3</v>
      </c>
      <c r="AH271">
        <v>0</v>
      </c>
      <c r="AI271">
        <v>0</v>
      </c>
      <c r="AJ271">
        <v>4</v>
      </c>
      <c r="AK271">
        <v>0</v>
      </c>
      <c r="AL271">
        <v>0</v>
      </c>
      <c r="AM271">
        <v>2</v>
      </c>
      <c r="AN271" s="50" t="s">
        <v>101</v>
      </c>
    </row>
    <row r="272" spans="1:40" x14ac:dyDescent="0.3">
      <c r="A272">
        <v>2026</v>
      </c>
      <c r="B272">
        <v>2</v>
      </c>
      <c r="C272">
        <v>4379</v>
      </c>
      <c r="D272">
        <v>4382</v>
      </c>
      <c r="E272" t="s">
        <v>103</v>
      </c>
      <c r="F272" t="s">
        <v>92</v>
      </c>
      <c r="G272" t="s">
        <v>101</v>
      </c>
      <c r="H272">
        <v>0</v>
      </c>
      <c r="I272">
        <v>0</v>
      </c>
      <c r="K272">
        <v>0</v>
      </c>
      <c r="L272">
        <v>3</v>
      </c>
      <c r="M272">
        <v>3</v>
      </c>
      <c r="N272">
        <v>3</v>
      </c>
      <c r="O272">
        <v>3</v>
      </c>
      <c r="P272">
        <v>2</v>
      </c>
      <c r="Q272">
        <v>2</v>
      </c>
      <c r="R272">
        <v>2</v>
      </c>
      <c r="S272">
        <v>2</v>
      </c>
      <c r="T272">
        <v>1</v>
      </c>
      <c r="U272">
        <v>1</v>
      </c>
      <c r="V272">
        <v>0</v>
      </c>
      <c r="W272">
        <v>0</v>
      </c>
      <c r="X272">
        <v>1</v>
      </c>
      <c r="Y272">
        <v>1</v>
      </c>
      <c r="Z272">
        <v>1</v>
      </c>
      <c r="AA272">
        <v>0</v>
      </c>
      <c r="AB272">
        <v>4</v>
      </c>
      <c r="AC272">
        <v>3</v>
      </c>
      <c r="AD272">
        <v>3</v>
      </c>
      <c r="AE272">
        <v>3</v>
      </c>
      <c r="AF272">
        <v>2</v>
      </c>
      <c r="AG272">
        <v>2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3</v>
      </c>
      <c r="AN272" s="50" t="s">
        <v>101</v>
      </c>
    </row>
    <row r="273" spans="1:40" x14ac:dyDescent="0.3">
      <c r="A273">
        <v>2026</v>
      </c>
      <c r="B273">
        <v>2</v>
      </c>
      <c r="C273">
        <v>4380</v>
      </c>
      <c r="D273">
        <v>4383</v>
      </c>
      <c r="E273" t="s">
        <v>104</v>
      </c>
      <c r="F273" t="s">
        <v>92</v>
      </c>
      <c r="G273" t="s">
        <v>101</v>
      </c>
      <c r="H273">
        <v>0</v>
      </c>
      <c r="I273">
        <v>0</v>
      </c>
      <c r="K273">
        <v>0</v>
      </c>
      <c r="L273">
        <v>1</v>
      </c>
      <c r="M273">
        <v>1</v>
      </c>
      <c r="N273">
        <v>1</v>
      </c>
      <c r="O273">
        <v>1</v>
      </c>
      <c r="P273">
        <v>4</v>
      </c>
      <c r="Q273">
        <v>4</v>
      </c>
      <c r="R273">
        <v>4</v>
      </c>
      <c r="S273">
        <v>4</v>
      </c>
      <c r="T273">
        <v>2</v>
      </c>
      <c r="U273">
        <v>2</v>
      </c>
      <c r="V273">
        <v>0</v>
      </c>
      <c r="W273">
        <v>0</v>
      </c>
      <c r="X273">
        <v>5</v>
      </c>
      <c r="Y273">
        <v>5</v>
      </c>
      <c r="Z273">
        <v>5</v>
      </c>
      <c r="AA273">
        <v>0</v>
      </c>
      <c r="AB273">
        <v>4</v>
      </c>
      <c r="AC273">
        <v>5</v>
      </c>
      <c r="AD273">
        <v>5</v>
      </c>
      <c r="AE273">
        <v>5</v>
      </c>
      <c r="AF273">
        <v>4</v>
      </c>
      <c r="AG273">
        <v>4</v>
      </c>
      <c r="AH273">
        <v>0</v>
      </c>
      <c r="AI273">
        <v>0</v>
      </c>
      <c r="AJ273">
        <v>1</v>
      </c>
      <c r="AK273">
        <v>0</v>
      </c>
      <c r="AL273">
        <v>0</v>
      </c>
      <c r="AM273">
        <v>1</v>
      </c>
      <c r="AN273" s="50" t="s">
        <v>101</v>
      </c>
    </row>
    <row r="274" spans="1:40" x14ac:dyDescent="0.3">
      <c r="A274">
        <v>2026</v>
      </c>
      <c r="B274">
        <v>2</v>
      </c>
      <c r="C274">
        <v>4381</v>
      </c>
      <c r="D274">
        <v>4384</v>
      </c>
      <c r="E274" t="s">
        <v>105</v>
      </c>
      <c r="F274" t="s">
        <v>92</v>
      </c>
      <c r="G274" t="s">
        <v>97</v>
      </c>
      <c r="H274">
        <v>0</v>
      </c>
      <c r="I274">
        <v>0</v>
      </c>
      <c r="K274">
        <v>0</v>
      </c>
      <c r="L274">
        <v>3</v>
      </c>
      <c r="M274">
        <v>3</v>
      </c>
      <c r="N274">
        <v>3</v>
      </c>
      <c r="O274">
        <v>3</v>
      </c>
      <c r="P274">
        <v>8</v>
      </c>
      <c r="Q274">
        <v>9</v>
      </c>
      <c r="R274">
        <v>8</v>
      </c>
      <c r="S274">
        <v>8</v>
      </c>
      <c r="T274">
        <v>7</v>
      </c>
      <c r="U274">
        <v>7</v>
      </c>
      <c r="V274">
        <v>0</v>
      </c>
      <c r="W274">
        <v>0</v>
      </c>
      <c r="X274">
        <v>2</v>
      </c>
      <c r="Y274">
        <v>3</v>
      </c>
      <c r="Z274">
        <v>3</v>
      </c>
      <c r="AA274">
        <v>0</v>
      </c>
      <c r="AB274">
        <v>3</v>
      </c>
      <c r="AC274">
        <v>9</v>
      </c>
      <c r="AD274">
        <v>8</v>
      </c>
      <c r="AE274">
        <v>9</v>
      </c>
      <c r="AF274">
        <v>17</v>
      </c>
      <c r="AG274">
        <v>11</v>
      </c>
      <c r="AH274">
        <v>11</v>
      </c>
      <c r="AI274">
        <v>0</v>
      </c>
      <c r="AJ274">
        <v>5</v>
      </c>
      <c r="AK274">
        <v>0</v>
      </c>
      <c r="AL274">
        <v>1</v>
      </c>
      <c r="AM274">
        <v>3</v>
      </c>
      <c r="AN274" s="50" t="s">
        <v>105</v>
      </c>
    </row>
    <row r="275" spans="1:40" x14ac:dyDescent="0.3">
      <c r="A275">
        <v>2026</v>
      </c>
      <c r="B275">
        <v>2</v>
      </c>
      <c r="C275">
        <v>4382</v>
      </c>
      <c r="D275">
        <v>4385</v>
      </c>
      <c r="E275" t="s">
        <v>106</v>
      </c>
      <c r="F275" t="s">
        <v>92</v>
      </c>
      <c r="G275" t="s">
        <v>97</v>
      </c>
      <c r="H275">
        <v>0</v>
      </c>
      <c r="I275">
        <v>0</v>
      </c>
      <c r="K275">
        <v>0</v>
      </c>
      <c r="L275">
        <v>0</v>
      </c>
      <c r="M275">
        <v>0</v>
      </c>
      <c r="N275">
        <v>1</v>
      </c>
      <c r="O275">
        <v>1</v>
      </c>
      <c r="P275">
        <v>1</v>
      </c>
      <c r="Q275">
        <v>1</v>
      </c>
      <c r="R275">
        <v>1</v>
      </c>
      <c r="S275">
        <v>1</v>
      </c>
      <c r="T275">
        <v>2</v>
      </c>
      <c r="U275">
        <v>2</v>
      </c>
      <c r="V275">
        <v>0</v>
      </c>
      <c r="W275">
        <v>0</v>
      </c>
      <c r="X275">
        <v>2</v>
      </c>
      <c r="Y275">
        <v>2</v>
      </c>
      <c r="Z275">
        <v>2</v>
      </c>
      <c r="AA275">
        <v>0</v>
      </c>
      <c r="AB275">
        <v>0</v>
      </c>
      <c r="AC275">
        <v>3</v>
      </c>
      <c r="AD275">
        <v>3</v>
      </c>
      <c r="AE275">
        <v>3</v>
      </c>
      <c r="AF275">
        <v>1</v>
      </c>
      <c r="AG275">
        <v>1</v>
      </c>
      <c r="AH275">
        <v>1</v>
      </c>
      <c r="AI275">
        <v>0</v>
      </c>
      <c r="AJ275">
        <v>0</v>
      </c>
      <c r="AK275">
        <v>0</v>
      </c>
      <c r="AL275">
        <v>0</v>
      </c>
      <c r="AM275">
        <v>0</v>
      </c>
      <c r="AN275" s="50" t="s">
        <v>105</v>
      </c>
    </row>
    <row r="276" spans="1:40" x14ac:dyDescent="0.3">
      <c r="A276">
        <v>2026</v>
      </c>
      <c r="B276">
        <v>2</v>
      </c>
      <c r="C276">
        <v>4383</v>
      </c>
      <c r="D276">
        <v>4386</v>
      </c>
      <c r="E276" t="s">
        <v>107</v>
      </c>
      <c r="F276" t="s">
        <v>92</v>
      </c>
      <c r="G276" t="s">
        <v>107</v>
      </c>
      <c r="H276">
        <v>7</v>
      </c>
      <c r="I276">
        <v>0</v>
      </c>
      <c r="K276">
        <v>7</v>
      </c>
      <c r="L276">
        <v>4</v>
      </c>
      <c r="M276">
        <v>4</v>
      </c>
      <c r="N276">
        <v>4</v>
      </c>
      <c r="O276">
        <v>4</v>
      </c>
      <c r="P276">
        <v>3</v>
      </c>
      <c r="Q276">
        <v>3</v>
      </c>
      <c r="R276">
        <v>3</v>
      </c>
      <c r="S276">
        <v>3</v>
      </c>
      <c r="T276">
        <v>7</v>
      </c>
      <c r="U276">
        <v>7</v>
      </c>
      <c r="V276">
        <v>0</v>
      </c>
      <c r="W276">
        <v>0</v>
      </c>
      <c r="X276">
        <v>6</v>
      </c>
      <c r="Y276">
        <v>7</v>
      </c>
      <c r="Z276">
        <v>5</v>
      </c>
      <c r="AA276">
        <v>0</v>
      </c>
      <c r="AB276">
        <v>9</v>
      </c>
      <c r="AC276">
        <v>5</v>
      </c>
      <c r="AD276">
        <v>5</v>
      </c>
      <c r="AE276">
        <v>5</v>
      </c>
      <c r="AF276">
        <v>5</v>
      </c>
      <c r="AG276">
        <v>3</v>
      </c>
      <c r="AH276">
        <v>3</v>
      </c>
      <c r="AI276">
        <v>0</v>
      </c>
      <c r="AJ276">
        <v>5</v>
      </c>
      <c r="AK276">
        <v>0</v>
      </c>
      <c r="AL276">
        <v>0</v>
      </c>
      <c r="AM276">
        <v>4</v>
      </c>
      <c r="AN276" s="50" t="s">
        <v>107</v>
      </c>
    </row>
    <row r="277" spans="1:40" x14ac:dyDescent="0.3">
      <c r="A277">
        <v>2026</v>
      </c>
      <c r="B277">
        <v>2</v>
      </c>
      <c r="C277">
        <v>4384</v>
      </c>
      <c r="D277">
        <v>4387</v>
      </c>
      <c r="E277" t="s">
        <v>108</v>
      </c>
      <c r="F277" t="s">
        <v>92</v>
      </c>
      <c r="G277" t="s">
        <v>107</v>
      </c>
      <c r="H277">
        <v>1</v>
      </c>
      <c r="I277">
        <v>0</v>
      </c>
      <c r="K277">
        <v>1</v>
      </c>
      <c r="L277">
        <v>0</v>
      </c>
      <c r="M277">
        <v>0</v>
      </c>
      <c r="N277">
        <v>0</v>
      </c>
      <c r="O277">
        <v>0</v>
      </c>
      <c r="P277">
        <v>2</v>
      </c>
      <c r="Q277">
        <v>2</v>
      </c>
      <c r="R277">
        <v>3</v>
      </c>
      <c r="S277">
        <v>3</v>
      </c>
      <c r="T277">
        <v>2</v>
      </c>
      <c r="U277">
        <v>2</v>
      </c>
      <c r="V277">
        <v>0</v>
      </c>
      <c r="W277">
        <v>1</v>
      </c>
      <c r="X277">
        <v>0</v>
      </c>
      <c r="Y277">
        <v>1</v>
      </c>
      <c r="Z277">
        <v>1</v>
      </c>
      <c r="AA277">
        <v>0</v>
      </c>
      <c r="AB277">
        <v>2</v>
      </c>
      <c r="AC277">
        <v>4</v>
      </c>
      <c r="AD277">
        <v>4</v>
      </c>
      <c r="AE277">
        <v>5</v>
      </c>
      <c r="AF277">
        <v>4</v>
      </c>
      <c r="AG277">
        <v>2</v>
      </c>
      <c r="AH277">
        <v>1</v>
      </c>
      <c r="AI277">
        <v>0</v>
      </c>
      <c r="AJ277">
        <v>2</v>
      </c>
      <c r="AK277">
        <v>0</v>
      </c>
      <c r="AL277">
        <v>0</v>
      </c>
      <c r="AM277">
        <v>0</v>
      </c>
      <c r="AN277" s="50" t="s">
        <v>107</v>
      </c>
    </row>
    <row r="278" spans="1:40" x14ac:dyDescent="0.3">
      <c r="A278">
        <v>2026</v>
      </c>
      <c r="B278">
        <v>2</v>
      </c>
      <c r="C278">
        <v>4385</v>
      </c>
      <c r="D278">
        <v>4388</v>
      </c>
      <c r="E278" t="s">
        <v>109</v>
      </c>
      <c r="F278" t="s">
        <v>92</v>
      </c>
      <c r="G278" t="s">
        <v>107</v>
      </c>
      <c r="H278">
        <v>0</v>
      </c>
      <c r="I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1</v>
      </c>
      <c r="Y278">
        <v>1</v>
      </c>
      <c r="Z278">
        <v>1</v>
      </c>
      <c r="AA278">
        <v>0</v>
      </c>
      <c r="AB278">
        <v>1</v>
      </c>
      <c r="AC278">
        <v>1</v>
      </c>
      <c r="AD278">
        <v>1</v>
      </c>
      <c r="AE278">
        <v>1</v>
      </c>
      <c r="AF278">
        <v>1</v>
      </c>
      <c r="AG278">
        <v>1</v>
      </c>
      <c r="AH278">
        <v>3</v>
      </c>
      <c r="AI278">
        <v>0</v>
      </c>
      <c r="AJ278">
        <v>1</v>
      </c>
      <c r="AK278">
        <v>0</v>
      </c>
      <c r="AL278">
        <v>0</v>
      </c>
      <c r="AM278">
        <v>0</v>
      </c>
      <c r="AN278" s="50" t="s">
        <v>107</v>
      </c>
    </row>
    <row r="279" spans="1:40" x14ac:dyDescent="0.3">
      <c r="A279">
        <v>2026</v>
      </c>
      <c r="B279">
        <v>2</v>
      </c>
      <c r="C279">
        <v>4386</v>
      </c>
      <c r="D279">
        <v>4389</v>
      </c>
      <c r="E279" t="s">
        <v>110</v>
      </c>
      <c r="F279" t="s">
        <v>92</v>
      </c>
      <c r="G279" t="s">
        <v>110</v>
      </c>
      <c r="H279">
        <v>0</v>
      </c>
      <c r="I279">
        <v>0</v>
      </c>
      <c r="K279">
        <v>2</v>
      </c>
      <c r="L279">
        <v>14</v>
      </c>
      <c r="M279">
        <v>14</v>
      </c>
      <c r="N279">
        <v>14</v>
      </c>
      <c r="O279">
        <v>14</v>
      </c>
      <c r="P279">
        <v>15</v>
      </c>
      <c r="Q279">
        <v>15</v>
      </c>
      <c r="R279">
        <v>15</v>
      </c>
      <c r="S279">
        <v>15</v>
      </c>
      <c r="T279">
        <v>14</v>
      </c>
      <c r="U279">
        <v>14</v>
      </c>
      <c r="V279">
        <v>0</v>
      </c>
      <c r="W279">
        <v>0</v>
      </c>
      <c r="X279">
        <v>12</v>
      </c>
      <c r="Y279">
        <v>11</v>
      </c>
      <c r="Z279">
        <v>11</v>
      </c>
      <c r="AA279">
        <v>0</v>
      </c>
      <c r="AB279">
        <v>11</v>
      </c>
      <c r="AC279">
        <v>10</v>
      </c>
      <c r="AD279">
        <v>10</v>
      </c>
      <c r="AE279">
        <v>9</v>
      </c>
      <c r="AF279">
        <v>9</v>
      </c>
      <c r="AG279">
        <v>10</v>
      </c>
      <c r="AH279">
        <v>1</v>
      </c>
      <c r="AI279">
        <v>0</v>
      </c>
      <c r="AJ279">
        <v>1</v>
      </c>
      <c r="AK279">
        <v>0</v>
      </c>
      <c r="AL279">
        <v>2</v>
      </c>
      <c r="AM279">
        <v>6</v>
      </c>
      <c r="AN279" s="50" t="s">
        <v>110</v>
      </c>
    </row>
    <row r="280" spans="1:40" x14ac:dyDescent="0.3">
      <c r="A280">
        <v>2026</v>
      </c>
      <c r="B280">
        <v>2</v>
      </c>
      <c r="C280">
        <v>4387</v>
      </c>
      <c r="D280">
        <v>4390</v>
      </c>
      <c r="E280" t="s">
        <v>111</v>
      </c>
      <c r="F280" t="s">
        <v>92</v>
      </c>
      <c r="G280" t="s">
        <v>110</v>
      </c>
      <c r="H280">
        <v>0</v>
      </c>
      <c r="I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2</v>
      </c>
      <c r="Q280">
        <v>2</v>
      </c>
      <c r="R280">
        <v>2</v>
      </c>
      <c r="S280">
        <v>2</v>
      </c>
      <c r="T280">
        <v>0</v>
      </c>
      <c r="U280">
        <v>0</v>
      </c>
      <c r="V280">
        <v>0</v>
      </c>
      <c r="W280">
        <v>0</v>
      </c>
      <c r="X280">
        <v>2</v>
      </c>
      <c r="Y280">
        <v>2</v>
      </c>
      <c r="Z280">
        <v>2</v>
      </c>
      <c r="AA280">
        <v>0</v>
      </c>
      <c r="AB280">
        <v>2</v>
      </c>
      <c r="AC280">
        <v>1</v>
      </c>
      <c r="AD280">
        <v>1</v>
      </c>
      <c r="AE280">
        <v>1</v>
      </c>
      <c r="AF280">
        <v>2</v>
      </c>
      <c r="AG280">
        <v>2</v>
      </c>
      <c r="AH280">
        <v>1</v>
      </c>
      <c r="AI280">
        <v>0</v>
      </c>
      <c r="AJ280">
        <v>0</v>
      </c>
      <c r="AK280">
        <v>0</v>
      </c>
      <c r="AL280">
        <v>0</v>
      </c>
      <c r="AM280">
        <v>2</v>
      </c>
      <c r="AN280" s="50" t="s">
        <v>110</v>
      </c>
    </row>
    <row r="281" spans="1:40" x14ac:dyDescent="0.3">
      <c r="A281">
        <v>2026</v>
      </c>
      <c r="B281">
        <v>2</v>
      </c>
      <c r="C281">
        <v>4388</v>
      </c>
      <c r="D281">
        <v>4391</v>
      </c>
      <c r="E281" t="s">
        <v>112</v>
      </c>
      <c r="F281" t="s">
        <v>92</v>
      </c>
      <c r="G281" t="s">
        <v>110</v>
      </c>
      <c r="H281">
        <v>0</v>
      </c>
      <c r="I281">
        <v>0</v>
      </c>
      <c r="K281">
        <v>0</v>
      </c>
      <c r="L281">
        <v>3</v>
      </c>
      <c r="M281">
        <v>3</v>
      </c>
      <c r="N281">
        <v>3</v>
      </c>
      <c r="O281">
        <v>3</v>
      </c>
      <c r="P281">
        <v>0</v>
      </c>
      <c r="Q281">
        <v>0</v>
      </c>
      <c r="R281">
        <v>0</v>
      </c>
      <c r="S281">
        <v>0</v>
      </c>
      <c r="T281">
        <v>3</v>
      </c>
      <c r="U281">
        <v>3</v>
      </c>
      <c r="V281">
        <v>0</v>
      </c>
      <c r="W281">
        <v>0</v>
      </c>
      <c r="X281">
        <v>2</v>
      </c>
      <c r="Y281">
        <v>2</v>
      </c>
      <c r="Z281">
        <v>2</v>
      </c>
      <c r="AA281">
        <v>0</v>
      </c>
      <c r="AB281">
        <v>3</v>
      </c>
      <c r="AC281">
        <v>4</v>
      </c>
      <c r="AD281">
        <v>4</v>
      </c>
      <c r="AE281">
        <v>5</v>
      </c>
      <c r="AF281">
        <v>5</v>
      </c>
      <c r="AG281">
        <v>5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2</v>
      </c>
      <c r="AN281" s="50" t="s">
        <v>110</v>
      </c>
    </row>
    <row r="282" spans="1:40" x14ac:dyDescent="0.3">
      <c r="A282">
        <v>2026</v>
      </c>
      <c r="B282">
        <v>2</v>
      </c>
      <c r="C282">
        <v>4389</v>
      </c>
      <c r="D282">
        <v>4392</v>
      </c>
      <c r="E282" t="s">
        <v>113</v>
      </c>
      <c r="F282" t="s">
        <v>92</v>
      </c>
      <c r="G282" t="s">
        <v>110</v>
      </c>
      <c r="H282">
        <v>0</v>
      </c>
      <c r="I282">
        <v>0</v>
      </c>
      <c r="K282">
        <v>0</v>
      </c>
      <c r="L282">
        <v>3</v>
      </c>
      <c r="M282">
        <v>3</v>
      </c>
      <c r="N282">
        <v>3</v>
      </c>
      <c r="O282">
        <v>3</v>
      </c>
      <c r="P282">
        <v>1</v>
      </c>
      <c r="Q282">
        <v>1</v>
      </c>
      <c r="R282">
        <v>1</v>
      </c>
      <c r="S282">
        <v>1</v>
      </c>
      <c r="T282">
        <v>3</v>
      </c>
      <c r="U282">
        <v>3</v>
      </c>
      <c r="V282">
        <v>0</v>
      </c>
      <c r="W282">
        <v>0</v>
      </c>
      <c r="X282">
        <v>3</v>
      </c>
      <c r="Y282">
        <v>3</v>
      </c>
      <c r="Z282">
        <v>3</v>
      </c>
      <c r="AA282">
        <v>0</v>
      </c>
      <c r="AB282">
        <v>5</v>
      </c>
      <c r="AC282">
        <v>7</v>
      </c>
      <c r="AD282">
        <v>6</v>
      </c>
      <c r="AE282">
        <v>7</v>
      </c>
      <c r="AF282">
        <v>7</v>
      </c>
      <c r="AG282">
        <v>7</v>
      </c>
      <c r="AH282">
        <v>0</v>
      </c>
      <c r="AI282">
        <v>0</v>
      </c>
      <c r="AJ282">
        <v>6</v>
      </c>
      <c r="AK282">
        <v>0</v>
      </c>
      <c r="AL282">
        <v>5</v>
      </c>
      <c r="AM282">
        <v>1</v>
      </c>
      <c r="AN282" s="50" t="s">
        <v>110</v>
      </c>
    </row>
    <row r="283" spans="1:40" x14ac:dyDescent="0.3">
      <c r="A283">
        <v>2026</v>
      </c>
      <c r="B283">
        <v>2</v>
      </c>
      <c r="C283">
        <v>4390</v>
      </c>
      <c r="D283">
        <v>4393</v>
      </c>
      <c r="E283" t="s">
        <v>114</v>
      </c>
      <c r="F283" t="s">
        <v>92</v>
      </c>
      <c r="G283" t="s">
        <v>110</v>
      </c>
      <c r="H283">
        <v>0</v>
      </c>
      <c r="I283">
        <v>0</v>
      </c>
      <c r="K283">
        <v>0</v>
      </c>
      <c r="L283">
        <v>1</v>
      </c>
      <c r="M283">
        <v>1</v>
      </c>
      <c r="N283">
        <v>1</v>
      </c>
      <c r="O283">
        <v>1</v>
      </c>
      <c r="P283">
        <v>3</v>
      </c>
      <c r="Q283">
        <v>3</v>
      </c>
      <c r="R283">
        <v>3</v>
      </c>
      <c r="S283">
        <v>3</v>
      </c>
      <c r="T283">
        <v>0</v>
      </c>
      <c r="U283">
        <v>0</v>
      </c>
      <c r="V283">
        <v>0</v>
      </c>
      <c r="W283">
        <v>0</v>
      </c>
      <c r="X283">
        <v>2</v>
      </c>
      <c r="Y283">
        <v>2</v>
      </c>
      <c r="Z283">
        <v>2</v>
      </c>
      <c r="AA283">
        <v>0</v>
      </c>
      <c r="AB283">
        <v>0</v>
      </c>
      <c r="AC283">
        <v>2</v>
      </c>
      <c r="AD283">
        <v>2</v>
      </c>
      <c r="AE283">
        <v>2</v>
      </c>
      <c r="AF283">
        <v>3</v>
      </c>
      <c r="AG283">
        <v>3</v>
      </c>
      <c r="AH283">
        <v>2</v>
      </c>
      <c r="AI283">
        <v>0</v>
      </c>
      <c r="AJ283">
        <v>0</v>
      </c>
      <c r="AK283">
        <v>0</v>
      </c>
      <c r="AL283">
        <v>0</v>
      </c>
      <c r="AM283">
        <v>1</v>
      </c>
      <c r="AN283" s="50" t="s">
        <v>110</v>
      </c>
    </row>
    <row r="284" spans="1:40" x14ac:dyDescent="0.3">
      <c r="A284">
        <v>2026</v>
      </c>
      <c r="B284">
        <v>2</v>
      </c>
      <c r="C284">
        <v>4391</v>
      </c>
      <c r="D284">
        <v>4394</v>
      </c>
      <c r="E284" t="s">
        <v>115</v>
      </c>
      <c r="F284" t="s">
        <v>92</v>
      </c>
      <c r="G284" t="s">
        <v>110</v>
      </c>
      <c r="H284">
        <v>0</v>
      </c>
      <c r="I284">
        <v>0</v>
      </c>
      <c r="K284">
        <v>0</v>
      </c>
      <c r="L284">
        <v>2</v>
      </c>
      <c r="M284">
        <v>2</v>
      </c>
      <c r="N284">
        <v>2</v>
      </c>
      <c r="O284">
        <v>3</v>
      </c>
      <c r="P284">
        <v>4</v>
      </c>
      <c r="Q284">
        <v>4</v>
      </c>
      <c r="R284">
        <v>4</v>
      </c>
      <c r="S284">
        <v>4</v>
      </c>
      <c r="T284">
        <v>1</v>
      </c>
      <c r="U284">
        <v>1</v>
      </c>
      <c r="V284">
        <v>0</v>
      </c>
      <c r="W284">
        <v>0</v>
      </c>
      <c r="X284">
        <v>1</v>
      </c>
      <c r="Y284">
        <v>1</v>
      </c>
      <c r="Z284">
        <v>1</v>
      </c>
      <c r="AA284">
        <v>0</v>
      </c>
      <c r="AB284">
        <v>2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4</v>
      </c>
      <c r="AI284">
        <v>0</v>
      </c>
      <c r="AJ284">
        <v>0</v>
      </c>
      <c r="AK284">
        <v>0</v>
      </c>
      <c r="AL284">
        <v>0</v>
      </c>
      <c r="AM284">
        <v>0</v>
      </c>
      <c r="AN284" s="50" t="s">
        <v>110</v>
      </c>
    </row>
    <row r="285" spans="1:40" x14ac:dyDescent="0.3">
      <c r="A285">
        <v>2026</v>
      </c>
      <c r="B285">
        <v>2</v>
      </c>
      <c r="C285">
        <v>4392</v>
      </c>
      <c r="D285">
        <v>4395</v>
      </c>
      <c r="E285" t="s">
        <v>116</v>
      </c>
      <c r="F285" t="s">
        <v>92</v>
      </c>
      <c r="G285" t="s">
        <v>116</v>
      </c>
      <c r="H285">
        <v>20</v>
      </c>
      <c r="I285">
        <v>0</v>
      </c>
      <c r="K285">
        <v>20</v>
      </c>
      <c r="L285">
        <v>32</v>
      </c>
      <c r="M285">
        <v>31</v>
      </c>
      <c r="N285">
        <v>32</v>
      </c>
      <c r="O285">
        <v>33</v>
      </c>
      <c r="P285">
        <v>27</v>
      </c>
      <c r="Q285">
        <v>26</v>
      </c>
      <c r="R285">
        <v>26</v>
      </c>
      <c r="S285">
        <v>27</v>
      </c>
      <c r="T285">
        <v>23</v>
      </c>
      <c r="U285">
        <v>24</v>
      </c>
      <c r="V285">
        <v>0</v>
      </c>
      <c r="W285">
        <v>0</v>
      </c>
      <c r="X285">
        <v>13</v>
      </c>
      <c r="Y285">
        <v>13</v>
      </c>
      <c r="Z285">
        <v>13</v>
      </c>
      <c r="AA285">
        <v>0</v>
      </c>
      <c r="AB285">
        <v>23</v>
      </c>
      <c r="AC285">
        <v>23</v>
      </c>
      <c r="AD285">
        <v>27</v>
      </c>
      <c r="AE285">
        <v>25</v>
      </c>
      <c r="AF285">
        <v>17</v>
      </c>
      <c r="AG285">
        <v>14</v>
      </c>
      <c r="AH285">
        <v>17</v>
      </c>
      <c r="AI285">
        <v>0</v>
      </c>
      <c r="AJ285">
        <v>15</v>
      </c>
      <c r="AK285">
        <v>0</v>
      </c>
      <c r="AL285">
        <v>2</v>
      </c>
      <c r="AM285">
        <v>16</v>
      </c>
      <c r="AN285" s="50" t="s">
        <v>116</v>
      </c>
    </row>
    <row r="286" spans="1:40" x14ac:dyDescent="0.3">
      <c r="A286">
        <v>2026</v>
      </c>
      <c r="B286">
        <v>2</v>
      </c>
      <c r="C286">
        <v>4393</v>
      </c>
      <c r="D286">
        <v>4396</v>
      </c>
      <c r="E286" t="s">
        <v>117</v>
      </c>
      <c r="F286" t="s">
        <v>92</v>
      </c>
      <c r="G286" t="s">
        <v>116</v>
      </c>
      <c r="H286">
        <v>0</v>
      </c>
      <c r="I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4</v>
      </c>
      <c r="Q286">
        <v>4</v>
      </c>
      <c r="R286">
        <v>4</v>
      </c>
      <c r="S286">
        <v>4</v>
      </c>
      <c r="T286">
        <v>1</v>
      </c>
      <c r="U286">
        <v>1</v>
      </c>
      <c r="V286">
        <v>0</v>
      </c>
      <c r="W286">
        <v>0</v>
      </c>
      <c r="X286">
        <v>2</v>
      </c>
      <c r="Y286">
        <v>2</v>
      </c>
      <c r="Z286">
        <v>2</v>
      </c>
      <c r="AA286">
        <v>0</v>
      </c>
      <c r="AB286">
        <v>1</v>
      </c>
      <c r="AC286">
        <v>3</v>
      </c>
      <c r="AD286">
        <v>3</v>
      </c>
      <c r="AE286">
        <v>3</v>
      </c>
      <c r="AF286">
        <v>0</v>
      </c>
      <c r="AG286">
        <v>1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2</v>
      </c>
      <c r="AN286" s="50" t="s">
        <v>117</v>
      </c>
    </row>
    <row r="287" spans="1:40" x14ac:dyDescent="0.3">
      <c r="A287">
        <v>2026</v>
      </c>
      <c r="B287">
        <v>2</v>
      </c>
      <c r="C287">
        <v>4394</v>
      </c>
      <c r="D287">
        <v>4397</v>
      </c>
      <c r="E287" t="s">
        <v>118</v>
      </c>
      <c r="F287" t="s">
        <v>92</v>
      </c>
      <c r="G287" t="s">
        <v>118</v>
      </c>
      <c r="H287">
        <v>5</v>
      </c>
      <c r="I287">
        <v>0</v>
      </c>
      <c r="K287">
        <v>6</v>
      </c>
      <c r="L287">
        <v>4</v>
      </c>
      <c r="M287">
        <v>4</v>
      </c>
      <c r="N287">
        <v>4</v>
      </c>
      <c r="O287">
        <v>4</v>
      </c>
      <c r="P287">
        <v>4</v>
      </c>
      <c r="Q287">
        <v>3</v>
      </c>
      <c r="R287">
        <v>4</v>
      </c>
      <c r="S287">
        <v>4</v>
      </c>
      <c r="T287">
        <v>4</v>
      </c>
      <c r="U287">
        <v>3</v>
      </c>
      <c r="V287">
        <v>0</v>
      </c>
      <c r="W287">
        <v>0</v>
      </c>
      <c r="X287">
        <v>5</v>
      </c>
      <c r="Y287">
        <v>6</v>
      </c>
      <c r="Z287">
        <v>7</v>
      </c>
      <c r="AA287">
        <v>0</v>
      </c>
      <c r="AB287">
        <v>5</v>
      </c>
      <c r="AC287">
        <v>3</v>
      </c>
      <c r="AD287">
        <v>2</v>
      </c>
      <c r="AE287">
        <v>3</v>
      </c>
      <c r="AF287">
        <v>4</v>
      </c>
      <c r="AG287">
        <v>4</v>
      </c>
      <c r="AH287">
        <v>1</v>
      </c>
      <c r="AI287">
        <v>0</v>
      </c>
      <c r="AJ287">
        <v>1</v>
      </c>
      <c r="AK287">
        <v>0</v>
      </c>
      <c r="AL287">
        <v>0</v>
      </c>
      <c r="AM287">
        <v>0</v>
      </c>
      <c r="AN287" s="50" t="s">
        <v>328</v>
      </c>
    </row>
    <row r="288" spans="1:40" x14ac:dyDescent="0.3">
      <c r="A288">
        <v>2026</v>
      </c>
      <c r="B288">
        <v>2</v>
      </c>
      <c r="C288">
        <v>4395</v>
      </c>
      <c r="D288">
        <v>4398</v>
      </c>
      <c r="E288" t="s">
        <v>119</v>
      </c>
      <c r="F288" t="s">
        <v>92</v>
      </c>
      <c r="G288" t="s">
        <v>118</v>
      </c>
      <c r="H288">
        <v>0</v>
      </c>
      <c r="I288">
        <v>0</v>
      </c>
      <c r="K288">
        <v>0</v>
      </c>
      <c r="L288">
        <v>1</v>
      </c>
      <c r="M288">
        <v>1</v>
      </c>
      <c r="N288">
        <v>1</v>
      </c>
      <c r="O288">
        <v>1</v>
      </c>
      <c r="P288">
        <v>1</v>
      </c>
      <c r="Q288">
        <v>1</v>
      </c>
      <c r="R288">
        <v>1</v>
      </c>
      <c r="S288">
        <v>1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1</v>
      </c>
      <c r="AC288">
        <v>2</v>
      </c>
      <c r="AD288">
        <v>1</v>
      </c>
      <c r="AE288">
        <v>2</v>
      </c>
      <c r="AF288">
        <v>0</v>
      </c>
      <c r="AG288">
        <v>0</v>
      </c>
      <c r="AH288">
        <v>0</v>
      </c>
      <c r="AI288">
        <v>0</v>
      </c>
      <c r="AJ288">
        <v>1</v>
      </c>
      <c r="AK288">
        <v>0</v>
      </c>
      <c r="AL288">
        <v>0</v>
      </c>
      <c r="AM288">
        <v>0</v>
      </c>
      <c r="AN288" s="50" t="s">
        <v>328</v>
      </c>
    </row>
    <row r="289" spans="1:40" x14ac:dyDescent="0.3">
      <c r="A289">
        <v>2026</v>
      </c>
      <c r="B289">
        <v>2</v>
      </c>
      <c r="C289">
        <v>4396</v>
      </c>
      <c r="D289">
        <v>4399</v>
      </c>
      <c r="E289" t="s">
        <v>120</v>
      </c>
      <c r="F289" t="s">
        <v>92</v>
      </c>
      <c r="G289" t="s">
        <v>118</v>
      </c>
      <c r="H289">
        <v>3</v>
      </c>
      <c r="I289">
        <v>0</v>
      </c>
      <c r="K289">
        <v>0</v>
      </c>
      <c r="L289">
        <v>2</v>
      </c>
      <c r="M289">
        <v>2</v>
      </c>
      <c r="N289">
        <v>0</v>
      </c>
      <c r="O289">
        <v>1</v>
      </c>
      <c r="P289">
        <v>1</v>
      </c>
      <c r="Q289">
        <v>1</v>
      </c>
      <c r="R289">
        <v>1</v>
      </c>
      <c r="S289">
        <v>1</v>
      </c>
      <c r="T289">
        <v>2</v>
      </c>
      <c r="U289">
        <v>4</v>
      </c>
      <c r="V289">
        <v>0</v>
      </c>
      <c r="W289">
        <v>0</v>
      </c>
      <c r="X289">
        <v>1</v>
      </c>
      <c r="Y289">
        <v>1</v>
      </c>
      <c r="Z289">
        <v>1</v>
      </c>
      <c r="AA289">
        <v>0</v>
      </c>
      <c r="AB289">
        <v>4</v>
      </c>
      <c r="AC289">
        <v>5</v>
      </c>
      <c r="AD289">
        <v>5</v>
      </c>
      <c r="AE289">
        <v>4</v>
      </c>
      <c r="AF289">
        <v>2</v>
      </c>
      <c r="AG289">
        <v>1</v>
      </c>
      <c r="AH289">
        <v>0</v>
      </c>
      <c r="AI289">
        <v>0</v>
      </c>
      <c r="AJ289">
        <v>7</v>
      </c>
      <c r="AK289">
        <v>0</v>
      </c>
      <c r="AL289">
        <v>1</v>
      </c>
      <c r="AM289">
        <v>3</v>
      </c>
      <c r="AN289" s="50" t="s">
        <v>328</v>
      </c>
    </row>
    <row r="290" spans="1:40" x14ac:dyDescent="0.3">
      <c r="A290">
        <v>2026</v>
      </c>
      <c r="B290">
        <v>2</v>
      </c>
      <c r="C290">
        <v>4397</v>
      </c>
      <c r="D290">
        <v>4400</v>
      </c>
      <c r="E290" t="s">
        <v>121</v>
      </c>
      <c r="F290" t="s">
        <v>92</v>
      </c>
      <c r="G290" t="s">
        <v>118</v>
      </c>
      <c r="H290">
        <v>0</v>
      </c>
      <c r="I290">
        <v>0</v>
      </c>
      <c r="K290">
        <v>0</v>
      </c>
      <c r="L290">
        <v>3</v>
      </c>
      <c r="M290">
        <v>3</v>
      </c>
      <c r="N290">
        <v>3</v>
      </c>
      <c r="O290">
        <v>3</v>
      </c>
      <c r="P290">
        <v>1</v>
      </c>
      <c r="Q290">
        <v>2</v>
      </c>
      <c r="R290">
        <v>1</v>
      </c>
      <c r="S290">
        <v>2</v>
      </c>
      <c r="T290">
        <v>3</v>
      </c>
      <c r="U290">
        <v>3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3</v>
      </c>
      <c r="AC290">
        <v>4</v>
      </c>
      <c r="AD290">
        <v>5</v>
      </c>
      <c r="AE290">
        <v>5</v>
      </c>
      <c r="AF290">
        <v>2</v>
      </c>
      <c r="AG290">
        <v>2</v>
      </c>
      <c r="AH290">
        <v>0</v>
      </c>
      <c r="AI290">
        <v>0</v>
      </c>
      <c r="AJ290">
        <v>3</v>
      </c>
      <c r="AK290">
        <v>0</v>
      </c>
      <c r="AL290">
        <v>0</v>
      </c>
      <c r="AM290">
        <v>1</v>
      </c>
      <c r="AN290" s="50" t="s">
        <v>328</v>
      </c>
    </row>
    <row r="291" spans="1:40" x14ac:dyDescent="0.3">
      <c r="A291">
        <v>2026</v>
      </c>
      <c r="B291">
        <v>2</v>
      </c>
      <c r="C291">
        <v>4398</v>
      </c>
      <c r="D291">
        <v>4401</v>
      </c>
      <c r="E291" t="s">
        <v>122</v>
      </c>
      <c r="F291" t="s">
        <v>92</v>
      </c>
      <c r="G291" t="s">
        <v>118</v>
      </c>
      <c r="H291">
        <v>0</v>
      </c>
      <c r="I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1</v>
      </c>
      <c r="Y291">
        <v>1</v>
      </c>
      <c r="Z291">
        <v>0</v>
      </c>
      <c r="AA291">
        <v>0</v>
      </c>
      <c r="AB291">
        <v>0</v>
      </c>
      <c r="AC291">
        <v>0</v>
      </c>
      <c r="AD291">
        <v>1</v>
      </c>
      <c r="AE291">
        <v>1</v>
      </c>
      <c r="AF291">
        <v>1</v>
      </c>
      <c r="AG291">
        <v>1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1</v>
      </c>
      <c r="AN291" s="50" t="s">
        <v>328</v>
      </c>
    </row>
    <row r="292" spans="1:40" x14ac:dyDescent="0.3">
      <c r="A292">
        <v>2026</v>
      </c>
      <c r="B292">
        <v>2</v>
      </c>
      <c r="C292">
        <v>4399</v>
      </c>
      <c r="D292">
        <v>4402</v>
      </c>
      <c r="E292" t="s">
        <v>123</v>
      </c>
      <c r="F292" t="s">
        <v>92</v>
      </c>
      <c r="G292" t="s">
        <v>118</v>
      </c>
      <c r="H292">
        <v>0</v>
      </c>
      <c r="I292">
        <v>0</v>
      </c>
      <c r="K292">
        <v>0</v>
      </c>
      <c r="L292">
        <v>0</v>
      </c>
      <c r="M292">
        <v>2</v>
      </c>
      <c r="N292">
        <v>0</v>
      </c>
      <c r="O292">
        <v>0</v>
      </c>
      <c r="P292">
        <v>0</v>
      </c>
      <c r="Q292">
        <v>1</v>
      </c>
      <c r="R292">
        <v>1</v>
      </c>
      <c r="S292">
        <v>1</v>
      </c>
      <c r="T292">
        <v>2</v>
      </c>
      <c r="U292">
        <v>2</v>
      </c>
      <c r="V292">
        <v>0</v>
      </c>
      <c r="W292">
        <v>0</v>
      </c>
      <c r="X292">
        <v>1</v>
      </c>
      <c r="Y292">
        <v>1</v>
      </c>
      <c r="Z292">
        <v>1</v>
      </c>
      <c r="AA292">
        <v>0</v>
      </c>
      <c r="AB292">
        <v>0</v>
      </c>
      <c r="AC292">
        <v>1</v>
      </c>
      <c r="AD292">
        <v>1</v>
      </c>
      <c r="AE292">
        <v>2</v>
      </c>
      <c r="AF292">
        <v>2</v>
      </c>
      <c r="AG292">
        <v>2</v>
      </c>
      <c r="AH292">
        <v>1</v>
      </c>
      <c r="AI292">
        <v>0</v>
      </c>
      <c r="AJ292">
        <v>6</v>
      </c>
      <c r="AK292">
        <v>0</v>
      </c>
      <c r="AL292">
        <v>0</v>
      </c>
      <c r="AM292">
        <v>0</v>
      </c>
      <c r="AN292" s="50" t="s">
        <v>328</v>
      </c>
    </row>
    <row r="293" spans="1:40" x14ac:dyDescent="0.3">
      <c r="A293">
        <v>2026</v>
      </c>
      <c r="B293">
        <v>2</v>
      </c>
      <c r="C293">
        <v>4400</v>
      </c>
      <c r="D293">
        <v>4403</v>
      </c>
      <c r="E293" t="s">
        <v>124</v>
      </c>
      <c r="F293" t="s">
        <v>92</v>
      </c>
      <c r="G293" t="s">
        <v>118</v>
      </c>
      <c r="H293">
        <v>0</v>
      </c>
      <c r="I293">
        <v>0</v>
      </c>
      <c r="K293">
        <v>0</v>
      </c>
      <c r="L293">
        <v>1</v>
      </c>
      <c r="M293">
        <v>1</v>
      </c>
      <c r="N293">
        <v>1</v>
      </c>
      <c r="O293">
        <v>1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1</v>
      </c>
      <c r="AC293">
        <v>2</v>
      </c>
      <c r="AD293">
        <v>2</v>
      </c>
      <c r="AE293">
        <v>2</v>
      </c>
      <c r="AF293">
        <v>0</v>
      </c>
      <c r="AG293">
        <v>0</v>
      </c>
      <c r="AH293">
        <v>3</v>
      </c>
      <c r="AI293">
        <v>0</v>
      </c>
      <c r="AJ293">
        <v>1</v>
      </c>
      <c r="AK293">
        <v>0</v>
      </c>
      <c r="AL293">
        <v>0</v>
      </c>
      <c r="AM293">
        <v>0</v>
      </c>
      <c r="AN293" s="50" t="s">
        <v>328</v>
      </c>
    </row>
    <row r="294" spans="1:40" x14ac:dyDescent="0.3">
      <c r="A294">
        <v>2026</v>
      </c>
      <c r="B294">
        <v>2</v>
      </c>
      <c r="C294">
        <v>4401</v>
      </c>
      <c r="D294">
        <v>4404</v>
      </c>
      <c r="E294" t="s">
        <v>125</v>
      </c>
      <c r="F294" t="s">
        <v>92</v>
      </c>
      <c r="G294" t="s">
        <v>116</v>
      </c>
      <c r="H294">
        <v>0</v>
      </c>
      <c r="I294">
        <v>0</v>
      </c>
      <c r="K294">
        <v>0</v>
      </c>
      <c r="L294">
        <v>1</v>
      </c>
      <c r="M294">
        <v>1</v>
      </c>
      <c r="N294">
        <v>1</v>
      </c>
      <c r="O294">
        <v>1</v>
      </c>
      <c r="P294">
        <v>1</v>
      </c>
      <c r="Q294">
        <v>1</v>
      </c>
      <c r="R294">
        <v>1</v>
      </c>
      <c r="S294">
        <v>1</v>
      </c>
      <c r="T294">
        <v>2</v>
      </c>
      <c r="U294">
        <v>2</v>
      </c>
      <c r="V294">
        <v>0</v>
      </c>
      <c r="W294">
        <v>0</v>
      </c>
      <c r="X294">
        <v>5</v>
      </c>
      <c r="Y294">
        <v>5</v>
      </c>
      <c r="Z294">
        <v>5</v>
      </c>
      <c r="AA294">
        <v>0</v>
      </c>
      <c r="AB294">
        <v>3</v>
      </c>
      <c r="AC294">
        <v>1</v>
      </c>
      <c r="AD294">
        <v>0</v>
      </c>
      <c r="AE294">
        <v>1</v>
      </c>
      <c r="AF294">
        <v>1</v>
      </c>
      <c r="AG294">
        <v>1</v>
      </c>
      <c r="AH294">
        <v>0</v>
      </c>
      <c r="AI294">
        <v>0</v>
      </c>
      <c r="AJ294">
        <v>1</v>
      </c>
      <c r="AK294">
        <v>0</v>
      </c>
      <c r="AL294">
        <v>0</v>
      </c>
      <c r="AM294">
        <v>1</v>
      </c>
      <c r="AN294" s="50" t="s">
        <v>116</v>
      </c>
    </row>
    <row r="295" spans="1:40" x14ac:dyDescent="0.3">
      <c r="A295">
        <v>2026</v>
      </c>
      <c r="B295">
        <v>2</v>
      </c>
      <c r="C295">
        <v>4402</v>
      </c>
      <c r="D295">
        <v>4405</v>
      </c>
      <c r="E295" t="s">
        <v>126</v>
      </c>
      <c r="F295" t="s">
        <v>92</v>
      </c>
      <c r="G295" t="s">
        <v>116</v>
      </c>
      <c r="H295">
        <v>0</v>
      </c>
      <c r="I295">
        <v>0</v>
      </c>
      <c r="K295">
        <v>0</v>
      </c>
      <c r="L295">
        <v>1</v>
      </c>
      <c r="M295">
        <v>1</v>
      </c>
      <c r="N295">
        <v>1</v>
      </c>
      <c r="O295">
        <v>1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2</v>
      </c>
      <c r="Y295">
        <v>2</v>
      </c>
      <c r="Z295">
        <v>2</v>
      </c>
      <c r="AA295">
        <v>0</v>
      </c>
      <c r="AB295">
        <v>1</v>
      </c>
      <c r="AC295">
        <v>1</v>
      </c>
      <c r="AD295">
        <v>1</v>
      </c>
      <c r="AE295">
        <v>1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1</v>
      </c>
      <c r="AN295" s="50" t="s">
        <v>116</v>
      </c>
    </row>
    <row r="296" spans="1:40" x14ac:dyDescent="0.3">
      <c r="A296">
        <v>2026</v>
      </c>
      <c r="B296">
        <v>2</v>
      </c>
      <c r="C296">
        <v>4403</v>
      </c>
      <c r="D296">
        <v>4406</v>
      </c>
      <c r="E296" t="s">
        <v>127</v>
      </c>
      <c r="F296" t="s">
        <v>92</v>
      </c>
      <c r="G296" t="s">
        <v>116</v>
      </c>
      <c r="H296">
        <v>0</v>
      </c>
      <c r="I296">
        <v>0</v>
      </c>
      <c r="K296">
        <v>0</v>
      </c>
      <c r="L296">
        <v>1</v>
      </c>
      <c r="M296">
        <v>1</v>
      </c>
      <c r="N296">
        <v>1</v>
      </c>
      <c r="O296">
        <v>1</v>
      </c>
      <c r="P296">
        <v>1</v>
      </c>
      <c r="Q296">
        <v>0</v>
      </c>
      <c r="R296">
        <v>0</v>
      </c>
      <c r="S296">
        <v>0</v>
      </c>
      <c r="T296">
        <v>1</v>
      </c>
      <c r="U296">
        <v>1</v>
      </c>
      <c r="V296">
        <v>0</v>
      </c>
      <c r="W296">
        <v>0</v>
      </c>
      <c r="X296">
        <v>2</v>
      </c>
      <c r="Y296">
        <v>1</v>
      </c>
      <c r="Z296">
        <v>2</v>
      </c>
      <c r="AA296">
        <v>0</v>
      </c>
      <c r="AB296">
        <v>1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2</v>
      </c>
      <c r="AK296">
        <v>0</v>
      </c>
      <c r="AL296">
        <v>0</v>
      </c>
      <c r="AM296">
        <v>0</v>
      </c>
      <c r="AN296" s="50" t="s">
        <v>116</v>
      </c>
    </row>
    <row r="297" spans="1:40" x14ac:dyDescent="0.3">
      <c r="A297">
        <v>2026</v>
      </c>
      <c r="B297">
        <v>2</v>
      </c>
      <c r="C297">
        <v>4404</v>
      </c>
      <c r="D297">
        <v>4407</v>
      </c>
      <c r="E297" t="s">
        <v>128</v>
      </c>
      <c r="F297" t="s">
        <v>92</v>
      </c>
      <c r="G297" t="s">
        <v>128</v>
      </c>
      <c r="H297">
        <v>40</v>
      </c>
      <c r="I297">
        <v>0</v>
      </c>
      <c r="K297">
        <v>43</v>
      </c>
      <c r="L297">
        <v>34</v>
      </c>
      <c r="M297">
        <v>33</v>
      </c>
      <c r="N297">
        <v>35</v>
      </c>
      <c r="O297">
        <v>35</v>
      </c>
      <c r="P297">
        <v>16</v>
      </c>
      <c r="Q297">
        <v>15</v>
      </c>
      <c r="R297">
        <v>15</v>
      </c>
      <c r="S297">
        <v>16</v>
      </c>
      <c r="T297">
        <v>24</v>
      </c>
      <c r="U297">
        <v>24</v>
      </c>
      <c r="V297">
        <v>0</v>
      </c>
      <c r="W297">
        <v>0</v>
      </c>
      <c r="X297">
        <v>23</v>
      </c>
      <c r="Y297">
        <v>24</v>
      </c>
      <c r="Z297">
        <v>22</v>
      </c>
      <c r="AA297">
        <v>0</v>
      </c>
      <c r="AB297">
        <v>28</v>
      </c>
      <c r="AC297">
        <v>19</v>
      </c>
      <c r="AD297">
        <v>20</v>
      </c>
      <c r="AE297">
        <v>21</v>
      </c>
      <c r="AF297">
        <v>10</v>
      </c>
      <c r="AG297">
        <v>7</v>
      </c>
      <c r="AH297">
        <v>8</v>
      </c>
      <c r="AI297">
        <v>0</v>
      </c>
      <c r="AJ297">
        <v>13</v>
      </c>
      <c r="AK297">
        <v>0</v>
      </c>
      <c r="AL297">
        <v>0</v>
      </c>
      <c r="AM297">
        <v>15</v>
      </c>
      <c r="AN297" s="50" t="s">
        <v>128</v>
      </c>
    </row>
    <row r="298" spans="1:40" x14ac:dyDescent="0.3">
      <c r="A298">
        <v>2026</v>
      </c>
      <c r="B298">
        <v>2</v>
      </c>
      <c r="C298">
        <v>4405</v>
      </c>
      <c r="D298">
        <v>4408</v>
      </c>
      <c r="E298" t="s">
        <v>129</v>
      </c>
      <c r="F298" t="s">
        <v>92</v>
      </c>
      <c r="G298" t="s">
        <v>128</v>
      </c>
      <c r="H298">
        <v>0</v>
      </c>
      <c r="I298">
        <v>0</v>
      </c>
      <c r="K298">
        <v>0</v>
      </c>
      <c r="L298">
        <v>2</v>
      </c>
      <c r="M298">
        <v>2</v>
      </c>
      <c r="N298">
        <v>2</v>
      </c>
      <c r="O298">
        <v>2</v>
      </c>
      <c r="P298">
        <v>4</v>
      </c>
      <c r="Q298">
        <v>4</v>
      </c>
      <c r="R298">
        <v>4</v>
      </c>
      <c r="S298">
        <v>4</v>
      </c>
      <c r="T298">
        <v>3</v>
      </c>
      <c r="U298">
        <v>3</v>
      </c>
      <c r="V298">
        <v>0</v>
      </c>
      <c r="W298">
        <v>0</v>
      </c>
      <c r="X298">
        <v>3</v>
      </c>
      <c r="Y298">
        <v>3</v>
      </c>
      <c r="Z298">
        <v>3</v>
      </c>
      <c r="AA298">
        <v>1</v>
      </c>
      <c r="AB298">
        <v>1</v>
      </c>
      <c r="AC298">
        <v>2</v>
      </c>
      <c r="AD298">
        <v>2</v>
      </c>
      <c r="AE298">
        <v>2</v>
      </c>
      <c r="AF298">
        <v>6</v>
      </c>
      <c r="AG298">
        <v>4</v>
      </c>
      <c r="AH298">
        <v>4</v>
      </c>
      <c r="AI298">
        <v>0</v>
      </c>
      <c r="AJ298">
        <v>3</v>
      </c>
      <c r="AK298">
        <v>0</v>
      </c>
      <c r="AL298">
        <v>0</v>
      </c>
      <c r="AM298">
        <v>3</v>
      </c>
      <c r="AN298" s="50" t="s">
        <v>128</v>
      </c>
    </row>
    <row r="299" spans="1:40" x14ac:dyDescent="0.3">
      <c r="A299">
        <v>2026</v>
      </c>
      <c r="B299">
        <v>2</v>
      </c>
      <c r="C299">
        <v>4406</v>
      </c>
      <c r="D299">
        <v>4409</v>
      </c>
      <c r="E299" t="s">
        <v>130</v>
      </c>
      <c r="F299" t="s">
        <v>92</v>
      </c>
      <c r="G299" t="s">
        <v>128</v>
      </c>
      <c r="H299">
        <v>0</v>
      </c>
      <c r="I299">
        <v>0</v>
      </c>
      <c r="K299">
        <v>0</v>
      </c>
      <c r="L299">
        <v>2</v>
      </c>
      <c r="M299">
        <v>1</v>
      </c>
      <c r="N299">
        <v>1</v>
      </c>
      <c r="O299">
        <v>2</v>
      </c>
      <c r="P299">
        <v>3</v>
      </c>
      <c r="Q299">
        <v>3</v>
      </c>
      <c r="R299">
        <v>3</v>
      </c>
      <c r="S299">
        <v>3</v>
      </c>
      <c r="T299">
        <v>6</v>
      </c>
      <c r="U299">
        <v>6</v>
      </c>
      <c r="V299">
        <v>0</v>
      </c>
      <c r="W299">
        <v>0</v>
      </c>
      <c r="X299">
        <v>3</v>
      </c>
      <c r="Y299">
        <v>3</v>
      </c>
      <c r="Z299">
        <v>3</v>
      </c>
      <c r="AA299">
        <v>0</v>
      </c>
      <c r="AB299">
        <v>2</v>
      </c>
      <c r="AC299">
        <v>6</v>
      </c>
      <c r="AD299">
        <v>5</v>
      </c>
      <c r="AE299">
        <v>4</v>
      </c>
      <c r="AF299">
        <v>5</v>
      </c>
      <c r="AG299">
        <v>4</v>
      </c>
      <c r="AH299">
        <v>16</v>
      </c>
      <c r="AI299">
        <v>0</v>
      </c>
      <c r="AJ299">
        <v>2</v>
      </c>
      <c r="AK299">
        <v>0</v>
      </c>
      <c r="AL299">
        <v>0</v>
      </c>
      <c r="AM299">
        <v>1</v>
      </c>
      <c r="AN299" s="50" t="s">
        <v>128</v>
      </c>
    </row>
    <row r="300" spans="1:40" x14ac:dyDescent="0.3">
      <c r="A300">
        <v>2026</v>
      </c>
      <c r="B300">
        <v>2</v>
      </c>
      <c r="C300">
        <v>4408</v>
      </c>
      <c r="D300">
        <v>4411</v>
      </c>
      <c r="E300" t="s">
        <v>132</v>
      </c>
      <c r="F300" t="s">
        <v>92</v>
      </c>
      <c r="G300" t="s">
        <v>128</v>
      </c>
      <c r="H300">
        <v>0</v>
      </c>
      <c r="I300">
        <v>0</v>
      </c>
      <c r="K300">
        <v>0</v>
      </c>
      <c r="L300">
        <v>1</v>
      </c>
      <c r="M300">
        <v>1</v>
      </c>
      <c r="N300">
        <v>1</v>
      </c>
      <c r="O300">
        <v>1</v>
      </c>
      <c r="P300">
        <v>2</v>
      </c>
      <c r="Q300">
        <v>3</v>
      </c>
      <c r="R300">
        <v>3</v>
      </c>
      <c r="S300">
        <v>2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1</v>
      </c>
      <c r="AG300">
        <v>1</v>
      </c>
      <c r="AH300">
        <v>3</v>
      </c>
      <c r="AI300">
        <v>0</v>
      </c>
      <c r="AJ300">
        <v>9</v>
      </c>
      <c r="AK300">
        <v>0</v>
      </c>
      <c r="AL300">
        <v>0</v>
      </c>
      <c r="AM300">
        <v>1</v>
      </c>
      <c r="AN300" s="50" t="s">
        <v>128</v>
      </c>
    </row>
    <row r="301" spans="1:40" x14ac:dyDescent="0.3">
      <c r="A301">
        <v>2026</v>
      </c>
      <c r="B301">
        <v>2</v>
      </c>
      <c r="C301">
        <v>4409</v>
      </c>
      <c r="D301">
        <v>4412</v>
      </c>
      <c r="E301" t="s">
        <v>133</v>
      </c>
      <c r="F301" t="s">
        <v>92</v>
      </c>
      <c r="G301" t="s">
        <v>128</v>
      </c>
      <c r="H301">
        <v>0</v>
      </c>
      <c r="I301">
        <v>0</v>
      </c>
      <c r="K301">
        <v>0</v>
      </c>
      <c r="L301">
        <v>1</v>
      </c>
      <c r="M301">
        <v>1</v>
      </c>
      <c r="N301">
        <v>1</v>
      </c>
      <c r="O301">
        <v>1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2</v>
      </c>
      <c r="AD301">
        <v>2</v>
      </c>
      <c r="AE301">
        <v>2</v>
      </c>
      <c r="AF301">
        <v>0</v>
      </c>
      <c r="AG301">
        <v>0</v>
      </c>
      <c r="AH301">
        <v>0</v>
      </c>
      <c r="AI301">
        <v>0</v>
      </c>
      <c r="AJ301">
        <v>1</v>
      </c>
      <c r="AK301">
        <v>0</v>
      </c>
      <c r="AL301">
        <v>0</v>
      </c>
      <c r="AM301">
        <v>0</v>
      </c>
      <c r="AN301" s="50" t="s">
        <v>128</v>
      </c>
    </row>
    <row r="302" spans="1:40" x14ac:dyDescent="0.3">
      <c r="A302">
        <v>2026</v>
      </c>
      <c r="B302">
        <v>2</v>
      </c>
      <c r="C302">
        <v>4410</v>
      </c>
      <c r="D302">
        <v>4413</v>
      </c>
      <c r="E302" t="s">
        <v>134</v>
      </c>
      <c r="F302" t="s">
        <v>92</v>
      </c>
      <c r="G302" t="s">
        <v>128</v>
      </c>
      <c r="H302">
        <v>0</v>
      </c>
      <c r="I302">
        <v>0</v>
      </c>
      <c r="K302">
        <v>0</v>
      </c>
      <c r="L302">
        <v>1</v>
      </c>
      <c r="M302">
        <v>1</v>
      </c>
      <c r="N302">
        <v>1</v>
      </c>
      <c r="O302">
        <v>1</v>
      </c>
      <c r="P302">
        <v>0</v>
      </c>
      <c r="Q302">
        <v>0</v>
      </c>
      <c r="R302">
        <v>0</v>
      </c>
      <c r="S302">
        <v>0</v>
      </c>
      <c r="T302">
        <v>2</v>
      </c>
      <c r="U302">
        <v>2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1</v>
      </c>
      <c r="AD302">
        <v>1</v>
      </c>
      <c r="AE302">
        <v>1</v>
      </c>
      <c r="AF302">
        <v>0</v>
      </c>
      <c r="AG302">
        <v>0</v>
      </c>
      <c r="AH302">
        <v>0</v>
      </c>
      <c r="AI302">
        <v>0</v>
      </c>
      <c r="AJ302">
        <v>2</v>
      </c>
      <c r="AK302">
        <v>0</v>
      </c>
      <c r="AL302">
        <v>0</v>
      </c>
      <c r="AM302">
        <v>0</v>
      </c>
      <c r="AN302" s="50" t="s">
        <v>128</v>
      </c>
    </row>
    <row r="303" spans="1:40" x14ac:dyDescent="0.3">
      <c r="A303">
        <v>2026</v>
      </c>
      <c r="B303">
        <v>2</v>
      </c>
      <c r="C303">
        <v>4411</v>
      </c>
      <c r="D303">
        <v>4414</v>
      </c>
      <c r="E303" t="s">
        <v>135</v>
      </c>
      <c r="F303" t="s">
        <v>92</v>
      </c>
      <c r="G303" t="s">
        <v>128</v>
      </c>
      <c r="H303">
        <v>0</v>
      </c>
      <c r="I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3</v>
      </c>
      <c r="Q303">
        <v>3</v>
      </c>
      <c r="R303">
        <v>3</v>
      </c>
      <c r="S303">
        <v>3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2</v>
      </c>
      <c r="AC303">
        <v>0</v>
      </c>
      <c r="AD303">
        <v>0</v>
      </c>
      <c r="AE303">
        <v>0</v>
      </c>
      <c r="AF303">
        <v>1</v>
      </c>
      <c r="AG303">
        <v>0</v>
      </c>
      <c r="AH303">
        <v>0</v>
      </c>
      <c r="AI303">
        <v>0</v>
      </c>
      <c r="AJ303">
        <v>0</v>
      </c>
      <c r="AK303">
        <v>0</v>
      </c>
      <c r="AL303">
        <v>0</v>
      </c>
      <c r="AM303">
        <v>0</v>
      </c>
      <c r="AN303" s="50" t="s">
        <v>128</v>
      </c>
    </row>
    <row r="304" spans="1:40" x14ac:dyDescent="0.3">
      <c r="A304">
        <v>2026</v>
      </c>
      <c r="B304">
        <v>2</v>
      </c>
      <c r="C304">
        <v>4412</v>
      </c>
      <c r="D304">
        <v>4415</v>
      </c>
      <c r="E304" t="s">
        <v>136</v>
      </c>
      <c r="F304" t="s">
        <v>92</v>
      </c>
      <c r="G304" t="s">
        <v>128</v>
      </c>
      <c r="H304">
        <v>0</v>
      </c>
      <c r="I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3</v>
      </c>
      <c r="Q304">
        <v>3</v>
      </c>
      <c r="R304">
        <v>3</v>
      </c>
      <c r="S304">
        <v>3</v>
      </c>
      <c r="T304">
        <v>1</v>
      </c>
      <c r="U304">
        <v>1</v>
      </c>
      <c r="V304">
        <v>0</v>
      </c>
      <c r="W304">
        <v>0</v>
      </c>
      <c r="X304">
        <v>2</v>
      </c>
      <c r="Y304">
        <v>3</v>
      </c>
      <c r="Z304">
        <v>3</v>
      </c>
      <c r="AA304">
        <v>0</v>
      </c>
      <c r="AB304">
        <v>1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v>0</v>
      </c>
      <c r="AL304">
        <v>0</v>
      </c>
      <c r="AM304">
        <v>0</v>
      </c>
      <c r="AN304" s="50" t="s">
        <v>128</v>
      </c>
    </row>
    <row r="305" spans="1:40" x14ac:dyDescent="0.3">
      <c r="A305">
        <v>2026</v>
      </c>
      <c r="B305">
        <v>2</v>
      </c>
      <c r="C305">
        <v>4413</v>
      </c>
      <c r="D305">
        <v>4416</v>
      </c>
      <c r="E305" t="s">
        <v>137</v>
      </c>
      <c r="F305" t="s">
        <v>92</v>
      </c>
      <c r="G305" t="s">
        <v>128</v>
      </c>
      <c r="H305">
        <v>0</v>
      </c>
      <c r="I305">
        <v>0</v>
      </c>
      <c r="K305">
        <v>0</v>
      </c>
      <c r="L305">
        <v>2</v>
      </c>
      <c r="M305">
        <v>2</v>
      </c>
      <c r="N305">
        <v>2</v>
      </c>
      <c r="O305">
        <v>2</v>
      </c>
      <c r="P305">
        <v>1</v>
      </c>
      <c r="Q305">
        <v>1</v>
      </c>
      <c r="R305">
        <v>1</v>
      </c>
      <c r="S305">
        <v>1</v>
      </c>
      <c r="T305">
        <v>1</v>
      </c>
      <c r="U305">
        <v>1</v>
      </c>
      <c r="V305">
        <v>0</v>
      </c>
      <c r="W305">
        <v>0</v>
      </c>
      <c r="X305">
        <v>4</v>
      </c>
      <c r="Y305">
        <v>4</v>
      </c>
      <c r="Z305">
        <v>3</v>
      </c>
      <c r="AA305">
        <v>0</v>
      </c>
      <c r="AB305">
        <v>0</v>
      </c>
      <c r="AC305">
        <v>0</v>
      </c>
      <c r="AD305">
        <v>1</v>
      </c>
      <c r="AE305">
        <v>1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0</v>
      </c>
      <c r="AL305">
        <v>0</v>
      </c>
      <c r="AM305">
        <v>0</v>
      </c>
      <c r="AN305" s="50" t="s">
        <v>128</v>
      </c>
    </row>
    <row r="306" spans="1:40" x14ac:dyDescent="0.3">
      <c r="A306">
        <v>2026</v>
      </c>
      <c r="B306">
        <v>2</v>
      </c>
      <c r="C306">
        <v>4414</v>
      </c>
      <c r="D306">
        <v>4417</v>
      </c>
      <c r="E306" t="s">
        <v>138</v>
      </c>
      <c r="F306" t="s">
        <v>92</v>
      </c>
      <c r="G306" t="s">
        <v>107</v>
      </c>
      <c r="H306">
        <v>0</v>
      </c>
      <c r="I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1</v>
      </c>
      <c r="Q306">
        <v>1</v>
      </c>
      <c r="R306">
        <v>1</v>
      </c>
      <c r="S306">
        <v>1</v>
      </c>
      <c r="T306">
        <v>3</v>
      </c>
      <c r="U306">
        <v>3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2</v>
      </c>
      <c r="AD306">
        <v>2</v>
      </c>
      <c r="AE306">
        <v>2</v>
      </c>
      <c r="AF306">
        <v>4</v>
      </c>
      <c r="AG306">
        <v>4</v>
      </c>
      <c r="AH306">
        <v>0</v>
      </c>
      <c r="AI306">
        <v>0</v>
      </c>
      <c r="AJ306">
        <v>0</v>
      </c>
      <c r="AK306">
        <v>0</v>
      </c>
      <c r="AL306">
        <v>0</v>
      </c>
      <c r="AM306">
        <v>1</v>
      </c>
      <c r="AN306" s="50" t="s">
        <v>107</v>
      </c>
    </row>
    <row r="307" spans="1:40" x14ac:dyDescent="0.3">
      <c r="A307">
        <v>2026</v>
      </c>
      <c r="B307">
        <v>2</v>
      </c>
      <c r="C307">
        <v>4415</v>
      </c>
      <c r="D307">
        <v>4418</v>
      </c>
      <c r="E307" t="s">
        <v>139</v>
      </c>
      <c r="F307" t="s">
        <v>92</v>
      </c>
      <c r="G307" t="s">
        <v>107</v>
      </c>
      <c r="H307">
        <v>0</v>
      </c>
      <c r="I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2</v>
      </c>
      <c r="Q307">
        <v>2</v>
      </c>
      <c r="R307">
        <v>2</v>
      </c>
      <c r="S307">
        <v>2</v>
      </c>
      <c r="T307">
        <v>5</v>
      </c>
      <c r="U307">
        <v>5</v>
      </c>
      <c r="V307">
        <v>0</v>
      </c>
      <c r="W307">
        <v>0</v>
      </c>
      <c r="X307">
        <v>1</v>
      </c>
      <c r="Y307">
        <v>1</v>
      </c>
      <c r="Z307">
        <v>1</v>
      </c>
      <c r="AA307">
        <v>0</v>
      </c>
      <c r="AB307">
        <v>1</v>
      </c>
      <c r="AC307">
        <v>1</v>
      </c>
      <c r="AD307">
        <v>1</v>
      </c>
      <c r="AE307">
        <v>1</v>
      </c>
      <c r="AF307">
        <v>0</v>
      </c>
      <c r="AG307">
        <v>0</v>
      </c>
      <c r="AH307">
        <v>4</v>
      </c>
      <c r="AI307">
        <v>0</v>
      </c>
      <c r="AJ307">
        <v>2</v>
      </c>
      <c r="AK307">
        <v>0</v>
      </c>
      <c r="AL307">
        <v>0</v>
      </c>
      <c r="AM307">
        <v>3</v>
      </c>
      <c r="AN307" s="50" t="s">
        <v>107</v>
      </c>
    </row>
    <row r="308" spans="1:40" x14ac:dyDescent="0.3">
      <c r="A308">
        <v>2026</v>
      </c>
      <c r="B308">
        <v>2</v>
      </c>
      <c r="C308">
        <v>4416</v>
      </c>
      <c r="D308">
        <v>4419</v>
      </c>
      <c r="E308" t="s">
        <v>140</v>
      </c>
      <c r="F308" t="s">
        <v>92</v>
      </c>
      <c r="G308" t="s">
        <v>107</v>
      </c>
      <c r="H308">
        <v>0</v>
      </c>
      <c r="I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2</v>
      </c>
      <c r="U308">
        <v>2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2</v>
      </c>
      <c r="AD308">
        <v>2</v>
      </c>
      <c r="AE308">
        <v>2</v>
      </c>
      <c r="AF308">
        <v>0</v>
      </c>
      <c r="AG308">
        <v>0</v>
      </c>
      <c r="AH308">
        <v>0</v>
      </c>
      <c r="AI308">
        <v>0</v>
      </c>
      <c r="AJ308">
        <v>0</v>
      </c>
      <c r="AK308">
        <v>0</v>
      </c>
      <c r="AL308">
        <v>0</v>
      </c>
      <c r="AM308">
        <v>0</v>
      </c>
      <c r="AN308" s="50" t="s">
        <v>107</v>
      </c>
    </row>
    <row r="309" spans="1:40" x14ac:dyDescent="0.3">
      <c r="A309">
        <v>2026</v>
      </c>
      <c r="B309">
        <v>2</v>
      </c>
      <c r="C309">
        <v>4417</v>
      </c>
      <c r="D309">
        <v>4420</v>
      </c>
      <c r="E309" t="s">
        <v>141</v>
      </c>
      <c r="F309" t="s">
        <v>92</v>
      </c>
      <c r="G309" t="s">
        <v>141</v>
      </c>
      <c r="H309">
        <v>13</v>
      </c>
      <c r="I309">
        <v>2</v>
      </c>
      <c r="K309">
        <v>22</v>
      </c>
      <c r="L309">
        <v>19</v>
      </c>
      <c r="M309">
        <v>18</v>
      </c>
      <c r="N309">
        <v>19</v>
      </c>
      <c r="O309">
        <v>19</v>
      </c>
      <c r="P309">
        <v>22</v>
      </c>
      <c r="Q309">
        <v>22</v>
      </c>
      <c r="R309">
        <v>22</v>
      </c>
      <c r="S309">
        <v>22</v>
      </c>
      <c r="T309">
        <v>16</v>
      </c>
      <c r="U309">
        <v>16</v>
      </c>
      <c r="V309">
        <v>0</v>
      </c>
      <c r="W309">
        <v>0</v>
      </c>
      <c r="X309">
        <v>22</v>
      </c>
      <c r="Y309">
        <v>22</v>
      </c>
      <c r="Z309">
        <v>22</v>
      </c>
      <c r="AA309">
        <v>0</v>
      </c>
      <c r="AB309">
        <v>19</v>
      </c>
      <c r="AC309">
        <v>18</v>
      </c>
      <c r="AD309">
        <v>19</v>
      </c>
      <c r="AE309">
        <v>20</v>
      </c>
      <c r="AF309">
        <v>24</v>
      </c>
      <c r="AG309">
        <v>21</v>
      </c>
      <c r="AH309">
        <v>7</v>
      </c>
      <c r="AI309">
        <v>0</v>
      </c>
      <c r="AJ309">
        <v>2</v>
      </c>
      <c r="AK309">
        <v>0</v>
      </c>
      <c r="AL309">
        <v>0</v>
      </c>
      <c r="AM309">
        <v>10</v>
      </c>
      <c r="AN309" s="50" t="s">
        <v>141</v>
      </c>
    </row>
    <row r="310" spans="1:40" x14ac:dyDescent="0.3">
      <c r="A310">
        <v>2026</v>
      </c>
      <c r="B310">
        <v>2</v>
      </c>
      <c r="C310">
        <v>4418</v>
      </c>
      <c r="D310">
        <v>4421</v>
      </c>
      <c r="E310" t="s">
        <v>142</v>
      </c>
      <c r="F310" t="s">
        <v>92</v>
      </c>
      <c r="G310" t="s">
        <v>141</v>
      </c>
      <c r="H310">
        <v>1</v>
      </c>
      <c r="I310">
        <v>1</v>
      </c>
      <c r="K310">
        <v>2</v>
      </c>
      <c r="L310">
        <v>5</v>
      </c>
      <c r="M310">
        <v>5</v>
      </c>
      <c r="N310">
        <v>5</v>
      </c>
      <c r="O310">
        <v>5</v>
      </c>
      <c r="P310">
        <v>5</v>
      </c>
      <c r="Q310">
        <v>5</v>
      </c>
      <c r="R310">
        <v>5</v>
      </c>
      <c r="S310">
        <v>5</v>
      </c>
      <c r="T310">
        <v>6</v>
      </c>
      <c r="U310">
        <v>6</v>
      </c>
      <c r="V310">
        <v>0</v>
      </c>
      <c r="W310">
        <v>0</v>
      </c>
      <c r="X310">
        <v>5</v>
      </c>
      <c r="Y310">
        <v>5</v>
      </c>
      <c r="Z310">
        <v>3</v>
      </c>
      <c r="AA310">
        <v>0</v>
      </c>
      <c r="AB310">
        <v>7</v>
      </c>
      <c r="AC310">
        <v>8</v>
      </c>
      <c r="AD310">
        <v>8</v>
      </c>
      <c r="AE310">
        <v>8</v>
      </c>
      <c r="AF310">
        <v>10</v>
      </c>
      <c r="AG310">
        <v>9</v>
      </c>
      <c r="AH310">
        <v>14</v>
      </c>
      <c r="AI310">
        <v>0</v>
      </c>
      <c r="AJ310">
        <v>0</v>
      </c>
      <c r="AK310">
        <v>0</v>
      </c>
      <c r="AL310">
        <v>0</v>
      </c>
      <c r="AM310">
        <v>1</v>
      </c>
      <c r="AN310" s="50" t="s">
        <v>141</v>
      </c>
    </row>
    <row r="311" spans="1:40" x14ac:dyDescent="0.3">
      <c r="A311">
        <v>2026</v>
      </c>
      <c r="B311">
        <v>2</v>
      </c>
      <c r="C311">
        <v>4419</v>
      </c>
      <c r="D311">
        <v>4422</v>
      </c>
      <c r="E311" t="s">
        <v>143</v>
      </c>
      <c r="F311" t="s">
        <v>92</v>
      </c>
      <c r="G311" t="s">
        <v>141</v>
      </c>
      <c r="H311">
        <v>0</v>
      </c>
      <c r="I311">
        <v>0</v>
      </c>
      <c r="K311">
        <v>0</v>
      </c>
      <c r="L311">
        <v>2</v>
      </c>
      <c r="M311">
        <v>3</v>
      </c>
      <c r="N311">
        <v>2</v>
      </c>
      <c r="O311">
        <v>2</v>
      </c>
      <c r="P311">
        <v>3</v>
      </c>
      <c r="Q311">
        <v>3</v>
      </c>
      <c r="R311">
        <v>3</v>
      </c>
      <c r="S311">
        <v>3</v>
      </c>
      <c r="T311">
        <v>1</v>
      </c>
      <c r="U311">
        <v>1</v>
      </c>
      <c r="V311">
        <v>0</v>
      </c>
      <c r="W311">
        <v>1</v>
      </c>
      <c r="X311">
        <v>0</v>
      </c>
      <c r="Y311">
        <v>0</v>
      </c>
      <c r="Z311">
        <v>0</v>
      </c>
      <c r="AA311">
        <v>0</v>
      </c>
      <c r="AB311">
        <v>4</v>
      </c>
      <c r="AC311">
        <v>4</v>
      </c>
      <c r="AD311">
        <v>4</v>
      </c>
      <c r="AE311">
        <v>4</v>
      </c>
      <c r="AF311">
        <v>1</v>
      </c>
      <c r="AG311">
        <v>1</v>
      </c>
      <c r="AH311">
        <v>5</v>
      </c>
      <c r="AI311">
        <v>0</v>
      </c>
      <c r="AJ311">
        <v>1</v>
      </c>
      <c r="AK311">
        <v>0</v>
      </c>
      <c r="AL311">
        <v>0</v>
      </c>
      <c r="AM311">
        <v>0</v>
      </c>
      <c r="AN311" s="50" t="s">
        <v>141</v>
      </c>
    </row>
    <row r="312" spans="1:40" x14ac:dyDescent="0.3">
      <c r="A312">
        <v>2026</v>
      </c>
      <c r="B312">
        <v>2</v>
      </c>
      <c r="C312">
        <v>4420</v>
      </c>
      <c r="D312">
        <v>4423</v>
      </c>
      <c r="E312" t="s">
        <v>144</v>
      </c>
      <c r="F312" t="s">
        <v>92</v>
      </c>
      <c r="G312" t="s">
        <v>141</v>
      </c>
      <c r="H312">
        <v>0</v>
      </c>
      <c r="I312">
        <v>0</v>
      </c>
      <c r="K312">
        <v>0</v>
      </c>
      <c r="L312">
        <v>3</v>
      </c>
      <c r="M312">
        <v>3</v>
      </c>
      <c r="N312">
        <v>3</v>
      </c>
      <c r="O312">
        <v>3</v>
      </c>
      <c r="P312">
        <v>2</v>
      </c>
      <c r="Q312">
        <v>1</v>
      </c>
      <c r="R312">
        <v>1</v>
      </c>
      <c r="S312">
        <v>1</v>
      </c>
      <c r="T312">
        <v>2</v>
      </c>
      <c r="U312">
        <v>1</v>
      </c>
      <c r="V312">
        <v>1</v>
      </c>
      <c r="W312">
        <v>0</v>
      </c>
      <c r="X312">
        <v>1</v>
      </c>
      <c r="Y312">
        <v>1</v>
      </c>
      <c r="Z312">
        <v>1</v>
      </c>
      <c r="AA312">
        <v>0</v>
      </c>
      <c r="AB312">
        <v>2</v>
      </c>
      <c r="AC312">
        <v>3</v>
      </c>
      <c r="AD312">
        <v>0</v>
      </c>
      <c r="AE312">
        <v>3</v>
      </c>
      <c r="AF312">
        <v>3</v>
      </c>
      <c r="AG312">
        <v>5</v>
      </c>
      <c r="AH312">
        <v>0</v>
      </c>
      <c r="AI312">
        <v>0</v>
      </c>
      <c r="AJ312">
        <v>0</v>
      </c>
      <c r="AK312">
        <v>0</v>
      </c>
      <c r="AL312">
        <v>0</v>
      </c>
      <c r="AM312">
        <v>0</v>
      </c>
      <c r="AN312" s="50" t="s">
        <v>141</v>
      </c>
    </row>
    <row r="313" spans="1:40" x14ac:dyDescent="0.3">
      <c r="A313">
        <v>2026</v>
      </c>
      <c r="B313">
        <v>2</v>
      </c>
      <c r="C313">
        <v>4421</v>
      </c>
      <c r="D313">
        <v>4424</v>
      </c>
      <c r="E313" t="s">
        <v>145</v>
      </c>
      <c r="F313" t="s">
        <v>92</v>
      </c>
      <c r="G313" t="s">
        <v>141</v>
      </c>
      <c r="H313">
        <v>0</v>
      </c>
      <c r="I313">
        <v>0</v>
      </c>
      <c r="K313">
        <v>0</v>
      </c>
      <c r="L313">
        <v>5</v>
      </c>
      <c r="M313">
        <v>4</v>
      </c>
      <c r="N313">
        <v>5</v>
      </c>
      <c r="O313">
        <v>5</v>
      </c>
      <c r="P313">
        <v>5</v>
      </c>
      <c r="Q313">
        <v>5</v>
      </c>
      <c r="R313">
        <v>5</v>
      </c>
      <c r="S313">
        <v>5</v>
      </c>
      <c r="T313">
        <v>2</v>
      </c>
      <c r="U313">
        <v>2</v>
      </c>
      <c r="V313">
        <v>0</v>
      </c>
      <c r="W313">
        <v>0</v>
      </c>
      <c r="X313">
        <v>4</v>
      </c>
      <c r="Y313">
        <v>4</v>
      </c>
      <c r="Z313">
        <v>4</v>
      </c>
      <c r="AA313">
        <v>0</v>
      </c>
      <c r="AB313">
        <v>4</v>
      </c>
      <c r="AC313">
        <v>6</v>
      </c>
      <c r="AD313">
        <v>6</v>
      </c>
      <c r="AE313">
        <v>6</v>
      </c>
      <c r="AF313">
        <v>6</v>
      </c>
      <c r="AG313">
        <v>6</v>
      </c>
      <c r="AH313">
        <v>0</v>
      </c>
      <c r="AI313">
        <v>0</v>
      </c>
      <c r="AJ313">
        <v>0</v>
      </c>
      <c r="AK313">
        <v>0</v>
      </c>
      <c r="AL313">
        <v>0</v>
      </c>
      <c r="AM313">
        <v>0</v>
      </c>
      <c r="AN313" s="50" t="s">
        <v>141</v>
      </c>
    </row>
    <row r="314" spans="1:40" x14ac:dyDescent="0.3">
      <c r="A314">
        <v>2026</v>
      </c>
      <c r="B314">
        <v>2</v>
      </c>
      <c r="C314">
        <v>4422</v>
      </c>
      <c r="D314">
        <v>4425</v>
      </c>
      <c r="E314" t="s">
        <v>146</v>
      </c>
      <c r="F314" t="s">
        <v>92</v>
      </c>
      <c r="G314" t="s">
        <v>141</v>
      </c>
      <c r="H314">
        <v>0</v>
      </c>
      <c r="I314">
        <v>0</v>
      </c>
      <c r="K314">
        <v>0</v>
      </c>
      <c r="L314">
        <v>7</v>
      </c>
      <c r="M314">
        <v>7</v>
      </c>
      <c r="N314">
        <v>7</v>
      </c>
      <c r="O314">
        <v>7</v>
      </c>
      <c r="P314">
        <v>3</v>
      </c>
      <c r="Q314">
        <v>3</v>
      </c>
      <c r="R314">
        <v>3</v>
      </c>
      <c r="S314">
        <v>3</v>
      </c>
      <c r="T314">
        <v>7</v>
      </c>
      <c r="U314">
        <v>7</v>
      </c>
      <c r="V314">
        <v>0</v>
      </c>
      <c r="W314">
        <v>0</v>
      </c>
      <c r="X314">
        <v>2</v>
      </c>
      <c r="Y314">
        <v>1</v>
      </c>
      <c r="Z314">
        <v>1</v>
      </c>
      <c r="AA314">
        <v>0</v>
      </c>
      <c r="AB314">
        <v>7</v>
      </c>
      <c r="AC314">
        <v>2</v>
      </c>
      <c r="AD314">
        <v>2</v>
      </c>
      <c r="AE314">
        <v>2</v>
      </c>
      <c r="AF314">
        <v>5</v>
      </c>
      <c r="AG314">
        <v>4</v>
      </c>
      <c r="AH314">
        <v>1</v>
      </c>
      <c r="AI314">
        <v>0</v>
      </c>
      <c r="AJ314">
        <v>1</v>
      </c>
      <c r="AK314">
        <v>0</v>
      </c>
      <c r="AL314">
        <v>0</v>
      </c>
      <c r="AM314">
        <v>0</v>
      </c>
      <c r="AN314" s="50" t="s">
        <v>141</v>
      </c>
    </row>
    <row r="315" spans="1:40" x14ac:dyDescent="0.3">
      <c r="A315">
        <v>2026</v>
      </c>
      <c r="B315">
        <v>2</v>
      </c>
      <c r="C315">
        <v>4423</v>
      </c>
      <c r="D315">
        <v>4426</v>
      </c>
      <c r="E315" t="s">
        <v>147</v>
      </c>
      <c r="F315" t="s">
        <v>92</v>
      </c>
      <c r="G315" t="s">
        <v>141</v>
      </c>
      <c r="H315">
        <v>0</v>
      </c>
      <c r="I315">
        <v>0</v>
      </c>
      <c r="K315">
        <v>0</v>
      </c>
      <c r="L315">
        <v>7</v>
      </c>
      <c r="M315">
        <v>7</v>
      </c>
      <c r="N315">
        <v>7</v>
      </c>
      <c r="O315">
        <v>6</v>
      </c>
      <c r="P315">
        <v>6</v>
      </c>
      <c r="Q315">
        <v>6</v>
      </c>
      <c r="R315">
        <v>6</v>
      </c>
      <c r="S315">
        <v>6</v>
      </c>
      <c r="T315">
        <v>6</v>
      </c>
      <c r="U315">
        <v>6</v>
      </c>
      <c r="V315">
        <v>0</v>
      </c>
      <c r="W315">
        <v>0</v>
      </c>
      <c r="X315">
        <v>6</v>
      </c>
      <c r="Y315">
        <v>6</v>
      </c>
      <c r="Z315">
        <v>6</v>
      </c>
      <c r="AA315">
        <v>0</v>
      </c>
      <c r="AB315">
        <v>4</v>
      </c>
      <c r="AC315">
        <v>3</v>
      </c>
      <c r="AD315">
        <v>3</v>
      </c>
      <c r="AE315">
        <v>3</v>
      </c>
      <c r="AF315">
        <v>2</v>
      </c>
      <c r="AG315">
        <v>2</v>
      </c>
      <c r="AH315">
        <v>4</v>
      </c>
      <c r="AI315">
        <v>0</v>
      </c>
      <c r="AJ315">
        <v>8</v>
      </c>
      <c r="AK315">
        <v>0</v>
      </c>
      <c r="AL315">
        <v>13</v>
      </c>
      <c r="AM315">
        <v>0</v>
      </c>
      <c r="AN315" s="50" t="s">
        <v>141</v>
      </c>
    </row>
    <row r="316" spans="1:40" x14ac:dyDescent="0.3">
      <c r="A316">
        <v>2026</v>
      </c>
      <c r="B316">
        <v>2</v>
      </c>
      <c r="C316">
        <v>4424</v>
      </c>
      <c r="D316">
        <v>4427</v>
      </c>
      <c r="E316" t="s">
        <v>148</v>
      </c>
      <c r="F316" t="s">
        <v>92</v>
      </c>
      <c r="G316" t="s">
        <v>141</v>
      </c>
      <c r="H316">
        <v>0</v>
      </c>
      <c r="I316">
        <v>0</v>
      </c>
      <c r="K316">
        <v>0</v>
      </c>
      <c r="L316">
        <v>4</v>
      </c>
      <c r="M316">
        <v>4</v>
      </c>
      <c r="N316">
        <v>4</v>
      </c>
      <c r="O316">
        <v>4</v>
      </c>
      <c r="P316">
        <v>2</v>
      </c>
      <c r="Q316">
        <v>1</v>
      </c>
      <c r="R316">
        <v>1</v>
      </c>
      <c r="S316">
        <v>1</v>
      </c>
      <c r="T316">
        <v>0</v>
      </c>
      <c r="U316">
        <v>0</v>
      </c>
      <c r="V316">
        <v>0</v>
      </c>
      <c r="W316">
        <v>0</v>
      </c>
      <c r="X316">
        <v>3</v>
      </c>
      <c r="Y316">
        <v>3</v>
      </c>
      <c r="Z316">
        <v>3</v>
      </c>
      <c r="AA316">
        <v>0</v>
      </c>
      <c r="AB316">
        <v>2</v>
      </c>
      <c r="AC316">
        <v>4</v>
      </c>
      <c r="AD316">
        <v>4</v>
      </c>
      <c r="AE316">
        <v>4</v>
      </c>
      <c r="AF316">
        <v>2</v>
      </c>
      <c r="AG316">
        <v>2</v>
      </c>
      <c r="AH316">
        <v>0</v>
      </c>
      <c r="AI316">
        <v>0</v>
      </c>
      <c r="AJ316">
        <v>1</v>
      </c>
      <c r="AK316">
        <v>0</v>
      </c>
      <c r="AL316">
        <v>0</v>
      </c>
      <c r="AM316">
        <v>1</v>
      </c>
      <c r="AN316" s="50" t="s">
        <v>141</v>
      </c>
    </row>
    <row r="317" spans="1:40" x14ac:dyDescent="0.3">
      <c r="A317">
        <v>2026</v>
      </c>
      <c r="B317">
        <v>2</v>
      </c>
      <c r="C317">
        <v>4425</v>
      </c>
      <c r="D317">
        <v>4428</v>
      </c>
      <c r="E317" t="s">
        <v>149</v>
      </c>
      <c r="F317" t="s">
        <v>92</v>
      </c>
      <c r="G317" t="s">
        <v>141</v>
      </c>
      <c r="H317">
        <v>0</v>
      </c>
      <c r="I317">
        <v>0</v>
      </c>
      <c r="K317">
        <v>0</v>
      </c>
      <c r="L317">
        <v>5</v>
      </c>
      <c r="M317">
        <v>5</v>
      </c>
      <c r="N317">
        <v>5</v>
      </c>
      <c r="O317">
        <v>5</v>
      </c>
      <c r="P317">
        <v>4</v>
      </c>
      <c r="Q317">
        <v>3</v>
      </c>
      <c r="R317">
        <v>4</v>
      </c>
      <c r="S317">
        <v>4</v>
      </c>
      <c r="T317">
        <v>3</v>
      </c>
      <c r="U317">
        <v>3</v>
      </c>
      <c r="V317">
        <v>0</v>
      </c>
      <c r="W317">
        <v>0</v>
      </c>
      <c r="X317">
        <v>1</v>
      </c>
      <c r="Y317">
        <v>1</v>
      </c>
      <c r="Z317">
        <v>1</v>
      </c>
      <c r="AA317">
        <v>0</v>
      </c>
      <c r="AB317">
        <v>3</v>
      </c>
      <c r="AC317">
        <v>8</v>
      </c>
      <c r="AD317">
        <v>8</v>
      </c>
      <c r="AE317">
        <v>8</v>
      </c>
      <c r="AF317">
        <v>4</v>
      </c>
      <c r="AG317">
        <v>3</v>
      </c>
      <c r="AH317">
        <v>0</v>
      </c>
      <c r="AI317">
        <v>0</v>
      </c>
      <c r="AJ317">
        <v>0</v>
      </c>
      <c r="AK317">
        <v>0</v>
      </c>
      <c r="AL317">
        <v>0</v>
      </c>
      <c r="AM317">
        <v>4</v>
      </c>
      <c r="AN317" s="50" t="s">
        <v>141</v>
      </c>
    </row>
    <row r="318" spans="1:40" x14ac:dyDescent="0.3">
      <c r="A318">
        <v>2026</v>
      </c>
      <c r="B318">
        <v>2</v>
      </c>
      <c r="C318">
        <v>4426</v>
      </c>
      <c r="D318">
        <v>4429</v>
      </c>
      <c r="E318" t="s">
        <v>150</v>
      </c>
      <c r="F318" t="s">
        <v>92</v>
      </c>
      <c r="G318" t="s">
        <v>141</v>
      </c>
      <c r="H318">
        <v>2</v>
      </c>
      <c r="I318">
        <v>0</v>
      </c>
      <c r="K318">
        <v>5</v>
      </c>
      <c r="L318">
        <v>11</v>
      </c>
      <c r="M318">
        <v>11</v>
      </c>
      <c r="N318">
        <v>8</v>
      </c>
      <c r="O318">
        <v>11</v>
      </c>
      <c r="P318">
        <v>16</v>
      </c>
      <c r="Q318">
        <v>16</v>
      </c>
      <c r="R318">
        <v>14</v>
      </c>
      <c r="S318">
        <v>16</v>
      </c>
      <c r="T318">
        <v>12</v>
      </c>
      <c r="U318">
        <v>13</v>
      </c>
      <c r="V318">
        <v>0</v>
      </c>
      <c r="W318">
        <v>0</v>
      </c>
      <c r="X318">
        <v>8</v>
      </c>
      <c r="Y318">
        <v>8</v>
      </c>
      <c r="Z318">
        <v>8</v>
      </c>
      <c r="AA318">
        <v>0</v>
      </c>
      <c r="AB318">
        <v>9</v>
      </c>
      <c r="AC318">
        <v>12</v>
      </c>
      <c r="AD318">
        <v>12</v>
      </c>
      <c r="AE318">
        <v>12</v>
      </c>
      <c r="AF318">
        <v>7</v>
      </c>
      <c r="AG318">
        <v>7</v>
      </c>
      <c r="AH318">
        <v>1</v>
      </c>
      <c r="AI318">
        <v>0</v>
      </c>
      <c r="AJ318">
        <v>0</v>
      </c>
      <c r="AK318">
        <v>0</v>
      </c>
      <c r="AL318">
        <v>0</v>
      </c>
      <c r="AM318">
        <v>10</v>
      </c>
      <c r="AN318" s="50" t="s">
        <v>141</v>
      </c>
    </row>
    <row r="319" spans="1:40" x14ac:dyDescent="0.3">
      <c r="A319">
        <v>2026</v>
      </c>
      <c r="B319">
        <v>2</v>
      </c>
      <c r="C319">
        <v>4427</v>
      </c>
      <c r="D319">
        <v>4430</v>
      </c>
      <c r="E319" t="s">
        <v>151</v>
      </c>
      <c r="F319" t="s">
        <v>92</v>
      </c>
      <c r="G319" t="s">
        <v>141</v>
      </c>
      <c r="H319">
        <v>0</v>
      </c>
      <c r="I319">
        <v>0</v>
      </c>
      <c r="K319">
        <v>0</v>
      </c>
      <c r="L319">
        <v>3</v>
      </c>
      <c r="M319">
        <v>3</v>
      </c>
      <c r="N319">
        <v>3</v>
      </c>
      <c r="O319">
        <v>3</v>
      </c>
      <c r="P319">
        <v>4</v>
      </c>
      <c r="Q319">
        <v>4</v>
      </c>
      <c r="R319">
        <v>4</v>
      </c>
      <c r="S319">
        <v>4</v>
      </c>
      <c r="T319">
        <v>2</v>
      </c>
      <c r="U319">
        <v>2</v>
      </c>
      <c r="V319">
        <v>0</v>
      </c>
      <c r="W319">
        <v>0</v>
      </c>
      <c r="X319">
        <v>5</v>
      </c>
      <c r="Y319">
        <v>5</v>
      </c>
      <c r="Z319">
        <v>5</v>
      </c>
      <c r="AA319">
        <v>0</v>
      </c>
      <c r="AB319">
        <v>3</v>
      </c>
      <c r="AC319">
        <v>5</v>
      </c>
      <c r="AD319">
        <v>5</v>
      </c>
      <c r="AE319">
        <v>5</v>
      </c>
      <c r="AF319">
        <v>3</v>
      </c>
      <c r="AG319">
        <v>3</v>
      </c>
      <c r="AH319">
        <v>4</v>
      </c>
      <c r="AI319">
        <v>0</v>
      </c>
      <c r="AJ319">
        <v>5</v>
      </c>
      <c r="AK319">
        <v>0</v>
      </c>
      <c r="AL319">
        <v>0</v>
      </c>
      <c r="AM319">
        <v>4</v>
      </c>
      <c r="AN319" s="50" t="s">
        <v>141</v>
      </c>
    </row>
    <row r="320" spans="1:40" x14ac:dyDescent="0.3">
      <c r="A320">
        <v>2026</v>
      </c>
      <c r="B320">
        <v>2</v>
      </c>
      <c r="C320">
        <v>4428</v>
      </c>
      <c r="D320">
        <v>4431</v>
      </c>
      <c r="E320" t="s">
        <v>152</v>
      </c>
      <c r="F320" t="s">
        <v>92</v>
      </c>
      <c r="G320" t="s">
        <v>141</v>
      </c>
      <c r="H320">
        <v>0</v>
      </c>
      <c r="I320">
        <v>0</v>
      </c>
      <c r="K320">
        <v>0</v>
      </c>
      <c r="L320">
        <v>1</v>
      </c>
      <c r="M320">
        <v>1</v>
      </c>
      <c r="N320">
        <v>1</v>
      </c>
      <c r="O320">
        <v>1</v>
      </c>
      <c r="P320">
        <v>2</v>
      </c>
      <c r="Q320">
        <v>2</v>
      </c>
      <c r="R320">
        <v>2</v>
      </c>
      <c r="S320">
        <v>2</v>
      </c>
      <c r="T320">
        <v>1</v>
      </c>
      <c r="U320">
        <v>1</v>
      </c>
      <c r="V320">
        <v>0</v>
      </c>
      <c r="W320">
        <v>0</v>
      </c>
      <c r="X320">
        <v>2</v>
      </c>
      <c r="Y320">
        <v>2</v>
      </c>
      <c r="Z320">
        <v>2</v>
      </c>
      <c r="AA320">
        <v>0</v>
      </c>
      <c r="AB320">
        <v>1</v>
      </c>
      <c r="AC320">
        <v>2</v>
      </c>
      <c r="AD320">
        <v>2</v>
      </c>
      <c r="AE320">
        <v>2</v>
      </c>
      <c r="AF320">
        <v>3</v>
      </c>
      <c r="AG320">
        <v>3</v>
      </c>
      <c r="AH320">
        <v>0</v>
      </c>
      <c r="AI320">
        <v>0</v>
      </c>
      <c r="AJ320">
        <v>2</v>
      </c>
      <c r="AK320">
        <v>0</v>
      </c>
      <c r="AL320">
        <v>0</v>
      </c>
      <c r="AM320">
        <v>0</v>
      </c>
      <c r="AN320" s="50" t="s">
        <v>141</v>
      </c>
    </row>
    <row r="321" spans="1:40" x14ac:dyDescent="0.3">
      <c r="A321">
        <v>2026</v>
      </c>
      <c r="B321">
        <v>2</v>
      </c>
      <c r="C321">
        <v>4429</v>
      </c>
      <c r="D321">
        <v>4432</v>
      </c>
      <c r="E321" t="s">
        <v>153</v>
      </c>
      <c r="F321" t="s">
        <v>92</v>
      </c>
      <c r="G321" t="s">
        <v>141</v>
      </c>
      <c r="H321">
        <v>1</v>
      </c>
      <c r="I321">
        <v>0</v>
      </c>
      <c r="K321">
        <v>1</v>
      </c>
      <c r="L321">
        <v>2</v>
      </c>
      <c r="M321">
        <v>2</v>
      </c>
      <c r="N321">
        <v>2</v>
      </c>
      <c r="O321">
        <v>2</v>
      </c>
      <c r="P321">
        <v>1</v>
      </c>
      <c r="Q321">
        <v>1</v>
      </c>
      <c r="R321">
        <v>1</v>
      </c>
      <c r="S321">
        <v>1</v>
      </c>
      <c r="T321">
        <v>3</v>
      </c>
      <c r="U321">
        <v>3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1</v>
      </c>
      <c r="AC321">
        <v>1</v>
      </c>
      <c r="AD321">
        <v>1</v>
      </c>
      <c r="AE321">
        <v>1</v>
      </c>
      <c r="AF321">
        <v>1</v>
      </c>
      <c r="AG321">
        <v>1</v>
      </c>
      <c r="AH321">
        <v>5</v>
      </c>
      <c r="AI321">
        <v>0</v>
      </c>
      <c r="AJ321">
        <v>0</v>
      </c>
      <c r="AK321">
        <v>0</v>
      </c>
      <c r="AL321">
        <v>0</v>
      </c>
      <c r="AM321">
        <v>0</v>
      </c>
      <c r="AN321" s="50" t="s">
        <v>141</v>
      </c>
    </row>
    <row r="322" spans="1:40" x14ac:dyDescent="0.3">
      <c r="A322">
        <v>2026</v>
      </c>
      <c r="B322">
        <v>2</v>
      </c>
      <c r="C322">
        <v>4430</v>
      </c>
      <c r="D322">
        <v>4433</v>
      </c>
      <c r="E322" t="s">
        <v>154</v>
      </c>
      <c r="F322" t="s">
        <v>92</v>
      </c>
      <c r="G322" t="s">
        <v>141</v>
      </c>
      <c r="H322">
        <v>0</v>
      </c>
      <c r="I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1</v>
      </c>
      <c r="Q322">
        <v>1</v>
      </c>
      <c r="R322">
        <v>2</v>
      </c>
      <c r="S322">
        <v>2</v>
      </c>
      <c r="T322">
        <v>0</v>
      </c>
      <c r="U322">
        <v>0</v>
      </c>
      <c r="V322">
        <v>0</v>
      </c>
      <c r="W322">
        <v>0</v>
      </c>
      <c r="X322">
        <v>3</v>
      </c>
      <c r="Y322">
        <v>4</v>
      </c>
      <c r="Z322">
        <v>5</v>
      </c>
      <c r="AA322">
        <v>0</v>
      </c>
      <c r="AB322">
        <v>5</v>
      </c>
      <c r="AC322">
        <v>3</v>
      </c>
      <c r="AD322">
        <v>1</v>
      </c>
      <c r="AE322">
        <v>1</v>
      </c>
      <c r="AF322">
        <v>1</v>
      </c>
      <c r="AG322">
        <v>1</v>
      </c>
      <c r="AH322">
        <v>1</v>
      </c>
      <c r="AI322">
        <v>0</v>
      </c>
      <c r="AJ322">
        <v>0</v>
      </c>
      <c r="AK322">
        <v>0</v>
      </c>
      <c r="AL322">
        <v>1</v>
      </c>
      <c r="AM322">
        <v>0</v>
      </c>
      <c r="AN322" s="50" t="s">
        <v>141</v>
      </c>
    </row>
    <row r="323" spans="1:40" x14ac:dyDescent="0.3">
      <c r="A323">
        <v>2026</v>
      </c>
      <c r="B323">
        <v>2</v>
      </c>
      <c r="C323">
        <v>4431</v>
      </c>
      <c r="D323">
        <v>4434</v>
      </c>
      <c r="E323" t="s">
        <v>155</v>
      </c>
      <c r="F323" t="s">
        <v>92</v>
      </c>
      <c r="G323" t="s">
        <v>141</v>
      </c>
      <c r="H323">
        <v>0</v>
      </c>
      <c r="I323">
        <v>0</v>
      </c>
      <c r="K323">
        <v>0</v>
      </c>
      <c r="L323">
        <v>3</v>
      </c>
      <c r="M323">
        <v>3</v>
      </c>
      <c r="N323">
        <v>3</v>
      </c>
      <c r="O323">
        <v>3</v>
      </c>
      <c r="P323">
        <v>3</v>
      </c>
      <c r="Q323">
        <v>3</v>
      </c>
      <c r="R323">
        <v>3</v>
      </c>
      <c r="S323">
        <v>3</v>
      </c>
      <c r="T323">
        <v>2</v>
      </c>
      <c r="U323">
        <v>2</v>
      </c>
      <c r="V323">
        <v>0</v>
      </c>
      <c r="W323">
        <v>0</v>
      </c>
      <c r="X323">
        <v>1</v>
      </c>
      <c r="Y323">
        <v>1</v>
      </c>
      <c r="Z323">
        <v>1</v>
      </c>
      <c r="AA323">
        <v>0</v>
      </c>
      <c r="AB323">
        <v>6</v>
      </c>
      <c r="AC323">
        <v>1</v>
      </c>
      <c r="AD323">
        <v>1</v>
      </c>
      <c r="AE323">
        <v>1</v>
      </c>
      <c r="AF323">
        <v>1</v>
      </c>
      <c r="AG323">
        <v>1</v>
      </c>
      <c r="AH323">
        <v>0</v>
      </c>
      <c r="AI323">
        <v>0</v>
      </c>
      <c r="AJ323">
        <v>0</v>
      </c>
      <c r="AK323">
        <v>0</v>
      </c>
      <c r="AL323">
        <v>0</v>
      </c>
      <c r="AM323">
        <v>3</v>
      </c>
      <c r="AN323" s="50" t="s">
        <v>141</v>
      </c>
    </row>
    <row r="324" spans="1:40" x14ac:dyDescent="0.3">
      <c r="A324">
        <v>2026</v>
      </c>
      <c r="B324">
        <v>2</v>
      </c>
      <c r="C324">
        <v>4432</v>
      </c>
      <c r="D324">
        <v>4435</v>
      </c>
      <c r="E324" t="s">
        <v>156</v>
      </c>
      <c r="F324" t="s">
        <v>92</v>
      </c>
      <c r="G324" t="s">
        <v>141</v>
      </c>
      <c r="H324">
        <v>0</v>
      </c>
      <c r="I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3</v>
      </c>
      <c r="Q324">
        <v>3</v>
      </c>
      <c r="R324">
        <v>3</v>
      </c>
      <c r="S324">
        <v>3</v>
      </c>
      <c r="T324">
        <v>2</v>
      </c>
      <c r="U324">
        <v>2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4</v>
      </c>
      <c r="AC324">
        <v>1</v>
      </c>
      <c r="AD324">
        <v>1</v>
      </c>
      <c r="AE324">
        <v>1</v>
      </c>
      <c r="AF324">
        <v>2</v>
      </c>
      <c r="AG324">
        <v>2</v>
      </c>
      <c r="AH324">
        <v>0</v>
      </c>
      <c r="AI324">
        <v>0</v>
      </c>
      <c r="AJ324">
        <v>1</v>
      </c>
      <c r="AK324">
        <v>0</v>
      </c>
      <c r="AL324">
        <v>0</v>
      </c>
      <c r="AM324">
        <v>1</v>
      </c>
      <c r="AN324" s="50" t="s">
        <v>141</v>
      </c>
    </row>
    <row r="325" spans="1:40" x14ac:dyDescent="0.3">
      <c r="A325">
        <v>2026</v>
      </c>
      <c r="B325">
        <v>2</v>
      </c>
      <c r="C325">
        <v>4433</v>
      </c>
      <c r="D325">
        <v>4436</v>
      </c>
      <c r="E325" t="s">
        <v>157</v>
      </c>
      <c r="F325" t="s">
        <v>92</v>
      </c>
      <c r="G325" t="s">
        <v>141</v>
      </c>
      <c r="H325">
        <v>0</v>
      </c>
      <c r="I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2</v>
      </c>
      <c r="Q325">
        <v>2</v>
      </c>
      <c r="R325">
        <v>2</v>
      </c>
      <c r="S325">
        <v>2</v>
      </c>
      <c r="T325">
        <v>1</v>
      </c>
      <c r="U325">
        <v>1</v>
      </c>
      <c r="V325">
        <v>0</v>
      </c>
      <c r="W325">
        <v>0</v>
      </c>
      <c r="X325">
        <v>3</v>
      </c>
      <c r="Y325">
        <v>3</v>
      </c>
      <c r="Z325">
        <v>3</v>
      </c>
      <c r="AA325">
        <v>0</v>
      </c>
      <c r="AB325">
        <v>5</v>
      </c>
      <c r="AC325">
        <v>0</v>
      </c>
      <c r="AD325">
        <v>0</v>
      </c>
      <c r="AE325">
        <v>0</v>
      </c>
      <c r="AF325">
        <v>2</v>
      </c>
      <c r="AG325">
        <v>2</v>
      </c>
      <c r="AH325">
        <v>0</v>
      </c>
      <c r="AI325">
        <v>0</v>
      </c>
      <c r="AJ325">
        <v>0</v>
      </c>
      <c r="AK325">
        <v>0</v>
      </c>
      <c r="AL325">
        <v>0</v>
      </c>
      <c r="AM325">
        <v>2</v>
      </c>
      <c r="AN325" s="50" t="s">
        <v>141</v>
      </c>
    </row>
    <row r="326" spans="1:40" x14ac:dyDescent="0.3">
      <c r="A326">
        <v>2026</v>
      </c>
      <c r="B326">
        <v>2</v>
      </c>
      <c r="C326">
        <v>4434</v>
      </c>
      <c r="D326">
        <v>4437</v>
      </c>
      <c r="E326" t="s">
        <v>158</v>
      </c>
      <c r="F326" t="s">
        <v>92</v>
      </c>
      <c r="G326" t="s">
        <v>141</v>
      </c>
      <c r="H326">
        <v>0</v>
      </c>
      <c r="I326">
        <v>0</v>
      </c>
      <c r="K326">
        <v>0</v>
      </c>
      <c r="L326">
        <v>2</v>
      </c>
      <c r="M326">
        <v>2</v>
      </c>
      <c r="N326">
        <v>2</v>
      </c>
      <c r="O326">
        <v>2</v>
      </c>
      <c r="P326">
        <v>8</v>
      </c>
      <c r="Q326">
        <v>7</v>
      </c>
      <c r="R326">
        <v>8</v>
      </c>
      <c r="S326">
        <v>8</v>
      </c>
      <c r="T326">
        <v>7</v>
      </c>
      <c r="U326">
        <v>7</v>
      </c>
      <c r="V326">
        <v>0</v>
      </c>
      <c r="W326">
        <v>0</v>
      </c>
      <c r="X326">
        <v>2</v>
      </c>
      <c r="Y326">
        <v>3</v>
      </c>
      <c r="Z326">
        <v>3</v>
      </c>
      <c r="AA326">
        <v>0</v>
      </c>
      <c r="AB326">
        <v>3</v>
      </c>
      <c r="AC326">
        <v>6</v>
      </c>
      <c r="AD326">
        <v>6</v>
      </c>
      <c r="AE326">
        <v>5</v>
      </c>
      <c r="AF326">
        <v>4</v>
      </c>
      <c r="AG326">
        <v>4</v>
      </c>
      <c r="AH326">
        <v>0</v>
      </c>
      <c r="AI326">
        <v>0</v>
      </c>
      <c r="AJ326">
        <v>0</v>
      </c>
      <c r="AK326">
        <v>0</v>
      </c>
      <c r="AL326">
        <v>0</v>
      </c>
      <c r="AM326">
        <v>3</v>
      </c>
      <c r="AN326" s="50" t="s">
        <v>141</v>
      </c>
    </row>
    <row r="327" spans="1:40" x14ac:dyDescent="0.3">
      <c r="A327">
        <v>2026</v>
      </c>
      <c r="B327">
        <v>2</v>
      </c>
      <c r="C327">
        <v>4435</v>
      </c>
      <c r="D327">
        <v>4438</v>
      </c>
      <c r="E327" t="s">
        <v>159</v>
      </c>
      <c r="F327" t="s">
        <v>92</v>
      </c>
      <c r="G327" t="s">
        <v>141</v>
      </c>
      <c r="H327">
        <v>0</v>
      </c>
      <c r="I327">
        <v>0</v>
      </c>
      <c r="K327">
        <v>0</v>
      </c>
      <c r="L327">
        <v>6</v>
      </c>
      <c r="M327">
        <v>6</v>
      </c>
      <c r="N327">
        <v>6</v>
      </c>
      <c r="O327">
        <v>6</v>
      </c>
      <c r="P327">
        <v>0</v>
      </c>
      <c r="Q327">
        <v>0</v>
      </c>
      <c r="R327">
        <v>0</v>
      </c>
      <c r="S327">
        <v>0</v>
      </c>
      <c r="T327">
        <v>1</v>
      </c>
      <c r="U327">
        <v>1</v>
      </c>
      <c r="V327">
        <v>0</v>
      </c>
      <c r="W327">
        <v>0</v>
      </c>
      <c r="X327">
        <v>4</v>
      </c>
      <c r="Y327">
        <v>4</v>
      </c>
      <c r="Z327">
        <v>4</v>
      </c>
      <c r="AA327">
        <v>0</v>
      </c>
      <c r="AB327">
        <v>4</v>
      </c>
      <c r="AC327">
        <v>3</v>
      </c>
      <c r="AD327">
        <v>1</v>
      </c>
      <c r="AE327">
        <v>3</v>
      </c>
      <c r="AF327">
        <v>4</v>
      </c>
      <c r="AG327">
        <v>4</v>
      </c>
      <c r="AH327">
        <v>0</v>
      </c>
      <c r="AI327">
        <v>0</v>
      </c>
      <c r="AJ327">
        <v>2</v>
      </c>
      <c r="AK327">
        <v>0</v>
      </c>
      <c r="AL327">
        <v>3</v>
      </c>
      <c r="AM327">
        <v>1</v>
      </c>
      <c r="AN327" s="50" t="s">
        <v>141</v>
      </c>
    </row>
    <row r="328" spans="1:40" x14ac:dyDescent="0.3">
      <c r="A328">
        <v>2026</v>
      </c>
      <c r="B328">
        <v>2</v>
      </c>
      <c r="C328">
        <v>4436</v>
      </c>
      <c r="D328">
        <v>4439</v>
      </c>
      <c r="E328" t="s">
        <v>160</v>
      </c>
      <c r="F328" t="s">
        <v>33</v>
      </c>
      <c r="G328" t="s">
        <v>161</v>
      </c>
      <c r="H328">
        <v>0</v>
      </c>
      <c r="I328">
        <v>0</v>
      </c>
      <c r="K328">
        <v>0</v>
      </c>
      <c r="L328">
        <v>3</v>
      </c>
      <c r="M328">
        <v>3</v>
      </c>
      <c r="N328">
        <v>3</v>
      </c>
      <c r="O328">
        <v>3</v>
      </c>
      <c r="P328">
        <v>4</v>
      </c>
      <c r="Q328">
        <v>4</v>
      </c>
      <c r="R328">
        <v>3</v>
      </c>
      <c r="S328">
        <v>4</v>
      </c>
      <c r="T328">
        <v>5</v>
      </c>
      <c r="U328">
        <v>5</v>
      </c>
      <c r="V328">
        <v>0</v>
      </c>
      <c r="W328">
        <v>0</v>
      </c>
      <c r="X328">
        <v>7</v>
      </c>
      <c r="Y328">
        <v>7</v>
      </c>
      <c r="Z328">
        <v>7</v>
      </c>
      <c r="AA328">
        <v>0</v>
      </c>
      <c r="AB328">
        <v>3</v>
      </c>
      <c r="AC328">
        <v>7</v>
      </c>
      <c r="AD328">
        <v>8</v>
      </c>
      <c r="AE328">
        <v>8</v>
      </c>
      <c r="AF328">
        <v>5</v>
      </c>
      <c r="AG328">
        <v>5</v>
      </c>
      <c r="AH328">
        <v>1</v>
      </c>
      <c r="AI328">
        <v>0</v>
      </c>
      <c r="AJ328">
        <v>1</v>
      </c>
      <c r="AK328">
        <v>0</v>
      </c>
      <c r="AL328">
        <v>2</v>
      </c>
      <c r="AM328">
        <v>2</v>
      </c>
      <c r="AN328" s="50" t="s">
        <v>161</v>
      </c>
    </row>
    <row r="329" spans="1:40" x14ac:dyDescent="0.3">
      <c r="A329">
        <v>2026</v>
      </c>
      <c r="B329">
        <v>2</v>
      </c>
      <c r="C329">
        <v>4438</v>
      </c>
      <c r="D329">
        <v>4441</v>
      </c>
      <c r="E329" t="s">
        <v>165</v>
      </c>
      <c r="F329" t="s">
        <v>163</v>
      </c>
      <c r="G329" t="s">
        <v>164</v>
      </c>
      <c r="H329">
        <v>0</v>
      </c>
      <c r="I329">
        <v>0</v>
      </c>
      <c r="K329">
        <v>0</v>
      </c>
      <c r="L329">
        <v>6</v>
      </c>
      <c r="M329">
        <v>7</v>
      </c>
      <c r="N329">
        <v>5</v>
      </c>
      <c r="O329">
        <v>6</v>
      </c>
      <c r="P329">
        <v>10</v>
      </c>
      <c r="Q329">
        <v>9</v>
      </c>
      <c r="R329">
        <v>10</v>
      </c>
      <c r="S329">
        <v>11</v>
      </c>
      <c r="T329">
        <v>10</v>
      </c>
      <c r="U329">
        <v>11</v>
      </c>
      <c r="V329">
        <v>0</v>
      </c>
      <c r="W329">
        <v>0</v>
      </c>
      <c r="X329">
        <v>13</v>
      </c>
      <c r="Y329">
        <v>11</v>
      </c>
      <c r="Z329">
        <v>13</v>
      </c>
      <c r="AA329">
        <v>0</v>
      </c>
      <c r="AB329">
        <v>14</v>
      </c>
      <c r="AC329">
        <v>13</v>
      </c>
      <c r="AD329">
        <v>13</v>
      </c>
      <c r="AE329">
        <v>10</v>
      </c>
      <c r="AF329">
        <v>10</v>
      </c>
      <c r="AG329">
        <v>8</v>
      </c>
      <c r="AH329">
        <v>5</v>
      </c>
      <c r="AI329">
        <v>0</v>
      </c>
      <c r="AJ329">
        <v>4</v>
      </c>
      <c r="AK329">
        <v>0</v>
      </c>
      <c r="AL329">
        <v>0</v>
      </c>
      <c r="AM329">
        <v>5</v>
      </c>
      <c r="AN329" s="50" t="s">
        <v>164</v>
      </c>
    </row>
    <row r="330" spans="1:40" x14ac:dyDescent="0.3">
      <c r="A330">
        <v>2026</v>
      </c>
      <c r="B330">
        <v>2</v>
      </c>
      <c r="C330">
        <v>4439</v>
      </c>
      <c r="D330">
        <v>4442</v>
      </c>
      <c r="E330" t="s">
        <v>166</v>
      </c>
      <c r="F330" t="s">
        <v>163</v>
      </c>
      <c r="G330" t="s">
        <v>167</v>
      </c>
      <c r="H330">
        <v>0</v>
      </c>
      <c r="I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1</v>
      </c>
      <c r="Q330">
        <v>1</v>
      </c>
      <c r="R330">
        <v>2</v>
      </c>
      <c r="S330">
        <v>2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1</v>
      </c>
      <c r="AC330">
        <v>0</v>
      </c>
      <c r="AD330">
        <v>0</v>
      </c>
      <c r="AE330">
        <v>0</v>
      </c>
      <c r="AF330">
        <v>1</v>
      </c>
      <c r="AG330">
        <v>2</v>
      </c>
      <c r="AH330">
        <v>0</v>
      </c>
      <c r="AI330">
        <v>0</v>
      </c>
      <c r="AJ330">
        <v>1</v>
      </c>
      <c r="AK330">
        <v>0</v>
      </c>
      <c r="AL330">
        <v>0</v>
      </c>
      <c r="AM330">
        <v>2</v>
      </c>
      <c r="AN330" s="50" t="s">
        <v>331</v>
      </c>
    </row>
    <row r="331" spans="1:40" x14ac:dyDescent="0.3">
      <c r="A331">
        <v>2026</v>
      </c>
      <c r="B331">
        <v>2</v>
      </c>
      <c r="C331">
        <v>4440</v>
      </c>
      <c r="D331">
        <v>4443</v>
      </c>
      <c r="E331" t="s">
        <v>168</v>
      </c>
      <c r="F331" t="s">
        <v>163</v>
      </c>
      <c r="G331" t="s">
        <v>164</v>
      </c>
      <c r="H331">
        <v>1</v>
      </c>
      <c r="I331">
        <v>0</v>
      </c>
      <c r="K331">
        <v>1</v>
      </c>
      <c r="L331">
        <v>4</v>
      </c>
      <c r="M331">
        <v>4</v>
      </c>
      <c r="N331">
        <v>4</v>
      </c>
      <c r="O331">
        <v>4</v>
      </c>
      <c r="P331">
        <v>3</v>
      </c>
      <c r="Q331">
        <v>3</v>
      </c>
      <c r="R331">
        <v>3</v>
      </c>
      <c r="S331">
        <v>3</v>
      </c>
      <c r="T331">
        <v>11</v>
      </c>
      <c r="U331">
        <v>11</v>
      </c>
      <c r="V331">
        <v>0</v>
      </c>
      <c r="W331">
        <v>0</v>
      </c>
      <c r="X331">
        <v>6</v>
      </c>
      <c r="Y331">
        <v>6</v>
      </c>
      <c r="Z331">
        <v>6</v>
      </c>
      <c r="AA331">
        <v>0</v>
      </c>
      <c r="AB331">
        <v>12</v>
      </c>
      <c r="AC331">
        <v>9</v>
      </c>
      <c r="AD331">
        <v>1</v>
      </c>
      <c r="AE331">
        <v>9</v>
      </c>
      <c r="AF331">
        <v>17</v>
      </c>
      <c r="AG331">
        <v>5</v>
      </c>
      <c r="AH331">
        <v>10</v>
      </c>
      <c r="AI331">
        <v>0</v>
      </c>
      <c r="AJ331">
        <v>3</v>
      </c>
      <c r="AK331">
        <v>0</v>
      </c>
      <c r="AL331">
        <v>0</v>
      </c>
      <c r="AM331">
        <v>13</v>
      </c>
      <c r="AN331" s="50" t="s">
        <v>332</v>
      </c>
    </row>
    <row r="332" spans="1:40" x14ac:dyDescent="0.3">
      <c r="A332">
        <v>2026</v>
      </c>
      <c r="B332">
        <v>2</v>
      </c>
      <c r="C332">
        <v>4441</v>
      </c>
      <c r="D332">
        <v>4444</v>
      </c>
      <c r="E332" t="s">
        <v>169</v>
      </c>
      <c r="F332" t="s">
        <v>163</v>
      </c>
      <c r="G332" t="s">
        <v>169</v>
      </c>
      <c r="H332">
        <v>0</v>
      </c>
      <c r="I332">
        <v>0</v>
      </c>
      <c r="K332">
        <v>0</v>
      </c>
      <c r="L332">
        <v>7</v>
      </c>
      <c r="M332">
        <v>7</v>
      </c>
      <c r="N332">
        <v>7</v>
      </c>
      <c r="O332">
        <v>7</v>
      </c>
      <c r="P332">
        <v>2</v>
      </c>
      <c r="Q332">
        <v>2</v>
      </c>
      <c r="R332">
        <v>2</v>
      </c>
      <c r="S332">
        <v>2</v>
      </c>
      <c r="T332">
        <v>3</v>
      </c>
      <c r="U332">
        <v>3</v>
      </c>
      <c r="V332">
        <v>0</v>
      </c>
      <c r="W332">
        <v>0</v>
      </c>
      <c r="X332">
        <v>2</v>
      </c>
      <c r="Y332">
        <v>2</v>
      </c>
      <c r="Z332">
        <v>2</v>
      </c>
      <c r="AA332">
        <v>0</v>
      </c>
      <c r="AB332">
        <v>2</v>
      </c>
      <c r="AC332">
        <v>1</v>
      </c>
      <c r="AD332">
        <v>1</v>
      </c>
      <c r="AE332">
        <v>1</v>
      </c>
      <c r="AF332">
        <v>4</v>
      </c>
      <c r="AG332">
        <v>4</v>
      </c>
      <c r="AH332">
        <v>0</v>
      </c>
      <c r="AI332">
        <v>0</v>
      </c>
      <c r="AJ332">
        <v>3</v>
      </c>
      <c r="AK332">
        <v>0</v>
      </c>
      <c r="AL332">
        <v>1</v>
      </c>
      <c r="AM332">
        <v>2</v>
      </c>
      <c r="AN332" s="50" t="s">
        <v>169</v>
      </c>
    </row>
    <row r="333" spans="1:40" x14ac:dyDescent="0.3">
      <c r="A333">
        <v>2026</v>
      </c>
      <c r="B333">
        <v>2</v>
      </c>
      <c r="C333">
        <v>4442</v>
      </c>
      <c r="D333">
        <v>4445</v>
      </c>
      <c r="E333" t="s">
        <v>170</v>
      </c>
      <c r="F333" t="s">
        <v>163</v>
      </c>
      <c r="G333" t="s">
        <v>169</v>
      </c>
      <c r="H333">
        <v>0</v>
      </c>
      <c r="I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4</v>
      </c>
      <c r="U333">
        <v>4</v>
      </c>
      <c r="V333">
        <v>0</v>
      </c>
      <c r="W333">
        <v>0</v>
      </c>
      <c r="X333">
        <v>2</v>
      </c>
      <c r="Y333">
        <v>2</v>
      </c>
      <c r="Z333">
        <v>1</v>
      </c>
      <c r="AA333">
        <v>0</v>
      </c>
      <c r="AB333">
        <v>0</v>
      </c>
      <c r="AC333">
        <v>3</v>
      </c>
      <c r="AD333">
        <v>3</v>
      </c>
      <c r="AE333">
        <v>3</v>
      </c>
      <c r="AF333">
        <v>3</v>
      </c>
      <c r="AG333">
        <v>3</v>
      </c>
      <c r="AH333">
        <v>0</v>
      </c>
      <c r="AI333">
        <v>0</v>
      </c>
      <c r="AJ333">
        <v>0</v>
      </c>
      <c r="AK333">
        <v>0</v>
      </c>
      <c r="AL333">
        <v>0</v>
      </c>
      <c r="AM333">
        <v>3</v>
      </c>
      <c r="AN333" s="50" t="s">
        <v>169</v>
      </c>
    </row>
    <row r="334" spans="1:40" x14ac:dyDescent="0.3">
      <c r="A334">
        <v>2026</v>
      </c>
      <c r="B334">
        <v>2</v>
      </c>
      <c r="C334">
        <v>4443</v>
      </c>
      <c r="D334">
        <v>4446</v>
      </c>
      <c r="E334" t="s">
        <v>171</v>
      </c>
      <c r="F334" t="s">
        <v>163</v>
      </c>
      <c r="G334" t="s">
        <v>169</v>
      </c>
      <c r="H334">
        <v>0</v>
      </c>
      <c r="I334">
        <v>0</v>
      </c>
      <c r="K334">
        <v>0</v>
      </c>
      <c r="L334">
        <v>2</v>
      </c>
      <c r="M334">
        <v>2</v>
      </c>
      <c r="N334">
        <v>2</v>
      </c>
      <c r="O334">
        <v>2</v>
      </c>
      <c r="P334">
        <v>1</v>
      </c>
      <c r="Q334">
        <v>1</v>
      </c>
      <c r="R334">
        <v>1</v>
      </c>
      <c r="S334">
        <v>1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2</v>
      </c>
      <c r="AC334">
        <v>0</v>
      </c>
      <c r="AD334">
        <v>0</v>
      </c>
      <c r="AE334">
        <v>0</v>
      </c>
      <c r="AF334">
        <v>1</v>
      </c>
      <c r="AG334">
        <v>1</v>
      </c>
      <c r="AH334">
        <v>0</v>
      </c>
      <c r="AI334">
        <v>0</v>
      </c>
      <c r="AJ334">
        <v>0</v>
      </c>
      <c r="AK334">
        <v>0</v>
      </c>
      <c r="AL334">
        <v>0</v>
      </c>
      <c r="AM334">
        <v>0</v>
      </c>
      <c r="AN334" s="50" t="s">
        <v>169</v>
      </c>
    </row>
    <row r="335" spans="1:40" x14ac:dyDescent="0.3">
      <c r="A335">
        <v>2026</v>
      </c>
      <c r="B335">
        <v>2</v>
      </c>
      <c r="C335">
        <v>4444</v>
      </c>
      <c r="D335">
        <v>4447</v>
      </c>
      <c r="E335" t="s">
        <v>172</v>
      </c>
      <c r="F335" t="s">
        <v>163</v>
      </c>
      <c r="G335" t="s">
        <v>169</v>
      </c>
      <c r="H335">
        <v>0</v>
      </c>
      <c r="I335">
        <v>0</v>
      </c>
      <c r="K335">
        <v>0</v>
      </c>
      <c r="L335">
        <v>1</v>
      </c>
      <c r="M335">
        <v>1</v>
      </c>
      <c r="N335">
        <v>1</v>
      </c>
      <c r="O335">
        <v>1</v>
      </c>
      <c r="P335">
        <v>5</v>
      </c>
      <c r="Q335">
        <v>4</v>
      </c>
      <c r="R335">
        <v>4</v>
      </c>
      <c r="S335">
        <v>4</v>
      </c>
      <c r="T335">
        <v>6</v>
      </c>
      <c r="U335">
        <v>6</v>
      </c>
      <c r="V335">
        <v>0</v>
      </c>
      <c r="W335">
        <v>0</v>
      </c>
      <c r="X335">
        <v>5</v>
      </c>
      <c r="Y335">
        <v>6</v>
      </c>
      <c r="Z335">
        <v>5</v>
      </c>
      <c r="AA335">
        <v>0</v>
      </c>
      <c r="AB335">
        <v>9</v>
      </c>
      <c r="AC335">
        <v>5</v>
      </c>
      <c r="AD335">
        <v>2</v>
      </c>
      <c r="AE335">
        <v>5</v>
      </c>
      <c r="AF335">
        <v>4</v>
      </c>
      <c r="AG335">
        <v>4</v>
      </c>
      <c r="AH335">
        <v>10</v>
      </c>
      <c r="AI335">
        <v>0</v>
      </c>
      <c r="AJ335">
        <v>1</v>
      </c>
      <c r="AK335">
        <v>0</v>
      </c>
      <c r="AL335">
        <v>0</v>
      </c>
      <c r="AM335">
        <v>2</v>
      </c>
      <c r="AN335" s="50" t="s">
        <v>169</v>
      </c>
    </row>
    <row r="336" spans="1:40" x14ac:dyDescent="0.3">
      <c r="A336">
        <v>2026</v>
      </c>
      <c r="B336">
        <v>2</v>
      </c>
      <c r="C336">
        <v>4445</v>
      </c>
      <c r="D336">
        <v>4448</v>
      </c>
      <c r="E336" t="s">
        <v>173</v>
      </c>
      <c r="F336" t="s">
        <v>163</v>
      </c>
      <c r="G336" t="s">
        <v>169</v>
      </c>
      <c r="H336">
        <v>0</v>
      </c>
      <c r="I336">
        <v>0</v>
      </c>
      <c r="K336">
        <v>0</v>
      </c>
      <c r="L336">
        <v>1</v>
      </c>
      <c r="M336">
        <v>1</v>
      </c>
      <c r="N336">
        <v>1</v>
      </c>
      <c r="O336">
        <v>1</v>
      </c>
      <c r="P336">
        <v>2</v>
      </c>
      <c r="Q336">
        <v>2</v>
      </c>
      <c r="R336">
        <v>2</v>
      </c>
      <c r="S336">
        <v>2</v>
      </c>
      <c r="T336">
        <v>0</v>
      </c>
      <c r="U336">
        <v>0</v>
      </c>
      <c r="V336">
        <v>0</v>
      </c>
      <c r="W336">
        <v>0</v>
      </c>
      <c r="X336">
        <v>2</v>
      </c>
      <c r="Y336">
        <v>2</v>
      </c>
      <c r="Z336">
        <v>2</v>
      </c>
      <c r="AA336">
        <v>0</v>
      </c>
      <c r="AB336">
        <v>3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  <c r="AK336">
        <v>0</v>
      </c>
      <c r="AL336">
        <v>0</v>
      </c>
      <c r="AM336">
        <v>0</v>
      </c>
      <c r="AN336" s="50" t="s">
        <v>169</v>
      </c>
    </row>
    <row r="337" spans="1:40" x14ac:dyDescent="0.3">
      <c r="A337">
        <v>2026</v>
      </c>
      <c r="B337">
        <v>2</v>
      </c>
      <c r="C337">
        <v>4446</v>
      </c>
      <c r="D337">
        <v>4449</v>
      </c>
      <c r="E337" t="s">
        <v>174</v>
      </c>
      <c r="F337" t="s">
        <v>163</v>
      </c>
      <c r="G337" t="s">
        <v>169</v>
      </c>
      <c r="H337">
        <v>0</v>
      </c>
      <c r="I337">
        <v>0</v>
      </c>
      <c r="K337">
        <v>0</v>
      </c>
      <c r="L337">
        <v>2</v>
      </c>
      <c r="M337">
        <v>2</v>
      </c>
      <c r="N337">
        <v>2</v>
      </c>
      <c r="O337">
        <v>2</v>
      </c>
      <c r="P337">
        <v>0</v>
      </c>
      <c r="Q337">
        <v>0</v>
      </c>
      <c r="R337">
        <v>0</v>
      </c>
      <c r="S337">
        <v>0</v>
      </c>
      <c r="T337">
        <v>1</v>
      </c>
      <c r="U337">
        <v>1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  <c r="AK337">
        <v>0</v>
      </c>
      <c r="AL337">
        <v>0</v>
      </c>
      <c r="AM337">
        <v>0</v>
      </c>
      <c r="AN337" s="50" t="s">
        <v>169</v>
      </c>
    </row>
    <row r="338" spans="1:40" x14ac:dyDescent="0.3">
      <c r="A338">
        <v>2026</v>
      </c>
      <c r="B338">
        <v>2</v>
      </c>
      <c r="C338">
        <v>4447</v>
      </c>
      <c r="D338">
        <v>4450</v>
      </c>
      <c r="E338" t="s">
        <v>175</v>
      </c>
      <c r="F338" t="s">
        <v>163</v>
      </c>
      <c r="G338" t="s">
        <v>169</v>
      </c>
      <c r="H338">
        <v>0</v>
      </c>
      <c r="I338">
        <v>0</v>
      </c>
      <c r="K338">
        <v>0</v>
      </c>
      <c r="L338">
        <v>1</v>
      </c>
      <c r="M338">
        <v>1</v>
      </c>
      <c r="N338">
        <v>1</v>
      </c>
      <c r="O338">
        <v>1</v>
      </c>
      <c r="P338">
        <v>0</v>
      </c>
      <c r="Q338">
        <v>0</v>
      </c>
      <c r="R338">
        <v>0</v>
      </c>
      <c r="S338">
        <v>0</v>
      </c>
      <c r="T338">
        <v>2</v>
      </c>
      <c r="U338">
        <v>2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v>0</v>
      </c>
      <c r="AG338">
        <v>0</v>
      </c>
      <c r="AH338">
        <v>0</v>
      </c>
      <c r="AI338">
        <v>0</v>
      </c>
      <c r="AJ338">
        <v>0</v>
      </c>
      <c r="AK338">
        <v>0</v>
      </c>
      <c r="AL338">
        <v>0</v>
      </c>
      <c r="AM338">
        <v>0</v>
      </c>
      <c r="AN338" s="50" t="s">
        <v>169</v>
      </c>
    </row>
    <row r="339" spans="1:40" x14ac:dyDescent="0.3">
      <c r="A339">
        <v>2026</v>
      </c>
      <c r="B339">
        <v>2</v>
      </c>
      <c r="C339">
        <v>4448</v>
      </c>
      <c r="D339">
        <v>4451</v>
      </c>
      <c r="E339" t="s">
        <v>176</v>
      </c>
      <c r="F339" t="s">
        <v>163</v>
      </c>
      <c r="G339" t="s">
        <v>169</v>
      </c>
      <c r="H339">
        <v>5</v>
      </c>
      <c r="I339">
        <v>0</v>
      </c>
      <c r="K339">
        <v>5</v>
      </c>
      <c r="L339">
        <v>3</v>
      </c>
      <c r="M339">
        <v>3</v>
      </c>
      <c r="N339">
        <v>3</v>
      </c>
      <c r="O339">
        <v>3</v>
      </c>
      <c r="P339">
        <v>4</v>
      </c>
      <c r="Q339">
        <v>4</v>
      </c>
      <c r="R339">
        <v>4</v>
      </c>
      <c r="S339">
        <v>4</v>
      </c>
      <c r="T339">
        <v>6</v>
      </c>
      <c r="U339">
        <v>6</v>
      </c>
      <c r="V339">
        <v>0</v>
      </c>
      <c r="W339">
        <v>0</v>
      </c>
      <c r="X339">
        <v>5</v>
      </c>
      <c r="Y339">
        <v>8</v>
      </c>
      <c r="Z339">
        <v>9</v>
      </c>
      <c r="AA339">
        <v>0</v>
      </c>
      <c r="AB339">
        <v>7</v>
      </c>
      <c r="AC339">
        <v>6</v>
      </c>
      <c r="AD339">
        <v>5</v>
      </c>
      <c r="AE339">
        <v>7</v>
      </c>
      <c r="AF339">
        <v>3</v>
      </c>
      <c r="AG339">
        <v>3</v>
      </c>
      <c r="AH339">
        <v>0</v>
      </c>
      <c r="AI339">
        <v>0</v>
      </c>
      <c r="AJ339">
        <v>0</v>
      </c>
      <c r="AK339">
        <v>0</v>
      </c>
      <c r="AL339">
        <v>0</v>
      </c>
      <c r="AM339">
        <v>0</v>
      </c>
      <c r="AN339" s="50" t="s">
        <v>169</v>
      </c>
    </row>
    <row r="340" spans="1:40" x14ac:dyDescent="0.3">
      <c r="A340">
        <v>2026</v>
      </c>
      <c r="B340">
        <v>2</v>
      </c>
      <c r="C340">
        <v>4449</v>
      </c>
      <c r="D340">
        <v>4452</v>
      </c>
      <c r="E340" t="s">
        <v>177</v>
      </c>
      <c r="F340" t="s">
        <v>163</v>
      </c>
      <c r="G340" t="s">
        <v>164</v>
      </c>
      <c r="H340">
        <v>34</v>
      </c>
      <c r="I340">
        <v>1</v>
      </c>
      <c r="K340">
        <v>39</v>
      </c>
      <c r="L340">
        <v>44</v>
      </c>
      <c r="M340">
        <v>40</v>
      </c>
      <c r="N340">
        <v>40</v>
      </c>
      <c r="O340">
        <v>40</v>
      </c>
      <c r="P340">
        <v>17</v>
      </c>
      <c r="Q340">
        <v>16</v>
      </c>
      <c r="R340">
        <v>17</v>
      </c>
      <c r="S340">
        <v>15</v>
      </c>
      <c r="T340">
        <v>35</v>
      </c>
      <c r="U340">
        <v>36</v>
      </c>
      <c r="V340">
        <v>0</v>
      </c>
      <c r="W340">
        <v>0</v>
      </c>
      <c r="X340">
        <v>32</v>
      </c>
      <c r="Y340">
        <v>32</v>
      </c>
      <c r="Z340">
        <v>33</v>
      </c>
      <c r="AA340">
        <v>0</v>
      </c>
      <c r="AB340">
        <v>19</v>
      </c>
      <c r="AC340">
        <v>26</v>
      </c>
      <c r="AD340">
        <v>23</v>
      </c>
      <c r="AE340">
        <v>27</v>
      </c>
      <c r="AF340">
        <v>27</v>
      </c>
      <c r="AG340">
        <v>19</v>
      </c>
      <c r="AH340">
        <v>24</v>
      </c>
      <c r="AI340">
        <v>0</v>
      </c>
      <c r="AJ340">
        <v>35</v>
      </c>
      <c r="AK340">
        <v>0</v>
      </c>
      <c r="AL340">
        <v>4</v>
      </c>
      <c r="AM340">
        <v>22</v>
      </c>
      <c r="AN340" s="50" t="s">
        <v>334</v>
      </c>
    </row>
    <row r="341" spans="1:40" x14ac:dyDescent="0.3">
      <c r="A341">
        <v>2026</v>
      </c>
      <c r="B341">
        <v>2</v>
      </c>
      <c r="C341">
        <v>4450</v>
      </c>
      <c r="D341">
        <v>4453</v>
      </c>
      <c r="E341" t="s">
        <v>178</v>
      </c>
      <c r="F341" t="s">
        <v>163</v>
      </c>
      <c r="G341" t="s">
        <v>164</v>
      </c>
      <c r="H341">
        <v>2</v>
      </c>
      <c r="I341">
        <v>0</v>
      </c>
      <c r="K341">
        <v>2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2</v>
      </c>
      <c r="U341">
        <v>2</v>
      </c>
      <c r="V341">
        <v>0</v>
      </c>
      <c r="W341">
        <v>1</v>
      </c>
      <c r="X341">
        <v>0</v>
      </c>
      <c r="Y341">
        <v>0</v>
      </c>
      <c r="Z341">
        <v>0</v>
      </c>
      <c r="AA341">
        <v>0</v>
      </c>
      <c r="AB341">
        <v>1</v>
      </c>
      <c r="AC341">
        <v>0</v>
      </c>
      <c r="AD341">
        <v>0</v>
      </c>
      <c r="AE341">
        <v>0</v>
      </c>
      <c r="AF341">
        <v>2</v>
      </c>
      <c r="AG341">
        <v>1</v>
      </c>
      <c r="AH341">
        <v>2</v>
      </c>
      <c r="AI341">
        <v>0</v>
      </c>
      <c r="AJ341">
        <v>0</v>
      </c>
      <c r="AK341">
        <v>0</v>
      </c>
      <c r="AL341">
        <v>0</v>
      </c>
      <c r="AM341">
        <v>1</v>
      </c>
      <c r="AN341" s="50" t="s">
        <v>334</v>
      </c>
    </row>
    <row r="342" spans="1:40" x14ac:dyDescent="0.3">
      <c r="A342">
        <v>2026</v>
      </c>
      <c r="B342">
        <v>2</v>
      </c>
      <c r="C342">
        <v>4451</v>
      </c>
      <c r="D342">
        <v>4454</v>
      </c>
      <c r="E342" t="s">
        <v>179</v>
      </c>
      <c r="F342" t="s">
        <v>163</v>
      </c>
      <c r="G342" t="s">
        <v>167</v>
      </c>
      <c r="H342">
        <v>0</v>
      </c>
      <c r="I342">
        <v>0</v>
      </c>
      <c r="K342">
        <v>0</v>
      </c>
      <c r="L342">
        <v>2</v>
      </c>
      <c r="M342">
        <v>2</v>
      </c>
      <c r="N342">
        <v>2</v>
      </c>
      <c r="O342">
        <v>2</v>
      </c>
      <c r="P342">
        <v>1</v>
      </c>
      <c r="Q342">
        <v>1</v>
      </c>
      <c r="R342">
        <v>2</v>
      </c>
      <c r="S342">
        <v>2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1</v>
      </c>
      <c r="AC342">
        <v>0</v>
      </c>
      <c r="AD342">
        <v>0</v>
      </c>
      <c r="AE342">
        <v>0</v>
      </c>
      <c r="AF342">
        <v>1</v>
      </c>
      <c r="AG342">
        <v>2</v>
      </c>
      <c r="AH342">
        <v>1</v>
      </c>
      <c r="AI342">
        <v>0</v>
      </c>
      <c r="AJ342">
        <v>1</v>
      </c>
      <c r="AK342">
        <v>0</v>
      </c>
      <c r="AL342">
        <v>0</v>
      </c>
      <c r="AM342">
        <v>1</v>
      </c>
      <c r="AN342" s="50" t="s">
        <v>331</v>
      </c>
    </row>
    <row r="343" spans="1:40" x14ac:dyDescent="0.3">
      <c r="A343">
        <v>2026</v>
      </c>
      <c r="B343">
        <v>2</v>
      </c>
      <c r="C343">
        <v>4452</v>
      </c>
      <c r="D343">
        <v>4455</v>
      </c>
      <c r="E343" t="s">
        <v>167</v>
      </c>
      <c r="F343" t="s">
        <v>163</v>
      </c>
      <c r="G343" t="s">
        <v>167</v>
      </c>
      <c r="H343">
        <v>5</v>
      </c>
      <c r="I343">
        <v>0</v>
      </c>
      <c r="K343">
        <v>5</v>
      </c>
      <c r="L343">
        <v>2</v>
      </c>
      <c r="M343">
        <v>2</v>
      </c>
      <c r="N343">
        <v>3</v>
      </c>
      <c r="O343">
        <v>3</v>
      </c>
      <c r="P343">
        <v>2</v>
      </c>
      <c r="Q343">
        <v>2</v>
      </c>
      <c r="R343">
        <v>2</v>
      </c>
      <c r="S343">
        <v>2</v>
      </c>
      <c r="T343">
        <v>3</v>
      </c>
      <c r="U343">
        <v>3</v>
      </c>
      <c r="V343">
        <v>0</v>
      </c>
      <c r="W343">
        <v>0</v>
      </c>
      <c r="X343">
        <v>6</v>
      </c>
      <c r="Y343">
        <v>7</v>
      </c>
      <c r="Z343">
        <v>6</v>
      </c>
      <c r="AA343">
        <v>0</v>
      </c>
      <c r="AB343">
        <v>4</v>
      </c>
      <c r="AC343">
        <v>7</v>
      </c>
      <c r="AD343">
        <v>8</v>
      </c>
      <c r="AE343">
        <v>8</v>
      </c>
      <c r="AF343">
        <v>0</v>
      </c>
      <c r="AG343">
        <v>0</v>
      </c>
      <c r="AH343">
        <v>3</v>
      </c>
      <c r="AI343">
        <v>0</v>
      </c>
      <c r="AJ343">
        <v>1</v>
      </c>
      <c r="AK343">
        <v>0</v>
      </c>
      <c r="AL343">
        <v>0</v>
      </c>
      <c r="AM343">
        <v>3</v>
      </c>
      <c r="AN343" s="50" t="s">
        <v>331</v>
      </c>
    </row>
    <row r="344" spans="1:40" x14ac:dyDescent="0.3">
      <c r="A344">
        <v>2026</v>
      </c>
      <c r="B344">
        <v>2</v>
      </c>
      <c r="C344">
        <v>4453</v>
      </c>
      <c r="D344">
        <v>4456</v>
      </c>
      <c r="E344" t="s">
        <v>180</v>
      </c>
      <c r="F344" t="s">
        <v>163</v>
      </c>
      <c r="G344" t="s">
        <v>167</v>
      </c>
      <c r="H344">
        <v>0</v>
      </c>
      <c r="I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1</v>
      </c>
      <c r="Q344">
        <v>1</v>
      </c>
      <c r="R344">
        <v>1</v>
      </c>
      <c r="S344">
        <v>1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  <c r="AG344">
        <v>0</v>
      </c>
      <c r="AH344">
        <v>0</v>
      </c>
      <c r="AI344">
        <v>0</v>
      </c>
      <c r="AJ344">
        <v>0</v>
      </c>
      <c r="AK344">
        <v>0</v>
      </c>
      <c r="AL344">
        <v>0</v>
      </c>
      <c r="AM344">
        <v>0</v>
      </c>
      <c r="AN344" s="50" t="s">
        <v>331</v>
      </c>
    </row>
    <row r="345" spans="1:40" x14ac:dyDescent="0.3">
      <c r="A345">
        <v>2026</v>
      </c>
      <c r="B345">
        <v>2</v>
      </c>
      <c r="C345">
        <v>4454</v>
      </c>
      <c r="D345">
        <v>4457</v>
      </c>
      <c r="E345" t="s">
        <v>181</v>
      </c>
      <c r="F345" t="s">
        <v>163</v>
      </c>
      <c r="G345" t="s">
        <v>167</v>
      </c>
      <c r="H345">
        <v>2</v>
      </c>
      <c r="I345">
        <v>0</v>
      </c>
      <c r="K345">
        <v>2</v>
      </c>
      <c r="L345">
        <v>0</v>
      </c>
      <c r="M345">
        <v>1</v>
      </c>
      <c r="N345">
        <v>0</v>
      </c>
      <c r="O345">
        <v>1</v>
      </c>
      <c r="P345">
        <v>1</v>
      </c>
      <c r="Q345">
        <v>2</v>
      </c>
      <c r="R345">
        <v>3</v>
      </c>
      <c r="S345">
        <v>1</v>
      </c>
      <c r="T345">
        <v>1</v>
      </c>
      <c r="U345">
        <v>0</v>
      </c>
      <c r="V345">
        <v>0</v>
      </c>
      <c r="W345">
        <v>0</v>
      </c>
      <c r="X345">
        <v>2</v>
      </c>
      <c r="Y345">
        <v>4</v>
      </c>
      <c r="Z345">
        <v>4</v>
      </c>
      <c r="AA345">
        <v>0</v>
      </c>
      <c r="AB345">
        <v>3</v>
      </c>
      <c r="AC345">
        <v>2</v>
      </c>
      <c r="AD345">
        <v>3</v>
      </c>
      <c r="AE345">
        <v>3</v>
      </c>
      <c r="AF345">
        <v>3</v>
      </c>
      <c r="AG345">
        <v>1</v>
      </c>
      <c r="AH345">
        <v>2</v>
      </c>
      <c r="AI345">
        <v>0</v>
      </c>
      <c r="AJ345">
        <v>1</v>
      </c>
      <c r="AK345">
        <v>0</v>
      </c>
      <c r="AL345">
        <v>0</v>
      </c>
      <c r="AM345">
        <v>2</v>
      </c>
      <c r="AN345" s="50" t="s">
        <v>331</v>
      </c>
    </row>
    <row r="346" spans="1:40" x14ac:dyDescent="0.3">
      <c r="A346">
        <v>2026</v>
      </c>
      <c r="B346">
        <v>2</v>
      </c>
      <c r="C346">
        <v>4455</v>
      </c>
      <c r="D346">
        <v>4458</v>
      </c>
      <c r="E346" t="s">
        <v>182</v>
      </c>
      <c r="F346" t="s">
        <v>163</v>
      </c>
      <c r="G346" t="s">
        <v>167</v>
      </c>
      <c r="H346">
        <v>1</v>
      </c>
      <c r="I346">
        <v>0</v>
      </c>
      <c r="K346">
        <v>1</v>
      </c>
      <c r="L346">
        <v>1</v>
      </c>
      <c r="M346">
        <v>1</v>
      </c>
      <c r="N346">
        <v>1</v>
      </c>
      <c r="O346">
        <v>1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>
        <v>0</v>
      </c>
      <c r="AG346">
        <v>1</v>
      </c>
      <c r="AH346">
        <v>0</v>
      </c>
      <c r="AI346">
        <v>0</v>
      </c>
      <c r="AJ346">
        <v>1</v>
      </c>
      <c r="AK346">
        <v>0</v>
      </c>
      <c r="AL346">
        <v>0</v>
      </c>
      <c r="AM346">
        <v>2</v>
      </c>
      <c r="AN346" s="50" t="s">
        <v>331</v>
      </c>
    </row>
    <row r="347" spans="1:40" x14ac:dyDescent="0.3">
      <c r="A347">
        <v>2026</v>
      </c>
      <c r="B347">
        <v>2</v>
      </c>
      <c r="C347">
        <v>4456</v>
      </c>
      <c r="D347">
        <v>4459</v>
      </c>
      <c r="E347" t="s">
        <v>183</v>
      </c>
      <c r="F347" t="s">
        <v>163</v>
      </c>
      <c r="G347" t="s">
        <v>167</v>
      </c>
      <c r="H347">
        <v>0</v>
      </c>
      <c r="I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1</v>
      </c>
      <c r="Q347">
        <v>1</v>
      </c>
      <c r="R347">
        <v>1</v>
      </c>
      <c r="S347">
        <v>1</v>
      </c>
      <c r="T347">
        <v>1</v>
      </c>
      <c r="U347">
        <v>1</v>
      </c>
      <c r="V347">
        <v>0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2</v>
      </c>
      <c r="AC347">
        <v>1</v>
      </c>
      <c r="AD347">
        <v>1</v>
      </c>
      <c r="AE347">
        <v>1</v>
      </c>
      <c r="AF347">
        <v>3</v>
      </c>
      <c r="AG347">
        <v>3</v>
      </c>
      <c r="AH347">
        <v>0</v>
      </c>
      <c r="AI347">
        <v>0</v>
      </c>
      <c r="AJ347">
        <v>0</v>
      </c>
      <c r="AK347">
        <v>0</v>
      </c>
      <c r="AL347">
        <v>0</v>
      </c>
      <c r="AM347">
        <v>1</v>
      </c>
      <c r="AN347" s="50" t="s">
        <v>331</v>
      </c>
    </row>
    <row r="348" spans="1:40" x14ac:dyDescent="0.3">
      <c r="A348">
        <v>2026</v>
      </c>
      <c r="B348">
        <v>2</v>
      </c>
      <c r="C348">
        <v>4457</v>
      </c>
      <c r="D348">
        <v>4460</v>
      </c>
      <c r="E348" t="s">
        <v>184</v>
      </c>
      <c r="F348" t="s">
        <v>163</v>
      </c>
      <c r="G348" t="s">
        <v>167</v>
      </c>
      <c r="H348">
        <v>1</v>
      </c>
      <c r="I348">
        <v>0</v>
      </c>
      <c r="K348">
        <v>1</v>
      </c>
      <c r="L348">
        <v>3</v>
      </c>
      <c r="M348">
        <v>3</v>
      </c>
      <c r="N348">
        <v>3</v>
      </c>
      <c r="O348">
        <v>0</v>
      </c>
      <c r="P348">
        <v>1</v>
      </c>
      <c r="Q348">
        <v>1</v>
      </c>
      <c r="R348">
        <v>1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0</v>
      </c>
      <c r="Y348">
        <v>2</v>
      </c>
      <c r="Z348">
        <v>2</v>
      </c>
      <c r="AA348">
        <v>0</v>
      </c>
      <c r="AB348">
        <v>0</v>
      </c>
      <c r="AC348">
        <v>1</v>
      </c>
      <c r="AD348">
        <v>0</v>
      </c>
      <c r="AE348">
        <v>0</v>
      </c>
      <c r="AF348">
        <v>0</v>
      </c>
      <c r="AG348">
        <v>0</v>
      </c>
      <c r="AH348">
        <v>1</v>
      </c>
      <c r="AI348">
        <v>0</v>
      </c>
      <c r="AJ348">
        <v>0</v>
      </c>
      <c r="AK348">
        <v>0</v>
      </c>
      <c r="AL348">
        <v>0</v>
      </c>
      <c r="AM348">
        <v>0</v>
      </c>
      <c r="AN348" s="50" t="s">
        <v>331</v>
      </c>
    </row>
    <row r="349" spans="1:40" x14ac:dyDescent="0.3">
      <c r="A349">
        <v>2026</v>
      </c>
      <c r="B349">
        <v>2</v>
      </c>
      <c r="C349">
        <v>4458</v>
      </c>
      <c r="D349">
        <v>4461</v>
      </c>
      <c r="E349" t="s">
        <v>185</v>
      </c>
      <c r="F349" t="s">
        <v>163</v>
      </c>
      <c r="G349" t="s">
        <v>167</v>
      </c>
      <c r="H349">
        <v>0</v>
      </c>
      <c r="I349">
        <v>0</v>
      </c>
      <c r="K349">
        <v>0</v>
      </c>
      <c r="L349">
        <v>1</v>
      </c>
      <c r="M349">
        <v>1</v>
      </c>
      <c r="N349">
        <v>0</v>
      </c>
      <c r="O349">
        <v>1</v>
      </c>
      <c r="P349">
        <v>0</v>
      </c>
      <c r="Q349">
        <v>0</v>
      </c>
      <c r="R349">
        <v>1</v>
      </c>
      <c r="S349">
        <v>1</v>
      </c>
      <c r="T349">
        <v>2</v>
      </c>
      <c r="U349">
        <v>3</v>
      </c>
      <c r="V349">
        <v>0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1</v>
      </c>
      <c r="AD349">
        <v>1</v>
      </c>
      <c r="AE349">
        <v>1</v>
      </c>
      <c r="AF349">
        <v>5</v>
      </c>
      <c r="AG349">
        <v>4</v>
      </c>
      <c r="AH349">
        <v>0</v>
      </c>
      <c r="AI349">
        <v>0</v>
      </c>
      <c r="AJ349">
        <v>1</v>
      </c>
      <c r="AK349">
        <v>0</v>
      </c>
      <c r="AL349">
        <v>0</v>
      </c>
      <c r="AM349">
        <v>0</v>
      </c>
      <c r="AN349" s="50" t="s">
        <v>331</v>
      </c>
    </row>
    <row r="350" spans="1:40" x14ac:dyDescent="0.3">
      <c r="A350">
        <v>2026</v>
      </c>
      <c r="B350">
        <v>2</v>
      </c>
      <c r="C350">
        <v>4459</v>
      </c>
      <c r="D350">
        <v>4462</v>
      </c>
      <c r="E350" t="s">
        <v>186</v>
      </c>
      <c r="F350" t="s">
        <v>163</v>
      </c>
      <c r="G350" t="s">
        <v>167</v>
      </c>
      <c r="H350">
        <v>0</v>
      </c>
      <c r="I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2</v>
      </c>
      <c r="Q350">
        <v>0</v>
      </c>
      <c r="R350">
        <v>0</v>
      </c>
      <c r="S350">
        <v>2</v>
      </c>
      <c r="T350">
        <v>0</v>
      </c>
      <c r="U350">
        <v>0</v>
      </c>
      <c r="V350">
        <v>0</v>
      </c>
      <c r="W350">
        <v>0</v>
      </c>
      <c r="X350">
        <v>1</v>
      </c>
      <c r="Y350">
        <v>2</v>
      </c>
      <c r="Z350">
        <v>2</v>
      </c>
      <c r="AA350">
        <v>0</v>
      </c>
      <c r="AB350">
        <v>0</v>
      </c>
      <c r="AC350">
        <v>0</v>
      </c>
      <c r="AD350">
        <v>0</v>
      </c>
      <c r="AE350">
        <v>0</v>
      </c>
      <c r="AF350">
        <v>1</v>
      </c>
      <c r="AG350">
        <v>0</v>
      </c>
      <c r="AH350">
        <v>0</v>
      </c>
      <c r="AI350">
        <v>0</v>
      </c>
      <c r="AJ350">
        <v>0</v>
      </c>
      <c r="AK350">
        <v>0</v>
      </c>
      <c r="AL350">
        <v>0</v>
      </c>
      <c r="AM350">
        <v>0</v>
      </c>
      <c r="AN350" s="50" t="s">
        <v>331</v>
      </c>
    </row>
    <row r="351" spans="1:40" x14ac:dyDescent="0.3">
      <c r="A351">
        <v>2026</v>
      </c>
      <c r="B351">
        <v>2</v>
      </c>
      <c r="C351">
        <v>4460</v>
      </c>
      <c r="D351">
        <v>4463</v>
      </c>
      <c r="E351" t="s">
        <v>187</v>
      </c>
      <c r="F351" t="s">
        <v>163</v>
      </c>
      <c r="G351" t="s">
        <v>167</v>
      </c>
      <c r="H351">
        <v>0</v>
      </c>
      <c r="I351">
        <v>0</v>
      </c>
      <c r="K351">
        <v>1</v>
      </c>
      <c r="L351">
        <v>1</v>
      </c>
      <c r="M351">
        <v>1</v>
      </c>
      <c r="N351">
        <v>1</v>
      </c>
      <c r="O351">
        <v>1</v>
      </c>
      <c r="P351">
        <v>0</v>
      </c>
      <c r="Q351">
        <v>0</v>
      </c>
      <c r="R351">
        <v>0</v>
      </c>
      <c r="S351">
        <v>0</v>
      </c>
      <c r="T351">
        <v>2</v>
      </c>
      <c r="U351">
        <v>2</v>
      </c>
      <c r="V351">
        <v>0</v>
      </c>
      <c r="W351">
        <v>0</v>
      </c>
      <c r="X351">
        <v>1</v>
      </c>
      <c r="Y351">
        <v>1</v>
      </c>
      <c r="Z351">
        <v>1</v>
      </c>
      <c r="AA351">
        <v>0</v>
      </c>
      <c r="AB351">
        <v>2</v>
      </c>
      <c r="AC351">
        <v>1</v>
      </c>
      <c r="AD351">
        <v>1</v>
      </c>
      <c r="AE351">
        <v>1</v>
      </c>
      <c r="AF351">
        <v>0</v>
      </c>
      <c r="AG351">
        <v>0</v>
      </c>
      <c r="AH351">
        <v>0</v>
      </c>
      <c r="AI351">
        <v>0</v>
      </c>
      <c r="AJ351">
        <v>0</v>
      </c>
      <c r="AK351">
        <v>0</v>
      </c>
      <c r="AL351">
        <v>0</v>
      </c>
      <c r="AM351">
        <v>0</v>
      </c>
      <c r="AN351" s="50" t="s">
        <v>331</v>
      </c>
    </row>
    <row r="352" spans="1:40" x14ac:dyDescent="0.3">
      <c r="A352">
        <v>2026</v>
      </c>
      <c r="B352">
        <v>2</v>
      </c>
      <c r="C352">
        <v>4461</v>
      </c>
      <c r="D352">
        <v>4464</v>
      </c>
      <c r="E352" t="s">
        <v>188</v>
      </c>
      <c r="F352" t="s">
        <v>163</v>
      </c>
      <c r="G352" t="s">
        <v>167</v>
      </c>
      <c r="H352">
        <v>2</v>
      </c>
      <c r="I352">
        <v>0</v>
      </c>
      <c r="K352">
        <v>2</v>
      </c>
      <c r="L352">
        <v>1</v>
      </c>
      <c r="M352">
        <v>1</v>
      </c>
      <c r="N352">
        <v>2</v>
      </c>
      <c r="O352">
        <v>1</v>
      </c>
      <c r="P352">
        <v>2</v>
      </c>
      <c r="Q352">
        <v>2</v>
      </c>
      <c r="R352">
        <v>1</v>
      </c>
      <c r="S352">
        <v>2</v>
      </c>
      <c r="T352">
        <v>2</v>
      </c>
      <c r="U352">
        <v>2</v>
      </c>
      <c r="V352">
        <v>0</v>
      </c>
      <c r="W352">
        <v>0</v>
      </c>
      <c r="X352">
        <v>1</v>
      </c>
      <c r="Y352">
        <v>1</v>
      </c>
      <c r="Z352">
        <v>2</v>
      </c>
      <c r="AA352">
        <v>0</v>
      </c>
      <c r="AB352">
        <v>2</v>
      </c>
      <c r="AC352">
        <v>2</v>
      </c>
      <c r="AD352">
        <v>1</v>
      </c>
      <c r="AE352">
        <v>0</v>
      </c>
      <c r="AF352">
        <v>0</v>
      </c>
      <c r="AG352">
        <v>0</v>
      </c>
      <c r="AH352">
        <v>0</v>
      </c>
      <c r="AI352">
        <v>0</v>
      </c>
      <c r="AJ352">
        <v>0</v>
      </c>
      <c r="AK352">
        <v>0</v>
      </c>
      <c r="AL352">
        <v>0</v>
      </c>
      <c r="AM352">
        <v>0</v>
      </c>
      <c r="AN352" s="50" t="s">
        <v>331</v>
      </c>
    </row>
    <row r="353" spans="1:40" x14ac:dyDescent="0.3">
      <c r="A353">
        <v>2026</v>
      </c>
      <c r="B353">
        <v>2</v>
      </c>
      <c r="C353">
        <v>4462</v>
      </c>
      <c r="D353">
        <v>4465</v>
      </c>
      <c r="E353" t="s">
        <v>189</v>
      </c>
      <c r="F353" t="s">
        <v>163</v>
      </c>
      <c r="G353" t="s">
        <v>167</v>
      </c>
      <c r="H353">
        <v>0</v>
      </c>
      <c r="I353">
        <v>0</v>
      </c>
      <c r="K353">
        <v>1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1</v>
      </c>
      <c r="U353">
        <v>1</v>
      </c>
      <c r="V353">
        <v>0</v>
      </c>
      <c r="W353">
        <v>0</v>
      </c>
      <c r="X353">
        <v>0</v>
      </c>
      <c r="Y353">
        <v>2</v>
      </c>
      <c r="Z353">
        <v>2</v>
      </c>
      <c r="AA353">
        <v>0</v>
      </c>
      <c r="AB353">
        <v>2</v>
      </c>
      <c r="AC353">
        <v>1</v>
      </c>
      <c r="AD353">
        <v>1</v>
      </c>
      <c r="AE353">
        <v>0</v>
      </c>
      <c r="AF353">
        <v>3</v>
      </c>
      <c r="AG353">
        <v>2</v>
      </c>
      <c r="AH353">
        <v>0</v>
      </c>
      <c r="AI353">
        <v>0</v>
      </c>
      <c r="AJ353">
        <v>1</v>
      </c>
      <c r="AK353">
        <v>0</v>
      </c>
      <c r="AL353">
        <v>0</v>
      </c>
      <c r="AM353">
        <v>0</v>
      </c>
      <c r="AN353" s="50" t="s">
        <v>331</v>
      </c>
    </row>
    <row r="354" spans="1:40" x14ac:dyDescent="0.3">
      <c r="A354">
        <v>2026</v>
      </c>
      <c r="B354">
        <v>2</v>
      </c>
      <c r="C354">
        <v>6669</v>
      </c>
      <c r="D354">
        <v>6681</v>
      </c>
      <c r="E354" t="s">
        <v>190</v>
      </c>
      <c r="F354" t="s">
        <v>92</v>
      </c>
      <c r="G354" t="s">
        <v>107</v>
      </c>
      <c r="H354">
        <v>1</v>
      </c>
      <c r="I354">
        <v>0</v>
      </c>
      <c r="K354">
        <v>1</v>
      </c>
      <c r="L354">
        <v>0</v>
      </c>
      <c r="M354">
        <v>2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1</v>
      </c>
      <c r="U354">
        <v>1</v>
      </c>
      <c r="V354">
        <v>0</v>
      </c>
      <c r="W354">
        <v>0</v>
      </c>
      <c r="X354">
        <v>1</v>
      </c>
      <c r="Y354">
        <v>1</v>
      </c>
      <c r="Z354">
        <v>1</v>
      </c>
      <c r="AA354">
        <v>0</v>
      </c>
      <c r="AB354">
        <v>1</v>
      </c>
      <c r="AC354">
        <v>2</v>
      </c>
      <c r="AD354">
        <v>2</v>
      </c>
      <c r="AE354">
        <v>2</v>
      </c>
      <c r="AF354">
        <v>0</v>
      </c>
      <c r="AG354">
        <v>1</v>
      </c>
      <c r="AH354">
        <v>1</v>
      </c>
      <c r="AI354">
        <v>0</v>
      </c>
      <c r="AJ354">
        <v>2</v>
      </c>
      <c r="AK354">
        <v>0</v>
      </c>
      <c r="AL354">
        <v>0</v>
      </c>
      <c r="AM354">
        <v>2</v>
      </c>
      <c r="AN354" s="50" t="s">
        <v>107</v>
      </c>
    </row>
    <row r="355" spans="1:40" x14ac:dyDescent="0.3">
      <c r="A355">
        <v>2026</v>
      </c>
      <c r="B355">
        <v>2</v>
      </c>
      <c r="C355">
        <v>6670</v>
      </c>
      <c r="D355">
        <v>6682</v>
      </c>
      <c r="E355" t="s">
        <v>191</v>
      </c>
      <c r="F355" t="s">
        <v>92</v>
      </c>
      <c r="G355" t="s">
        <v>107</v>
      </c>
      <c r="H355">
        <v>0</v>
      </c>
      <c r="I355">
        <v>0</v>
      </c>
      <c r="K355">
        <v>0</v>
      </c>
      <c r="L355">
        <v>2</v>
      </c>
      <c r="M355">
        <v>2</v>
      </c>
      <c r="N355">
        <v>2</v>
      </c>
      <c r="O355">
        <v>2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2</v>
      </c>
      <c r="AC355">
        <v>1</v>
      </c>
      <c r="AD355">
        <v>1</v>
      </c>
      <c r="AE355">
        <v>1</v>
      </c>
      <c r="AF355">
        <v>2</v>
      </c>
      <c r="AG355">
        <v>2</v>
      </c>
      <c r="AH355">
        <v>3</v>
      </c>
      <c r="AI355">
        <v>0</v>
      </c>
      <c r="AJ355">
        <v>10</v>
      </c>
      <c r="AK355">
        <v>0</v>
      </c>
      <c r="AL355">
        <v>0</v>
      </c>
      <c r="AM355">
        <v>2</v>
      </c>
      <c r="AN355" s="50" t="s">
        <v>107</v>
      </c>
    </row>
    <row r="356" spans="1:40" x14ac:dyDescent="0.3">
      <c r="A356">
        <v>2026</v>
      </c>
      <c r="B356">
        <v>2</v>
      </c>
      <c r="C356">
        <v>6671</v>
      </c>
      <c r="D356">
        <v>6683</v>
      </c>
      <c r="E356" t="s">
        <v>192</v>
      </c>
      <c r="F356" t="s">
        <v>92</v>
      </c>
      <c r="G356" t="s">
        <v>128</v>
      </c>
      <c r="H356">
        <v>0</v>
      </c>
      <c r="I356">
        <v>0</v>
      </c>
      <c r="K356">
        <v>0</v>
      </c>
      <c r="L356">
        <v>2</v>
      </c>
      <c r="M356">
        <v>2</v>
      </c>
      <c r="N356">
        <v>2</v>
      </c>
      <c r="O356">
        <v>2</v>
      </c>
      <c r="P356">
        <v>7</v>
      </c>
      <c r="Q356">
        <v>7</v>
      </c>
      <c r="R356">
        <v>6</v>
      </c>
      <c r="S356">
        <v>6</v>
      </c>
      <c r="T356">
        <v>5</v>
      </c>
      <c r="U356">
        <v>5</v>
      </c>
      <c r="V356">
        <v>0</v>
      </c>
      <c r="W356">
        <v>0</v>
      </c>
      <c r="X356">
        <v>3</v>
      </c>
      <c r="Y356">
        <v>3</v>
      </c>
      <c r="Z356">
        <v>3</v>
      </c>
      <c r="AA356">
        <v>0</v>
      </c>
      <c r="AB356">
        <v>3</v>
      </c>
      <c r="AC356">
        <v>5</v>
      </c>
      <c r="AD356">
        <v>4</v>
      </c>
      <c r="AE356">
        <v>5</v>
      </c>
      <c r="AF356">
        <v>5</v>
      </c>
      <c r="AG356">
        <v>2</v>
      </c>
      <c r="AH356">
        <v>2</v>
      </c>
      <c r="AI356">
        <v>0</v>
      </c>
      <c r="AJ356">
        <v>0</v>
      </c>
      <c r="AK356">
        <v>0</v>
      </c>
      <c r="AL356">
        <v>0</v>
      </c>
      <c r="AM356">
        <v>4</v>
      </c>
      <c r="AN356" s="50" t="s">
        <v>128</v>
      </c>
    </row>
    <row r="357" spans="1:40" x14ac:dyDescent="0.3">
      <c r="A357">
        <v>2026</v>
      </c>
      <c r="B357">
        <v>2</v>
      </c>
      <c r="C357">
        <v>6709</v>
      </c>
      <c r="D357">
        <v>6722</v>
      </c>
      <c r="E357" t="s">
        <v>193</v>
      </c>
      <c r="F357" t="s">
        <v>33</v>
      </c>
      <c r="G357" t="s">
        <v>61</v>
      </c>
      <c r="H357">
        <v>2</v>
      </c>
      <c r="I357">
        <v>0</v>
      </c>
      <c r="K357">
        <v>4</v>
      </c>
      <c r="L357">
        <v>7</v>
      </c>
      <c r="M357">
        <v>7</v>
      </c>
      <c r="N357">
        <v>7</v>
      </c>
      <c r="O357">
        <v>7</v>
      </c>
      <c r="P357">
        <v>11</v>
      </c>
      <c r="Q357">
        <v>11</v>
      </c>
      <c r="R357">
        <v>12</v>
      </c>
      <c r="S357">
        <v>12</v>
      </c>
      <c r="T357">
        <v>10</v>
      </c>
      <c r="U357">
        <v>10</v>
      </c>
      <c r="V357">
        <v>0</v>
      </c>
      <c r="W357">
        <v>0</v>
      </c>
      <c r="X357">
        <v>10</v>
      </c>
      <c r="Y357">
        <v>10</v>
      </c>
      <c r="Z357">
        <v>9</v>
      </c>
      <c r="AA357">
        <v>0</v>
      </c>
      <c r="AB357">
        <v>12</v>
      </c>
      <c r="AC357">
        <v>9</v>
      </c>
      <c r="AD357">
        <v>5</v>
      </c>
      <c r="AE357">
        <v>8</v>
      </c>
      <c r="AF357">
        <v>8</v>
      </c>
      <c r="AG357">
        <v>5</v>
      </c>
      <c r="AH357">
        <v>23</v>
      </c>
      <c r="AI357">
        <v>0</v>
      </c>
      <c r="AJ357">
        <v>10</v>
      </c>
      <c r="AK357">
        <v>0</v>
      </c>
      <c r="AL357">
        <v>0</v>
      </c>
      <c r="AM357">
        <v>13</v>
      </c>
      <c r="AN357" s="50" t="s">
        <v>193</v>
      </c>
    </row>
    <row r="358" spans="1:40" x14ac:dyDescent="0.3">
      <c r="A358">
        <v>2026</v>
      </c>
      <c r="B358">
        <v>2</v>
      </c>
      <c r="C358">
        <v>6930</v>
      </c>
      <c r="D358">
        <v>6953</v>
      </c>
      <c r="E358" t="s">
        <v>195</v>
      </c>
      <c r="F358" t="s">
        <v>92</v>
      </c>
      <c r="G358" t="s">
        <v>116</v>
      </c>
      <c r="H358">
        <v>0</v>
      </c>
      <c r="I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1</v>
      </c>
      <c r="Q358">
        <v>1</v>
      </c>
      <c r="R358">
        <v>1</v>
      </c>
      <c r="S358">
        <v>1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1</v>
      </c>
      <c r="AC358">
        <v>2</v>
      </c>
      <c r="AD358">
        <v>2</v>
      </c>
      <c r="AE358">
        <v>2</v>
      </c>
      <c r="AF358">
        <v>1</v>
      </c>
      <c r="AG358">
        <v>1</v>
      </c>
      <c r="AH358">
        <v>2</v>
      </c>
      <c r="AI358">
        <v>0</v>
      </c>
      <c r="AJ358">
        <v>1</v>
      </c>
      <c r="AK358">
        <v>0</v>
      </c>
      <c r="AL358">
        <v>0</v>
      </c>
      <c r="AM358">
        <v>1</v>
      </c>
      <c r="AN358" s="50" t="s">
        <v>116</v>
      </c>
    </row>
    <row r="359" spans="1:40" x14ac:dyDescent="0.3">
      <c r="A359">
        <v>2026</v>
      </c>
      <c r="B359">
        <v>2</v>
      </c>
      <c r="C359">
        <v>6931</v>
      </c>
      <c r="D359">
        <v>6954</v>
      </c>
      <c r="E359" t="s">
        <v>196</v>
      </c>
      <c r="F359" t="s">
        <v>33</v>
      </c>
      <c r="G359" t="s">
        <v>161</v>
      </c>
      <c r="H359">
        <v>0</v>
      </c>
      <c r="I359">
        <v>0</v>
      </c>
      <c r="K359">
        <v>0</v>
      </c>
      <c r="L359">
        <v>2</v>
      </c>
      <c r="M359">
        <v>2</v>
      </c>
      <c r="N359">
        <v>2</v>
      </c>
      <c r="O359">
        <v>2</v>
      </c>
      <c r="P359">
        <v>3</v>
      </c>
      <c r="Q359">
        <v>3</v>
      </c>
      <c r="R359">
        <v>3</v>
      </c>
      <c r="S359">
        <v>3</v>
      </c>
      <c r="T359">
        <v>0</v>
      </c>
      <c r="U359">
        <v>0</v>
      </c>
      <c r="V359">
        <v>0</v>
      </c>
      <c r="W359">
        <v>0</v>
      </c>
      <c r="X359">
        <v>1</v>
      </c>
      <c r="Y359">
        <v>2</v>
      </c>
      <c r="Z359">
        <v>2</v>
      </c>
      <c r="AA359">
        <v>0</v>
      </c>
      <c r="AB359">
        <v>3</v>
      </c>
      <c r="AC359">
        <v>7</v>
      </c>
      <c r="AD359">
        <v>7</v>
      </c>
      <c r="AE359">
        <v>5</v>
      </c>
      <c r="AF359">
        <v>4</v>
      </c>
      <c r="AG359">
        <v>3</v>
      </c>
      <c r="AH359">
        <v>1</v>
      </c>
      <c r="AI359">
        <v>0</v>
      </c>
      <c r="AJ359">
        <v>4</v>
      </c>
      <c r="AK359">
        <v>0</v>
      </c>
      <c r="AL359">
        <v>1</v>
      </c>
      <c r="AM359">
        <v>0</v>
      </c>
      <c r="AN359" s="50" t="s">
        <v>161</v>
      </c>
    </row>
    <row r="360" spans="1:40" x14ac:dyDescent="0.3">
      <c r="A360">
        <v>2026</v>
      </c>
      <c r="B360">
        <v>2</v>
      </c>
      <c r="C360">
        <v>6974</v>
      </c>
      <c r="D360">
        <v>6997</v>
      </c>
      <c r="E360" t="s">
        <v>197</v>
      </c>
      <c r="F360" t="s">
        <v>33</v>
      </c>
      <c r="G360" t="s">
        <v>54</v>
      </c>
      <c r="H360">
        <v>0</v>
      </c>
      <c r="I360">
        <v>0</v>
      </c>
      <c r="K360">
        <v>0</v>
      </c>
      <c r="L360">
        <v>2</v>
      </c>
      <c r="M360">
        <v>2</v>
      </c>
      <c r="N360">
        <v>2</v>
      </c>
      <c r="O360">
        <v>2</v>
      </c>
      <c r="P360">
        <v>3</v>
      </c>
      <c r="Q360">
        <v>3</v>
      </c>
      <c r="R360">
        <v>3</v>
      </c>
      <c r="S360">
        <v>4</v>
      </c>
      <c r="T360">
        <v>5</v>
      </c>
      <c r="U360">
        <v>5</v>
      </c>
      <c r="V360">
        <v>0</v>
      </c>
      <c r="W360">
        <v>0</v>
      </c>
      <c r="X360">
        <v>1</v>
      </c>
      <c r="Y360">
        <v>2</v>
      </c>
      <c r="Z360">
        <v>3</v>
      </c>
      <c r="AA360">
        <v>0</v>
      </c>
      <c r="AB360">
        <v>3</v>
      </c>
      <c r="AC360">
        <v>2</v>
      </c>
      <c r="AD360">
        <v>3</v>
      </c>
      <c r="AE360">
        <v>3</v>
      </c>
      <c r="AF360">
        <v>6</v>
      </c>
      <c r="AG360">
        <v>6</v>
      </c>
      <c r="AH360">
        <v>0</v>
      </c>
      <c r="AI360">
        <v>0</v>
      </c>
      <c r="AJ360">
        <v>4</v>
      </c>
      <c r="AK360">
        <v>0</v>
      </c>
      <c r="AL360">
        <v>1</v>
      </c>
      <c r="AM360">
        <v>0</v>
      </c>
      <c r="AN360" s="50" t="s">
        <v>197</v>
      </c>
    </row>
    <row r="361" spans="1:40" x14ac:dyDescent="0.3">
      <c r="A361">
        <v>2026</v>
      </c>
      <c r="B361">
        <v>2</v>
      </c>
      <c r="C361">
        <v>6997</v>
      </c>
      <c r="D361">
        <v>7020</v>
      </c>
      <c r="E361" t="s">
        <v>198</v>
      </c>
      <c r="F361" t="s">
        <v>92</v>
      </c>
      <c r="G361" t="s">
        <v>118</v>
      </c>
      <c r="H361">
        <v>0</v>
      </c>
      <c r="I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1</v>
      </c>
      <c r="Y361">
        <v>1</v>
      </c>
      <c r="Z361">
        <v>1</v>
      </c>
      <c r="AA361">
        <v>0</v>
      </c>
      <c r="AB361">
        <v>0</v>
      </c>
      <c r="AC361">
        <v>3</v>
      </c>
      <c r="AD361">
        <v>3</v>
      </c>
      <c r="AE361">
        <v>2</v>
      </c>
      <c r="AF361">
        <v>1</v>
      </c>
      <c r="AG361">
        <v>1</v>
      </c>
      <c r="AH361">
        <v>2</v>
      </c>
      <c r="AI361">
        <v>0</v>
      </c>
      <c r="AJ361">
        <v>0</v>
      </c>
      <c r="AK361">
        <v>0</v>
      </c>
      <c r="AL361">
        <v>0</v>
      </c>
      <c r="AM361">
        <v>1</v>
      </c>
      <c r="AN361" s="50" t="s">
        <v>328</v>
      </c>
    </row>
    <row r="362" spans="1:40" x14ac:dyDescent="0.3">
      <c r="A362">
        <v>2026</v>
      </c>
      <c r="B362">
        <v>2</v>
      </c>
      <c r="C362">
        <v>6998</v>
      </c>
      <c r="D362">
        <v>7021</v>
      </c>
      <c r="E362" t="s">
        <v>199</v>
      </c>
      <c r="F362" t="s">
        <v>92</v>
      </c>
      <c r="G362" t="s">
        <v>118</v>
      </c>
      <c r="H362">
        <v>1</v>
      </c>
      <c r="I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1</v>
      </c>
      <c r="U362">
        <v>3</v>
      </c>
      <c r="V362">
        <v>0</v>
      </c>
      <c r="W362">
        <v>0</v>
      </c>
      <c r="X362">
        <v>1</v>
      </c>
      <c r="Y362">
        <v>2</v>
      </c>
      <c r="Z362">
        <v>3</v>
      </c>
      <c r="AA362">
        <v>0</v>
      </c>
      <c r="AB362">
        <v>0</v>
      </c>
      <c r="AC362">
        <v>1</v>
      </c>
      <c r="AD362">
        <v>2</v>
      </c>
      <c r="AE362">
        <v>1</v>
      </c>
      <c r="AF362">
        <v>1</v>
      </c>
      <c r="AG362">
        <v>0</v>
      </c>
      <c r="AH362">
        <v>0</v>
      </c>
      <c r="AI362">
        <v>0</v>
      </c>
      <c r="AJ362">
        <v>0</v>
      </c>
      <c r="AK362">
        <v>0</v>
      </c>
      <c r="AL362">
        <v>0</v>
      </c>
      <c r="AM362">
        <v>1</v>
      </c>
      <c r="AN362" s="50" t="s">
        <v>328</v>
      </c>
    </row>
    <row r="363" spans="1:40" x14ac:dyDescent="0.3">
      <c r="A363">
        <v>2026</v>
      </c>
      <c r="B363">
        <v>2</v>
      </c>
      <c r="C363">
        <v>6999</v>
      </c>
      <c r="D363">
        <v>7022</v>
      </c>
      <c r="E363" t="s">
        <v>200</v>
      </c>
      <c r="F363" t="s">
        <v>163</v>
      </c>
      <c r="G363" t="s">
        <v>169</v>
      </c>
      <c r="H363">
        <v>0</v>
      </c>
      <c r="I363">
        <v>0</v>
      </c>
      <c r="K363">
        <v>0</v>
      </c>
      <c r="L363">
        <v>2</v>
      </c>
      <c r="M363">
        <v>2</v>
      </c>
      <c r="N363">
        <v>2</v>
      </c>
      <c r="O363">
        <v>2</v>
      </c>
      <c r="P363">
        <v>1</v>
      </c>
      <c r="Q363">
        <v>1</v>
      </c>
      <c r="R363">
        <v>1</v>
      </c>
      <c r="S363">
        <v>1</v>
      </c>
      <c r="T363">
        <v>1</v>
      </c>
      <c r="U363">
        <v>1</v>
      </c>
      <c r="V363">
        <v>0</v>
      </c>
      <c r="W363">
        <v>0</v>
      </c>
      <c r="X363">
        <v>4</v>
      </c>
      <c r="Y363">
        <v>5</v>
      </c>
      <c r="Z363">
        <v>5</v>
      </c>
      <c r="AA363">
        <v>0</v>
      </c>
      <c r="AB363">
        <v>3</v>
      </c>
      <c r="AC363">
        <v>4</v>
      </c>
      <c r="AD363">
        <v>4</v>
      </c>
      <c r="AE363">
        <v>4</v>
      </c>
      <c r="AF363">
        <v>3</v>
      </c>
      <c r="AG363">
        <v>3</v>
      </c>
      <c r="AH363">
        <v>0</v>
      </c>
      <c r="AI363">
        <v>0</v>
      </c>
      <c r="AJ363">
        <v>0</v>
      </c>
      <c r="AK363">
        <v>0</v>
      </c>
      <c r="AL363">
        <v>0</v>
      </c>
      <c r="AM363">
        <v>2</v>
      </c>
      <c r="AN363" s="50" t="s">
        <v>169</v>
      </c>
    </row>
    <row r="364" spans="1:40" x14ac:dyDescent="0.3">
      <c r="A364">
        <v>2026</v>
      </c>
      <c r="B364">
        <v>2</v>
      </c>
      <c r="C364">
        <v>7000</v>
      </c>
      <c r="D364">
        <v>7023</v>
      </c>
      <c r="E364" t="s">
        <v>201</v>
      </c>
      <c r="F364" t="s">
        <v>33</v>
      </c>
      <c r="G364" t="s">
        <v>42</v>
      </c>
      <c r="H364">
        <v>0</v>
      </c>
      <c r="I364">
        <v>1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1</v>
      </c>
      <c r="Q364">
        <v>0</v>
      </c>
      <c r="R364">
        <v>1</v>
      </c>
      <c r="S364">
        <v>1</v>
      </c>
      <c r="T364">
        <v>2</v>
      </c>
      <c r="U364">
        <v>2</v>
      </c>
      <c r="V364">
        <v>0</v>
      </c>
      <c r="W364">
        <v>0</v>
      </c>
      <c r="X364">
        <v>1</v>
      </c>
      <c r="Y364">
        <v>1</v>
      </c>
      <c r="Z364">
        <v>1</v>
      </c>
      <c r="AA364">
        <v>0</v>
      </c>
      <c r="AB364">
        <v>0</v>
      </c>
      <c r="AC364">
        <v>0</v>
      </c>
      <c r="AD364">
        <v>0</v>
      </c>
      <c r="AE364">
        <v>0</v>
      </c>
      <c r="AF364">
        <v>0</v>
      </c>
      <c r="AG364">
        <v>0</v>
      </c>
      <c r="AH364">
        <v>1</v>
      </c>
      <c r="AI364">
        <v>0</v>
      </c>
      <c r="AJ364">
        <v>0</v>
      </c>
      <c r="AK364">
        <v>0</v>
      </c>
      <c r="AL364">
        <v>0</v>
      </c>
      <c r="AM364">
        <v>2</v>
      </c>
      <c r="AN364" s="50" t="s">
        <v>42</v>
      </c>
    </row>
    <row r="365" spans="1:40" x14ac:dyDescent="0.3">
      <c r="A365">
        <v>2026</v>
      </c>
      <c r="B365">
        <v>2</v>
      </c>
      <c r="C365">
        <v>7083</v>
      </c>
      <c r="D365">
        <v>7107</v>
      </c>
      <c r="E365" t="s">
        <v>58</v>
      </c>
      <c r="F365" t="s">
        <v>33</v>
      </c>
      <c r="G365" t="s">
        <v>58</v>
      </c>
      <c r="H365">
        <v>0</v>
      </c>
      <c r="I365">
        <v>0</v>
      </c>
      <c r="K365">
        <v>0</v>
      </c>
      <c r="L365">
        <v>12</v>
      </c>
      <c r="M365">
        <v>12</v>
      </c>
      <c r="N365">
        <v>12</v>
      </c>
      <c r="O365">
        <v>12</v>
      </c>
      <c r="P365">
        <v>10</v>
      </c>
      <c r="Q365">
        <v>10</v>
      </c>
      <c r="R365">
        <v>10</v>
      </c>
      <c r="S365">
        <v>10</v>
      </c>
      <c r="T365">
        <v>15</v>
      </c>
      <c r="U365">
        <v>15</v>
      </c>
      <c r="V365">
        <v>0</v>
      </c>
      <c r="W365">
        <v>0</v>
      </c>
      <c r="X365">
        <v>16</v>
      </c>
      <c r="Y365">
        <v>17</v>
      </c>
      <c r="Z365">
        <v>17</v>
      </c>
      <c r="AA365">
        <v>0</v>
      </c>
      <c r="AB365">
        <v>18</v>
      </c>
      <c r="AC365">
        <v>16</v>
      </c>
      <c r="AD365">
        <v>14</v>
      </c>
      <c r="AE365">
        <v>16</v>
      </c>
      <c r="AF365">
        <v>12</v>
      </c>
      <c r="AG365">
        <v>9</v>
      </c>
      <c r="AH365">
        <v>1</v>
      </c>
      <c r="AI365">
        <v>0</v>
      </c>
      <c r="AJ365">
        <v>11</v>
      </c>
      <c r="AK365">
        <v>0</v>
      </c>
      <c r="AL365">
        <v>6</v>
      </c>
      <c r="AM365">
        <v>9</v>
      </c>
      <c r="AN365" s="50" t="s">
        <v>58</v>
      </c>
    </row>
    <row r="366" spans="1:40" x14ac:dyDescent="0.3">
      <c r="A366">
        <v>2026</v>
      </c>
      <c r="B366">
        <v>2</v>
      </c>
      <c r="C366">
        <v>7156</v>
      </c>
      <c r="D366">
        <v>7183</v>
      </c>
      <c r="E366" t="s">
        <v>202</v>
      </c>
      <c r="F366" t="s">
        <v>33</v>
      </c>
      <c r="G366" t="s">
        <v>49</v>
      </c>
      <c r="H366">
        <v>0</v>
      </c>
      <c r="I366">
        <v>0</v>
      </c>
      <c r="K366">
        <v>0</v>
      </c>
      <c r="L366">
        <v>23</v>
      </c>
      <c r="M366">
        <v>23</v>
      </c>
      <c r="N366">
        <v>23</v>
      </c>
      <c r="O366">
        <v>23</v>
      </c>
      <c r="P366">
        <v>17</v>
      </c>
      <c r="Q366">
        <v>17</v>
      </c>
      <c r="R366">
        <v>17</v>
      </c>
      <c r="S366">
        <v>17</v>
      </c>
      <c r="T366">
        <v>20</v>
      </c>
      <c r="U366">
        <v>20</v>
      </c>
      <c r="V366">
        <v>0</v>
      </c>
      <c r="W366">
        <v>0</v>
      </c>
      <c r="X366">
        <v>31</v>
      </c>
      <c r="Y366">
        <v>31</v>
      </c>
      <c r="Z366">
        <v>31</v>
      </c>
      <c r="AA366">
        <v>0</v>
      </c>
      <c r="AB366">
        <v>20</v>
      </c>
      <c r="AC366">
        <v>20</v>
      </c>
      <c r="AD366">
        <v>19</v>
      </c>
      <c r="AE366">
        <v>19</v>
      </c>
      <c r="AF366">
        <v>11</v>
      </c>
      <c r="AG366">
        <v>11</v>
      </c>
      <c r="AH366">
        <v>3</v>
      </c>
      <c r="AI366">
        <v>0</v>
      </c>
      <c r="AJ366">
        <v>8</v>
      </c>
      <c r="AK366">
        <v>0</v>
      </c>
      <c r="AL366">
        <v>15</v>
      </c>
      <c r="AM366">
        <v>20</v>
      </c>
      <c r="AN366" s="50" t="s">
        <v>49</v>
      </c>
    </row>
    <row r="367" spans="1:40" x14ac:dyDescent="0.3">
      <c r="A367">
        <v>2026</v>
      </c>
      <c r="B367">
        <v>2</v>
      </c>
      <c r="C367">
        <v>7195</v>
      </c>
      <c r="D367">
        <v>7222</v>
      </c>
      <c r="E367" t="s">
        <v>203</v>
      </c>
      <c r="F367" t="s">
        <v>92</v>
      </c>
      <c r="G367" t="s">
        <v>141</v>
      </c>
      <c r="H367">
        <v>0</v>
      </c>
      <c r="I367">
        <v>0</v>
      </c>
      <c r="K367">
        <v>0</v>
      </c>
      <c r="L367">
        <v>2</v>
      </c>
      <c r="M367">
        <v>2</v>
      </c>
      <c r="N367">
        <v>2</v>
      </c>
      <c r="O367">
        <v>2</v>
      </c>
      <c r="P367">
        <v>0</v>
      </c>
      <c r="Q367">
        <v>0</v>
      </c>
      <c r="R367">
        <v>0</v>
      </c>
      <c r="S367">
        <v>0</v>
      </c>
      <c r="T367">
        <v>2</v>
      </c>
      <c r="U367">
        <v>2</v>
      </c>
      <c r="V367">
        <v>0</v>
      </c>
      <c r="W367">
        <v>0</v>
      </c>
      <c r="X367">
        <v>1</v>
      </c>
      <c r="Y367">
        <v>1</v>
      </c>
      <c r="Z367">
        <v>1</v>
      </c>
      <c r="AA367">
        <v>0</v>
      </c>
      <c r="AB367">
        <v>1</v>
      </c>
      <c r="AC367">
        <v>2</v>
      </c>
      <c r="AD367">
        <v>2</v>
      </c>
      <c r="AE367">
        <v>2</v>
      </c>
      <c r="AF367">
        <v>1</v>
      </c>
      <c r="AG367">
        <v>1</v>
      </c>
      <c r="AH367">
        <v>0</v>
      </c>
      <c r="AI367">
        <v>0</v>
      </c>
      <c r="AJ367">
        <v>0</v>
      </c>
      <c r="AK367">
        <v>0</v>
      </c>
      <c r="AL367">
        <v>0</v>
      </c>
      <c r="AM367">
        <v>1</v>
      </c>
      <c r="AN367" s="50" t="s">
        <v>141</v>
      </c>
    </row>
    <row r="368" spans="1:40" x14ac:dyDescent="0.3">
      <c r="A368">
        <v>2026</v>
      </c>
      <c r="B368">
        <v>2</v>
      </c>
      <c r="C368">
        <v>7196</v>
      </c>
      <c r="D368">
        <v>7223</v>
      </c>
      <c r="E368" t="s">
        <v>204</v>
      </c>
      <c r="F368" t="s">
        <v>92</v>
      </c>
      <c r="G368" t="s">
        <v>141</v>
      </c>
      <c r="H368">
        <v>0</v>
      </c>
      <c r="I368">
        <v>0</v>
      </c>
      <c r="K368">
        <v>0</v>
      </c>
      <c r="L368">
        <v>2</v>
      </c>
      <c r="M368">
        <v>2</v>
      </c>
      <c r="N368">
        <v>2</v>
      </c>
      <c r="O368">
        <v>2</v>
      </c>
      <c r="P368">
        <v>0</v>
      </c>
      <c r="Q368">
        <v>0</v>
      </c>
      <c r="R368">
        <v>0</v>
      </c>
      <c r="S368">
        <v>0</v>
      </c>
      <c r="T368">
        <v>1</v>
      </c>
      <c r="U368">
        <v>1</v>
      </c>
      <c r="V368">
        <v>0</v>
      </c>
      <c r="W368">
        <v>0</v>
      </c>
      <c r="X368">
        <v>0</v>
      </c>
      <c r="Y368">
        <v>0</v>
      </c>
      <c r="Z368">
        <v>0</v>
      </c>
      <c r="AA368">
        <v>0</v>
      </c>
      <c r="AB368">
        <v>1</v>
      </c>
      <c r="AC368">
        <v>0</v>
      </c>
      <c r="AD368">
        <v>0</v>
      </c>
      <c r="AE368">
        <v>0</v>
      </c>
      <c r="AF368">
        <v>1</v>
      </c>
      <c r="AG368">
        <v>1</v>
      </c>
      <c r="AH368">
        <v>2</v>
      </c>
      <c r="AI368">
        <v>0</v>
      </c>
      <c r="AJ368">
        <v>2</v>
      </c>
      <c r="AK368">
        <v>0</v>
      </c>
      <c r="AL368">
        <v>0</v>
      </c>
      <c r="AM368">
        <v>1</v>
      </c>
      <c r="AN368" s="50" t="s">
        <v>141</v>
      </c>
    </row>
    <row r="369" spans="1:40" x14ac:dyDescent="0.3">
      <c r="A369">
        <v>2026</v>
      </c>
      <c r="B369">
        <v>2</v>
      </c>
      <c r="C369">
        <v>7273</v>
      </c>
      <c r="D369">
        <v>7306</v>
      </c>
      <c r="E369" t="s">
        <v>205</v>
      </c>
      <c r="F369" t="s">
        <v>33</v>
      </c>
      <c r="G369" t="s">
        <v>56</v>
      </c>
      <c r="H369">
        <v>1</v>
      </c>
      <c r="I369">
        <v>0</v>
      </c>
      <c r="K369">
        <v>1</v>
      </c>
      <c r="L369">
        <v>4</v>
      </c>
      <c r="M369">
        <v>4</v>
      </c>
      <c r="N369">
        <v>4</v>
      </c>
      <c r="O369">
        <v>4</v>
      </c>
      <c r="P369">
        <v>5</v>
      </c>
      <c r="Q369">
        <v>5</v>
      </c>
      <c r="R369">
        <v>5</v>
      </c>
      <c r="S369">
        <v>5</v>
      </c>
      <c r="T369">
        <v>8</v>
      </c>
      <c r="U369">
        <v>8</v>
      </c>
      <c r="V369">
        <v>0</v>
      </c>
      <c r="W369">
        <v>0</v>
      </c>
      <c r="X369">
        <v>8</v>
      </c>
      <c r="Y369">
        <v>8</v>
      </c>
      <c r="Z369">
        <v>8</v>
      </c>
      <c r="AA369">
        <v>0</v>
      </c>
      <c r="AB369">
        <v>6</v>
      </c>
      <c r="AC369">
        <v>7</v>
      </c>
      <c r="AD369">
        <v>7</v>
      </c>
      <c r="AE369">
        <v>7</v>
      </c>
      <c r="AF369">
        <v>5</v>
      </c>
      <c r="AG369">
        <v>6</v>
      </c>
      <c r="AH369">
        <v>1</v>
      </c>
      <c r="AI369">
        <v>0</v>
      </c>
      <c r="AJ369">
        <v>1</v>
      </c>
      <c r="AK369">
        <v>0</v>
      </c>
      <c r="AL369">
        <v>2</v>
      </c>
      <c r="AM369">
        <v>7</v>
      </c>
      <c r="AN369" s="50" t="s">
        <v>56</v>
      </c>
    </row>
    <row r="370" spans="1:40" x14ac:dyDescent="0.3">
      <c r="A370">
        <v>2026</v>
      </c>
      <c r="B370">
        <v>2</v>
      </c>
      <c r="C370">
        <v>7282</v>
      </c>
      <c r="D370">
        <v>7315</v>
      </c>
      <c r="E370" t="s">
        <v>206</v>
      </c>
      <c r="F370" t="s">
        <v>92</v>
      </c>
      <c r="G370" t="s">
        <v>128</v>
      </c>
      <c r="H370">
        <v>0</v>
      </c>
      <c r="I370">
        <v>0</v>
      </c>
      <c r="K370">
        <v>0</v>
      </c>
      <c r="L370">
        <v>3</v>
      </c>
      <c r="M370">
        <v>3</v>
      </c>
      <c r="N370">
        <v>3</v>
      </c>
      <c r="O370">
        <v>3</v>
      </c>
      <c r="P370">
        <v>1</v>
      </c>
      <c r="Q370">
        <v>1</v>
      </c>
      <c r="R370">
        <v>1</v>
      </c>
      <c r="S370">
        <v>1</v>
      </c>
      <c r="T370">
        <v>1</v>
      </c>
      <c r="U370">
        <v>1</v>
      </c>
      <c r="V370">
        <v>0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2</v>
      </c>
      <c r="AC370">
        <v>1</v>
      </c>
      <c r="AD370">
        <v>1</v>
      </c>
      <c r="AE370">
        <v>1</v>
      </c>
      <c r="AF370">
        <v>3</v>
      </c>
      <c r="AG370">
        <v>3</v>
      </c>
      <c r="AH370">
        <v>0</v>
      </c>
      <c r="AI370">
        <v>0</v>
      </c>
      <c r="AJ370">
        <v>0</v>
      </c>
      <c r="AK370">
        <v>0</v>
      </c>
      <c r="AL370">
        <v>0</v>
      </c>
      <c r="AM370">
        <v>0</v>
      </c>
      <c r="AN370" s="50" t="s">
        <v>128</v>
      </c>
    </row>
    <row r="371" spans="1:40" x14ac:dyDescent="0.3">
      <c r="A371">
        <v>2026</v>
      </c>
      <c r="B371">
        <v>2</v>
      </c>
      <c r="C371">
        <v>7283</v>
      </c>
      <c r="D371">
        <v>7316</v>
      </c>
      <c r="E371" t="s">
        <v>207</v>
      </c>
      <c r="F371" t="s">
        <v>92</v>
      </c>
      <c r="G371" t="s">
        <v>128</v>
      </c>
      <c r="H371">
        <v>0</v>
      </c>
      <c r="I371">
        <v>0</v>
      </c>
      <c r="K371">
        <v>0</v>
      </c>
      <c r="L371">
        <v>3</v>
      </c>
      <c r="M371">
        <v>3</v>
      </c>
      <c r="N371">
        <v>3</v>
      </c>
      <c r="O371">
        <v>3</v>
      </c>
      <c r="P371">
        <v>2</v>
      </c>
      <c r="Q371">
        <v>2</v>
      </c>
      <c r="R371">
        <v>2</v>
      </c>
      <c r="S371">
        <v>2</v>
      </c>
      <c r="T371">
        <v>1</v>
      </c>
      <c r="U371">
        <v>1</v>
      </c>
      <c r="V371">
        <v>0</v>
      </c>
      <c r="W371">
        <v>0</v>
      </c>
      <c r="X371">
        <v>1</v>
      </c>
      <c r="Y371">
        <v>3</v>
      </c>
      <c r="Z371">
        <v>1</v>
      </c>
      <c r="AA371">
        <v>0</v>
      </c>
      <c r="AB371">
        <v>2</v>
      </c>
      <c r="AC371">
        <v>1</v>
      </c>
      <c r="AD371">
        <v>3</v>
      </c>
      <c r="AE371">
        <v>1</v>
      </c>
      <c r="AF371">
        <v>2</v>
      </c>
      <c r="AG371">
        <v>1</v>
      </c>
      <c r="AH371">
        <v>1</v>
      </c>
      <c r="AI371">
        <v>0</v>
      </c>
      <c r="AJ371">
        <v>1</v>
      </c>
      <c r="AK371">
        <v>0</v>
      </c>
      <c r="AL371">
        <v>0</v>
      </c>
      <c r="AM371">
        <v>6</v>
      </c>
      <c r="AN371" s="50" t="s">
        <v>128</v>
      </c>
    </row>
    <row r="372" spans="1:40" x14ac:dyDescent="0.3">
      <c r="A372">
        <v>2026</v>
      </c>
      <c r="B372">
        <v>2</v>
      </c>
      <c r="C372">
        <v>7284</v>
      </c>
      <c r="D372">
        <v>7317</v>
      </c>
      <c r="E372" t="s">
        <v>208</v>
      </c>
      <c r="F372" t="s">
        <v>163</v>
      </c>
      <c r="G372" t="s">
        <v>169</v>
      </c>
      <c r="H372">
        <v>0</v>
      </c>
      <c r="I372">
        <v>0</v>
      </c>
      <c r="K372">
        <v>0</v>
      </c>
      <c r="L372">
        <v>6</v>
      </c>
      <c r="M372">
        <v>5</v>
      </c>
      <c r="N372">
        <v>5</v>
      </c>
      <c r="O372">
        <v>4</v>
      </c>
      <c r="P372">
        <v>0</v>
      </c>
      <c r="Q372">
        <v>0</v>
      </c>
      <c r="R372">
        <v>0</v>
      </c>
      <c r="S372">
        <v>0</v>
      </c>
      <c r="T372">
        <v>1</v>
      </c>
      <c r="U372">
        <v>2</v>
      </c>
      <c r="V372">
        <v>0</v>
      </c>
      <c r="W372">
        <v>0</v>
      </c>
      <c r="X372">
        <v>1</v>
      </c>
      <c r="Y372">
        <v>2</v>
      </c>
      <c r="Z372">
        <v>2</v>
      </c>
      <c r="AA372">
        <v>0</v>
      </c>
      <c r="AB372">
        <v>2</v>
      </c>
      <c r="AC372">
        <v>5</v>
      </c>
      <c r="AD372">
        <v>6</v>
      </c>
      <c r="AE372">
        <v>6</v>
      </c>
      <c r="AF372">
        <v>5</v>
      </c>
      <c r="AG372">
        <v>5</v>
      </c>
      <c r="AH372">
        <v>0</v>
      </c>
      <c r="AI372">
        <v>0</v>
      </c>
      <c r="AJ372">
        <v>2</v>
      </c>
      <c r="AK372">
        <v>0</v>
      </c>
      <c r="AL372">
        <v>0</v>
      </c>
      <c r="AM372">
        <v>0</v>
      </c>
      <c r="AN372" s="50" t="s">
        <v>169</v>
      </c>
    </row>
    <row r="373" spans="1:40" x14ac:dyDescent="0.3">
      <c r="A373">
        <v>2026</v>
      </c>
      <c r="B373">
        <v>2</v>
      </c>
      <c r="C373">
        <v>7285</v>
      </c>
      <c r="D373">
        <v>7318</v>
      </c>
      <c r="E373" t="s">
        <v>209</v>
      </c>
      <c r="F373" t="s">
        <v>92</v>
      </c>
      <c r="G373" t="s">
        <v>118</v>
      </c>
      <c r="H373">
        <v>0</v>
      </c>
      <c r="I373">
        <v>0</v>
      </c>
      <c r="K373">
        <v>0</v>
      </c>
      <c r="L373">
        <v>2</v>
      </c>
      <c r="M373">
        <v>2</v>
      </c>
      <c r="N373">
        <v>0</v>
      </c>
      <c r="O373">
        <v>0</v>
      </c>
      <c r="P373">
        <v>1</v>
      </c>
      <c r="Q373">
        <v>1</v>
      </c>
      <c r="R373">
        <v>1</v>
      </c>
      <c r="S373">
        <v>1</v>
      </c>
      <c r="T373">
        <v>0</v>
      </c>
      <c r="U373">
        <v>0</v>
      </c>
      <c r="V373">
        <v>0</v>
      </c>
      <c r="W373">
        <v>0</v>
      </c>
      <c r="X373">
        <v>1</v>
      </c>
      <c r="Y373">
        <v>0</v>
      </c>
      <c r="Z373">
        <v>2</v>
      </c>
      <c r="AA373">
        <v>0</v>
      </c>
      <c r="AB373">
        <v>4</v>
      </c>
      <c r="AC373">
        <v>0</v>
      </c>
      <c r="AD373">
        <v>3</v>
      </c>
      <c r="AE373">
        <v>0</v>
      </c>
      <c r="AF373">
        <v>2</v>
      </c>
      <c r="AG373">
        <v>2</v>
      </c>
      <c r="AH373">
        <v>0</v>
      </c>
      <c r="AI373">
        <v>0</v>
      </c>
      <c r="AJ373">
        <v>0</v>
      </c>
      <c r="AK373">
        <v>0</v>
      </c>
      <c r="AL373">
        <v>0</v>
      </c>
      <c r="AM373">
        <v>1</v>
      </c>
      <c r="AN373" s="50" t="s">
        <v>328</v>
      </c>
    </row>
    <row r="374" spans="1:40" x14ac:dyDescent="0.3">
      <c r="A374">
        <v>2026</v>
      </c>
      <c r="B374">
        <v>2</v>
      </c>
      <c r="C374">
        <v>7917</v>
      </c>
      <c r="D374">
        <v>8832</v>
      </c>
      <c r="E374" t="s">
        <v>417</v>
      </c>
      <c r="F374" t="s">
        <v>90</v>
      </c>
      <c r="G374" t="s">
        <v>34</v>
      </c>
      <c r="H374">
        <v>0</v>
      </c>
      <c r="I374">
        <v>0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0</v>
      </c>
      <c r="W374">
        <v>0</v>
      </c>
      <c r="X374">
        <v>2</v>
      </c>
      <c r="Y374">
        <v>2</v>
      </c>
      <c r="Z374">
        <v>2</v>
      </c>
      <c r="AA374">
        <v>0</v>
      </c>
      <c r="AB374">
        <v>0</v>
      </c>
      <c r="AC374">
        <v>1</v>
      </c>
      <c r="AD374">
        <v>2</v>
      </c>
      <c r="AE374">
        <v>1</v>
      </c>
      <c r="AF374">
        <v>2</v>
      </c>
      <c r="AG374">
        <v>1</v>
      </c>
      <c r="AH374">
        <v>1</v>
      </c>
      <c r="AI374">
        <v>0</v>
      </c>
      <c r="AJ374">
        <v>0</v>
      </c>
      <c r="AK374">
        <v>0</v>
      </c>
      <c r="AL374">
        <v>0</v>
      </c>
      <c r="AM374">
        <v>1</v>
      </c>
      <c r="AN374" s="50" t="s">
        <v>82</v>
      </c>
    </row>
    <row r="375" spans="1:40" x14ac:dyDescent="0.3">
      <c r="A375">
        <v>2026</v>
      </c>
      <c r="B375">
        <v>2</v>
      </c>
      <c r="C375">
        <v>7957</v>
      </c>
      <c r="D375">
        <v>8835</v>
      </c>
      <c r="E375" t="s">
        <v>418</v>
      </c>
      <c r="F375" t="s">
        <v>90</v>
      </c>
      <c r="G375" t="s">
        <v>34</v>
      </c>
      <c r="H375">
        <v>0</v>
      </c>
      <c r="I375">
        <v>0</v>
      </c>
      <c r="K375">
        <v>0</v>
      </c>
      <c r="L375">
        <v>59</v>
      </c>
      <c r="M375">
        <v>58</v>
      </c>
      <c r="N375">
        <v>58</v>
      </c>
      <c r="O375">
        <v>58</v>
      </c>
      <c r="P375">
        <v>53</v>
      </c>
      <c r="Q375">
        <v>54</v>
      </c>
      <c r="R375">
        <v>51</v>
      </c>
      <c r="S375">
        <v>50</v>
      </c>
      <c r="T375">
        <v>64</v>
      </c>
      <c r="U375">
        <v>65</v>
      </c>
      <c r="V375">
        <v>0</v>
      </c>
      <c r="W375">
        <v>0</v>
      </c>
      <c r="X375">
        <v>63</v>
      </c>
      <c r="Y375">
        <v>68</v>
      </c>
      <c r="Z375">
        <v>55</v>
      </c>
      <c r="AA375">
        <v>0</v>
      </c>
      <c r="AB375">
        <v>0</v>
      </c>
      <c r="AC375">
        <v>43</v>
      </c>
      <c r="AD375">
        <v>42</v>
      </c>
      <c r="AE375">
        <v>46</v>
      </c>
      <c r="AF375">
        <v>61</v>
      </c>
      <c r="AG375">
        <v>51</v>
      </c>
      <c r="AH375">
        <v>31</v>
      </c>
      <c r="AI375">
        <v>0</v>
      </c>
      <c r="AJ375">
        <v>78</v>
      </c>
      <c r="AK375">
        <v>0</v>
      </c>
      <c r="AL375">
        <v>0</v>
      </c>
      <c r="AM375">
        <v>50</v>
      </c>
      <c r="AN375" s="50" t="s">
        <v>33</v>
      </c>
    </row>
    <row r="376" spans="1:40" x14ac:dyDescent="0.3">
      <c r="A376">
        <v>2026</v>
      </c>
      <c r="B376">
        <v>2</v>
      </c>
      <c r="C376">
        <v>8434</v>
      </c>
      <c r="D376">
        <v>7410</v>
      </c>
      <c r="E376" t="s">
        <v>210</v>
      </c>
      <c r="F376" t="s">
        <v>33</v>
      </c>
      <c r="G376" t="s">
        <v>45</v>
      </c>
      <c r="H376">
        <v>0</v>
      </c>
      <c r="I376">
        <v>0</v>
      </c>
      <c r="K376">
        <v>0</v>
      </c>
      <c r="L376">
        <v>8</v>
      </c>
      <c r="M376">
        <v>8</v>
      </c>
      <c r="N376">
        <v>8</v>
      </c>
      <c r="O376">
        <v>8</v>
      </c>
      <c r="P376">
        <v>3</v>
      </c>
      <c r="Q376">
        <v>3</v>
      </c>
      <c r="R376">
        <v>3</v>
      </c>
      <c r="S376">
        <v>3</v>
      </c>
      <c r="T376">
        <v>14</v>
      </c>
      <c r="U376">
        <v>14</v>
      </c>
      <c r="V376">
        <v>0</v>
      </c>
      <c r="W376">
        <v>0</v>
      </c>
      <c r="X376">
        <v>12</v>
      </c>
      <c r="Y376">
        <v>13</v>
      </c>
      <c r="Z376">
        <v>12</v>
      </c>
      <c r="AA376">
        <v>0</v>
      </c>
      <c r="AB376">
        <v>6</v>
      </c>
      <c r="AC376">
        <v>7</v>
      </c>
      <c r="AD376">
        <v>8</v>
      </c>
      <c r="AE376">
        <v>7</v>
      </c>
      <c r="AF376">
        <v>9</v>
      </c>
      <c r="AG376">
        <v>7</v>
      </c>
      <c r="AH376">
        <v>1</v>
      </c>
      <c r="AI376">
        <v>0</v>
      </c>
      <c r="AJ376">
        <v>5</v>
      </c>
      <c r="AK376">
        <v>0</v>
      </c>
      <c r="AL376">
        <v>6</v>
      </c>
      <c r="AM376">
        <v>8</v>
      </c>
      <c r="AN376" s="50" t="s">
        <v>45</v>
      </c>
    </row>
    <row r="377" spans="1:40" x14ac:dyDescent="0.3">
      <c r="A377">
        <v>2026</v>
      </c>
      <c r="B377">
        <v>2</v>
      </c>
      <c r="C377">
        <v>8643</v>
      </c>
      <c r="D377">
        <v>8833</v>
      </c>
      <c r="E377" t="s">
        <v>419</v>
      </c>
      <c r="F377" t="s">
        <v>90</v>
      </c>
      <c r="G377" t="s">
        <v>34</v>
      </c>
      <c r="H377">
        <v>0</v>
      </c>
      <c r="I377">
        <v>0</v>
      </c>
      <c r="K377">
        <v>0</v>
      </c>
      <c r="L377">
        <v>25</v>
      </c>
      <c r="M377">
        <v>25</v>
      </c>
      <c r="N377">
        <v>25</v>
      </c>
      <c r="O377">
        <v>25</v>
      </c>
      <c r="P377">
        <v>33</v>
      </c>
      <c r="Q377">
        <v>32</v>
      </c>
      <c r="R377">
        <v>32</v>
      </c>
      <c r="S377">
        <v>35</v>
      </c>
      <c r="T377">
        <v>29</v>
      </c>
      <c r="U377">
        <v>27</v>
      </c>
      <c r="V377">
        <v>0</v>
      </c>
      <c r="W377">
        <v>0</v>
      </c>
      <c r="X377">
        <v>27</v>
      </c>
      <c r="Y377">
        <v>30</v>
      </c>
      <c r="Z377">
        <v>30</v>
      </c>
      <c r="AA377">
        <v>0</v>
      </c>
      <c r="AB377">
        <v>0</v>
      </c>
      <c r="AC377">
        <v>16</v>
      </c>
      <c r="AD377">
        <v>17</v>
      </c>
      <c r="AE377">
        <v>14</v>
      </c>
      <c r="AF377">
        <v>28</v>
      </c>
      <c r="AG377">
        <v>21</v>
      </c>
      <c r="AH377">
        <v>13</v>
      </c>
      <c r="AI377">
        <v>0</v>
      </c>
      <c r="AJ377">
        <v>41</v>
      </c>
      <c r="AK377">
        <v>0</v>
      </c>
      <c r="AL377">
        <v>0</v>
      </c>
      <c r="AM377">
        <v>20</v>
      </c>
      <c r="AN377" s="50" t="s">
        <v>45</v>
      </c>
    </row>
    <row r="378" spans="1:40" x14ac:dyDescent="0.3">
      <c r="A378">
        <v>2026</v>
      </c>
      <c r="B378">
        <v>2</v>
      </c>
      <c r="C378">
        <v>8644</v>
      </c>
      <c r="D378">
        <v>8839</v>
      </c>
      <c r="E378" t="s">
        <v>420</v>
      </c>
      <c r="F378" t="s">
        <v>90</v>
      </c>
      <c r="G378" t="s">
        <v>34</v>
      </c>
      <c r="H378">
        <v>0</v>
      </c>
      <c r="I378">
        <v>0</v>
      </c>
      <c r="K378">
        <v>0</v>
      </c>
      <c r="L378">
        <v>4</v>
      </c>
      <c r="M378">
        <v>4</v>
      </c>
      <c r="N378">
        <v>3</v>
      </c>
      <c r="O378">
        <v>4</v>
      </c>
      <c r="P378">
        <v>8</v>
      </c>
      <c r="Q378">
        <v>7</v>
      </c>
      <c r="R378">
        <v>8</v>
      </c>
      <c r="S378">
        <v>8</v>
      </c>
      <c r="T378">
        <v>6</v>
      </c>
      <c r="U378">
        <v>5</v>
      </c>
      <c r="V378">
        <v>0</v>
      </c>
      <c r="W378">
        <v>0</v>
      </c>
      <c r="X378">
        <v>5</v>
      </c>
      <c r="Y378">
        <v>6</v>
      </c>
      <c r="Z378">
        <v>2</v>
      </c>
      <c r="AA378">
        <v>0</v>
      </c>
      <c r="AB378">
        <v>0</v>
      </c>
      <c r="AC378">
        <v>14</v>
      </c>
      <c r="AD378">
        <v>16</v>
      </c>
      <c r="AE378">
        <v>12</v>
      </c>
      <c r="AF378">
        <v>12</v>
      </c>
      <c r="AG378">
        <v>11</v>
      </c>
      <c r="AH378">
        <v>1</v>
      </c>
      <c r="AI378">
        <v>0</v>
      </c>
      <c r="AJ378">
        <v>2</v>
      </c>
      <c r="AK378">
        <v>0</v>
      </c>
      <c r="AL378">
        <v>0</v>
      </c>
      <c r="AM378">
        <v>3</v>
      </c>
      <c r="AN378" s="50" t="s">
        <v>116</v>
      </c>
    </row>
    <row r="379" spans="1:40" x14ac:dyDescent="0.3">
      <c r="A379">
        <v>2026</v>
      </c>
      <c r="B379">
        <v>2</v>
      </c>
      <c r="C379">
        <v>8648</v>
      </c>
      <c r="D379">
        <v>8838</v>
      </c>
      <c r="E379" t="s">
        <v>421</v>
      </c>
      <c r="F379" t="s">
        <v>90</v>
      </c>
      <c r="G379" t="s">
        <v>34</v>
      </c>
      <c r="H379">
        <v>0</v>
      </c>
      <c r="I379">
        <v>0</v>
      </c>
      <c r="K379">
        <v>0</v>
      </c>
      <c r="L379">
        <v>12</v>
      </c>
      <c r="M379">
        <v>13</v>
      </c>
      <c r="N379">
        <v>13</v>
      </c>
      <c r="O379">
        <v>13</v>
      </c>
      <c r="P379">
        <v>12</v>
      </c>
      <c r="Q379">
        <v>12</v>
      </c>
      <c r="R379">
        <v>12</v>
      </c>
      <c r="S379">
        <v>12</v>
      </c>
      <c r="T379">
        <v>16</v>
      </c>
      <c r="U379">
        <v>16</v>
      </c>
      <c r="V379">
        <v>0</v>
      </c>
      <c r="W379">
        <v>0</v>
      </c>
      <c r="X379">
        <v>19</v>
      </c>
      <c r="Y379">
        <v>20</v>
      </c>
      <c r="Z379">
        <v>20</v>
      </c>
      <c r="AA379">
        <v>0</v>
      </c>
      <c r="AB379">
        <v>0</v>
      </c>
      <c r="AC379">
        <v>12</v>
      </c>
      <c r="AD379">
        <v>15</v>
      </c>
      <c r="AE379">
        <v>15</v>
      </c>
      <c r="AF379">
        <v>19</v>
      </c>
      <c r="AG379">
        <v>18</v>
      </c>
      <c r="AH379">
        <v>11</v>
      </c>
      <c r="AI379">
        <v>0</v>
      </c>
      <c r="AJ379">
        <v>40</v>
      </c>
      <c r="AK379">
        <v>0</v>
      </c>
      <c r="AL379">
        <v>0</v>
      </c>
      <c r="AM379">
        <v>13</v>
      </c>
      <c r="AN379" s="50" t="s">
        <v>329</v>
      </c>
    </row>
    <row r="380" spans="1:40" x14ac:dyDescent="0.3">
      <c r="A380">
        <v>2026</v>
      </c>
      <c r="B380">
        <v>2</v>
      </c>
      <c r="C380">
        <v>8653</v>
      </c>
      <c r="D380">
        <v>8892</v>
      </c>
      <c r="E380" t="s">
        <v>422</v>
      </c>
      <c r="F380" t="s">
        <v>90</v>
      </c>
      <c r="G380" t="s">
        <v>34</v>
      </c>
      <c r="H380">
        <v>0</v>
      </c>
      <c r="I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1</v>
      </c>
      <c r="Q380">
        <v>1</v>
      </c>
      <c r="R380">
        <v>1</v>
      </c>
      <c r="S380">
        <v>1</v>
      </c>
      <c r="T380">
        <v>2</v>
      </c>
      <c r="U380">
        <v>2</v>
      </c>
      <c r="V380">
        <v>0</v>
      </c>
      <c r="W380">
        <v>0</v>
      </c>
      <c r="X380">
        <v>1</v>
      </c>
      <c r="Y380">
        <v>1</v>
      </c>
      <c r="Z380">
        <v>2</v>
      </c>
      <c r="AA380">
        <v>0</v>
      </c>
      <c r="AB380">
        <v>0</v>
      </c>
      <c r="AC380">
        <v>1</v>
      </c>
      <c r="AD380">
        <v>1</v>
      </c>
      <c r="AE380">
        <v>2</v>
      </c>
      <c r="AF380">
        <v>1</v>
      </c>
      <c r="AG380">
        <v>1</v>
      </c>
      <c r="AH380">
        <v>2</v>
      </c>
      <c r="AI380">
        <v>0</v>
      </c>
      <c r="AJ380">
        <v>3</v>
      </c>
      <c r="AK380">
        <v>0</v>
      </c>
      <c r="AL380">
        <v>0</v>
      </c>
      <c r="AM380">
        <v>1</v>
      </c>
      <c r="AN380" s="50" t="s">
        <v>85</v>
      </c>
    </row>
    <row r="381" spans="1:40" x14ac:dyDescent="0.3">
      <c r="A381">
        <v>2026</v>
      </c>
      <c r="B381">
        <v>2</v>
      </c>
      <c r="C381">
        <v>8670</v>
      </c>
      <c r="D381">
        <v>8891</v>
      </c>
      <c r="E381" t="s">
        <v>423</v>
      </c>
      <c r="F381" t="s">
        <v>90</v>
      </c>
      <c r="G381" t="s">
        <v>34</v>
      </c>
      <c r="H381">
        <v>0</v>
      </c>
      <c r="I381">
        <v>0</v>
      </c>
      <c r="K381">
        <v>0</v>
      </c>
      <c r="L381">
        <v>12</v>
      </c>
      <c r="M381">
        <v>12</v>
      </c>
      <c r="N381">
        <v>13</v>
      </c>
      <c r="O381">
        <v>12</v>
      </c>
      <c r="P381">
        <v>10</v>
      </c>
      <c r="Q381">
        <v>10</v>
      </c>
      <c r="R381">
        <v>8</v>
      </c>
      <c r="S381">
        <v>10</v>
      </c>
      <c r="T381">
        <v>6</v>
      </c>
      <c r="U381">
        <v>6</v>
      </c>
      <c r="V381">
        <v>0</v>
      </c>
      <c r="W381">
        <v>0</v>
      </c>
      <c r="X381">
        <v>9</v>
      </c>
      <c r="Y381">
        <v>9</v>
      </c>
      <c r="Z381">
        <v>9</v>
      </c>
      <c r="AA381">
        <v>0</v>
      </c>
      <c r="AB381">
        <v>0</v>
      </c>
      <c r="AC381">
        <v>7</v>
      </c>
      <c r="AD381">
        <v>6</v>
      </c>
      <c r="AE381">
        <v>6</v>
      </c>
      <c r="AF381">
        <v>15</v>
      </c>
      <c r="AG381">
        <v>13</v>
      </c>
      <c r="AH381">
        <v>0</v>
      </c>
      <c r="AI381">
        <v>0</v>
      </c>
      <c r="AJ381">
        <v>3</v>
      </c>
      <c r="AK381">
        <v>0</v>
      </c>
      <c r="AL381">
        <v>0</v>
      </c>
      <c r="AM381">
        <v>5</v>
      </c>
      <c r="AN381" s="50" t="s">
        <v>91</v>
      </c>
    </row>
    <row r="382" spans="1:40" x14ac:dyDescent="0.3">
      <c r="A382">
        <v>2026</v>
      </c>
      <c r="B382">
        <v>2</v>
      </c>
      <c r="C382">
        <v>8686</v>
      </c>
      <c r="D382">
        <v>8831</v>
      </c>
      <c r="E382" t="s">
        <v>424</v>
      </c>
      <c r="F382" t="s">
        <v>90</v>
      </c>
      <c r="G382" t="s">
        <v>34</v>
      </c>
      <c r="H382">
        <v>0</v>
      </c>
      <c r="I382">
        <v>0</v>
      </c>
      <c r="K382">
        <v>0</v>
      </c>
      <c r="L382">
        <v>34</v>
      </c>
      <c r="M382">
        <v>34</v>
      </c>
      <c r="N382">
        <v>36</v>
      </c>
      <c r="O382">
        <v>35</v>
      </c>
      <c r="P382">
        <v>45</v>
      </c>
      <c r="Q382">
        <v>44</v>
      </c>
      <c r="R382">
        <v>42</v>
      </c>
      <c r="S382">
        <v>43</v>
      </c>
      <c r="T382">
        <v>27</v>
      </c>
      <c r="U382">
        <v>27</v>
      </c>
      <c r="V382">
        <v>0</v>
      </c>
      <c r="W382">
        <v>0</v>
      </c>
      <c r="X382">
        <v>42</v>
      </c>
      <c r="Y382">
        <v>42</v>
      </c>
      <c r="Z382">
        <v>41</v>
      </c>
      <c r="AA382">
        <v>0</v>
      </c>
      <c r="AB382">
        <v>0</v>
      </c>
      <c r="AC382">
        <v>28</v>
      </c>
      <c r="AD382">
        <v>26</v>
      </c>
      <c r="AE382">
        <v>28</v>
      </c>
      <c r="AF382">
        <v>35</v>
      </c>
      <c r="AG382">
        <v>35</v>
      </c>
      <c r="AH382">
        <v>11</v>
      </c>
      <c r="AI382">
        <v>0</v>
      </c>
      <c r="AJ382">
        <v>31</v>
      </c>
      <c r="AK382">
        <v>0</v>
      </c>
      <c r="AL382">
        <v>0</v>
      </c>
      <c r="AM382">
        <v>12</v>
      </c>
      <c r="AN382" s="50" t="s">
        <v>49</v>
      </c>
    </row>
    <row r="383" spans="1:40" x14ac:dyDescent="0.3">
      <c r="A383">
        <v>2026</v>
      </c>
      <c r="B383">
        <v>2</v>
      </c>
      <c r="C383">
        <v>8705</v>
      </c>
      <c r="D383">
        <v>8349</v>
      </c>
      <c r="E383" t="s">
        <v>425</v>
      </c>
      <c r="F383" t="s">
        <v>90</v>
      </c>
      <c r="G383" t="s">
        <v>34</v>
      </c>
      <c r="H383">
        <v>0</v>
      </c>
      <c r="I383">
        <v>0</v>
      </c>
      <c r="K383">
        <v>0</v>
      </c>
      <c r="L383">
        <v>5</v>
      </c>
      <c r="M383">
        <v>5</v>
      </c>
      <c r="N383">
        <v>5</v>
      </c>
      <c r="O383">
        <v>5</v>
      </c>
      <c r="P383">
        <v>2</v>
      </c>
      <c r="Q383">
        <v>2</v>
      </c>
      <c r="R383">
        <v>2</v>
      </c>
      <c r="S383">
        <v>2</v>
      </c>
      <c r="T383">
        <v>4</v>
      </c>
      <c r="U383">
        <v>4</v>
      </c>
      <c r="V383">
        <v>0</v>
      </c>
      <c r="W383">
        <v>0</v>
      </c>
      <c r="X383">
        <v>2</v>
      </c>
      <c r="Y383">
        <v>2</v>
      </c>
      <c r="Z383">
        <v>2</v>
      </c>
      <c r="AA383">
        <v>0</v>
      </c>
      <c r="AB383">
        <v>0</v>
      </c>
      <c r="AC383">
        <v>4</v>
      </c>
      <c r="AD383">
        <v>4</v>
      </c>
      <c r="AE383">
        <v>4</v>
      </c>
      <c r="AF383">
        <v>1</v>
      </c>
      <c r="AG383">
        <v>1</v>
      </c>
      <c r="AH383">
        <v>0</v>
      </c>
      <c r="AI383">
        <v>0</v>
      </c>
      <c r="AJ383">
        <v>0</v>
      </c>
      <c r="AK383">
        <v>0</v>
      </c>
      <c r="AL383">
        <v>0</v>
      </c>
      <c r="AM383">
        <v>2</v>
      </c>
      <c r="AN383" s="50" t="s">
        <v>42</v>
      </c>
    </row>
    <row r="384" spans="1:40" x14ac:dyDescent="0.3">
      <c r="A384">
        <v>2026</v>
      </c>
      <c r="B384">
        <v>2</v>
      </c>
      <c r="C384">
        <v>8711</v>
      </c>
      <c r="D384">
        <v>8608</v>
      </c>
      <c r="E384" t="s">
        <v>426</v>
      </c>
      <c r="F384" t="s">
        <v>90</v>
      </c>
      <c r="G384" t="s">
        <v>34</v>
      </c>
      <c r="H384">
        <v>0</v>
      </c>
      <c r="I384">
        <v>0</v>
      </c>
      <c r="K384">
        <v>0</v>
      </c>
      <c r="L384">
        <v>1</v>
      </c>
      <c r="M384">
        <v>1</v>
      </c>
      <c r="N384">
        <v>1</v>
      </c>
      <c r="O384">
        <v>1</v>
      </c>
      <c r="P384">
        <v>2</v>
      </c>
      <c r="Q384">
        <v>2</v>
      </c>
      <c r="R384">
        <v>2</v>
      </c>
      <c r="S384">
        <v>2</v>
      </c>
      <c r="T384">
        <v>3</v>
      </c>
      <c r="U384">
        <v>3</v>
      </c>
      <c r="V384">
        <v>0</v>
      </c>
      <c r="W384">
        <v>0</v>
      </c>
      <c r="X384">
        <v>2</v>
      </c>
      <c r="Y384">
        <v>2</v>
      </c>
      <c r="Z384">
        <v>2</v>
      </c>
      <c r="AA384">
        <v>0</v>
      </c>
      <c r="AB384">
        <v>0</v>
      </c>
      <c r="AC384">
        <v>4</v>
      </c>
      <c r="AD384">
        <v>4</v>
      </c>
      <c r="AE384">
        <v>4</v>
      </c>
      <c r="AF384">
        <v>1</v>
      </c>
      <c r="AG384">
        <v>1</v>
      </c>
      <c r="AH384">
        <v>9</v>
      </c>
      <c r="AI384">
        <v>0</v>
      </c>
      <c r="AJ384">
        <v>7</v>
      </c>
      <c r="AK384">
        <v>0</v>
      </c>
      <c r="AL384">
        <v>0</v>
      </c>
      <c r="AM384">
        <v>3</v>
      </c>
      <c r="AN384" s="50" t="s">
        <v>110</v>
      </c>
    </row>
    <row r="385" spans="1:40" x14ac:dyDescent="0.3">
      <c r="A385">
        <v>2026</v>
      </c>
      <c r="B385">
        <v>2</v>
      </c>
      <c r="C385">
        <v>8719</v>
      </c>
      <c r="D385">
        <v>8836</v>
      </c>
      <c r="E385" t="s">
        <v>427</v>
      </c>
      <c r="F385" t="s">
        <v>90</v>
      </c>
      <c r="G385" t="s">
        <v>34</v>
      </c>
      <c r="H385">
        <v>0</v>
      </c>
      <c r="I385">
        <v>0</v>
      </c>
      <c r="K385">
        <v>0</v>
      </c>
      <c r="L385">
        <v>51</v>
      </c>
      <c r="M385">
        <v>51</v>
      </c>
      <c r="N385">
        <v>51</v>
      </c>
      <c r="O385">
        <v>50</v>
      </c>
      <c r="P385">
        <v>44</v>
      </c>
      <c r="Q385">
        <v>44</v>
      </c>
      <c r="R385">
        <v>43</v>
      </c>
      <c r="S385">
        <v>43</v>
      </c>
      <c r="T385">
        <v>38</v>
      </c>
      <c r="U385">
        <v>38</v>
      </c>
      <c r="V385">
        <v>0</v>
      </c>
      <c r="W385">
        <v>0</v>
      </c>
      <c r="X385">
        <v>49</v>
      </c>
      <c r="Y385">
        <v>49</v>
      </c>
      <c r="Z385">
        <v>42</v>
      </c>
      <c r="AA385">
        <v>0</v>
      </c>
      <c r="AB385">
        <v>0</v>
      </c>
      <c r="AC385">
        <v>21</v>
      </c>
      <c r="AD385">
        <v>28</v>
      </c>
      <c r="AE385">
        <v>28</v>
      </c>
      <c r="AF385">
        <v>40</v>
      </c>
      <c r="AG385">
        <v>38</v>
      </c>
      <c r="AH385">
        <v>21</v>
      </c>
      <c r="AI385">
        <v>0</v>
      </c>
      <c r="AJ385">
        <v>39</v>
      </c>
      <c r="AK385">
        <v>0</v>
      </c>
      <c r="AL385">
        <v>0</v>
      </c>
      <c r="AM385">
        <v>19</v>
      </c>
      <c r="AN385" s="50" t="s">
        <v>33</v>
      </c>
    </row>
    <row r="386" spans="1:40" x14ac:dyDescent="0.3">
      <c r="A386">
        <v>2026</v>
      </c>
      <c r="B386">
        <v>2</v>
      </c>
      <c r="C386">
        <v>8729</v>
      </c>
      <c r="D386">
        <v>12241</v>
      </c>
      <c r="E386" t="s">
        <v>428</v>
      </c>
      <c r="F386" t="s">
        <v>90</v>
      </c>
      <c r="G386" t="s">
        <v>34</v>
      </c>
      <c r="H386">
        <v>0</v>
      </c>
      <c r="I386">
        <v>0</v>
      </c>
      <c r="K386">
        <v>0</v>
      </c>
      <c r="L386">
        <v>30</v>
      </c>
      <c r="M386">
        <v>30</v>
      </c>
      <c r="N386">
        <v>30</v>
      </c>
      <c r="O386">
        <v>29</v>
      </c>
      <c r="P386">
        <v>27</v>
      </c>
      <c r="Q386">
        <v>26</v>
      </c>
      <c r="R386">
        <v>27</v>
      </c>
      <c r="S386">
        <v>27</v>
      </c>
      <c r="T386">
        <v>23</v>
      </c>
      <c r="U386">
        <v>23</v>
      </c>
      <c r="V386">
        <v>0</v>
      </c>
      <c r="W386">
        <v>0</v>
      </c>
      <c r="X386">
        <v>28</v>
      </c>
      <c r="Y386">
        <v>29</v>
      </c>
      <c r="Z386">
        <v>32</v>
      </c>
      <c r="AA386">
        <v>0</v>
      </c>
      <c r="AB386">
        <v>0</v>
      </c>
      <c r="AC386">
        <v>23</v>
      </c>
      <c r="AD386">
        <v>24</v>
      </c>
      <c r="AE386">
        <v>23</v>
      </c>
      <c r="AF386">
        <v>22</v>
      </c>
      <c r="AG386">
        <v>20</v>
      </c>
      <c r="AH386">
        <v>2</v>
      </c>
      <c r="AI386">
        <v>0</v>
      </c>
      <c r="AJ386">
        <v>23</v>
      </c>
      <c r="AK386">
        <v>0</v>
      </c>
      <c r="AL386">
        <v>0</v>
      </c>
      <c r="AM386">
        <v>13</v>
      </c>
      <c r="AN386" s="50" t="s">
        <v>92</v>
      </c>
    </row>
    <row r="387" spans="1:40" x14ac:dyDescent="0.3">
      <c r="A387">
        <v>2026</v>
      </c>
      <c r="B387">
        <v>2</v>
      </c>
      <c r="C387">
        <v>8740</v>
      </c>
      <c r="D387">
        <v>8901</v>
      </c>
      <c r="E387" t="s">
        <v>429</v>
      </c>
      <c r="F387" t="s">
        <v>90</v>
      </c>
      <c r="G387" t="s">
        <v>34</v>
      </c>
      <c r="H387">
        <v>0</v>
      </c>
      <c r="I387">
        <v>0</v>
      </c>
      <c r="K387">
        <v>0</v>
      </c>
      <c r="L387">
        <v>9</v>
      </c>
      <c r="M387">
        <v>9</v>
      </c>
      <c r="N387">
        <v>9</v>
      </c>
      <c r="O387">
        <v>9</v>
      </c>
      <c r="P387">
        <v>18</v>
      </c>
      <c r="Q387">
        <v>18</v>
      </c>
      <c r="R387">
        <v>19</v>
      </c>
      <c r="S387">
        <v>18</v>
      </c>
      <c r="T387">
        <v>15</v>
      </c>
      <c r="U387">
        <v>15</v>
      </c>
      <c r="V387">
        <v>0</v>
      </c>
      <c r="W387">
        <v>0</v>
      </c>
      <c r="X387">
        <v>12</v>
      </c>
      <c r="Y387">
        <v>12</v>
      </c>
      <c r="Z387">
        <v>12</v>
      </c>
      <c r="AA387">
        <v>0</v>
      </c>
      <c r="AB387">
        <v>0</v>
      </c>
      <c r="AC387">
        <v>15</v>
      </c>
      <c r="AD387">
        <v>15</v>
      </c>
      <c r="AE387">
        <v>15</v>
      </c>
      <c r="AF387">
        <v>30</v>
      </c>
      <c r="AG387">
        <v>23</v>
      </c>
      <c r="AH387">
        <v>2</v>
      </c>
      <c r="AI387">
        <v>0</v>
      </c>
      <c r="AJ387">
        <v>24</v>
      </c>
      <c r="AK387">
        <v>0</v>
      </c>
      <c r="AL387">
        <v>0</v>
      </c>
      <c r="AM387">
        <v>11</v>
      </c>
      <c r="AN387" s="50" t="s">
        <v>164</v>
      </c>
    </row>
    <row r="388" spans="1:40" x14ac:dyDescent="0.3">
      <c r="A388">
        <v>2026</v>
      </c>
      <c r="B388">
        <v>2</v>
      </c>
      <c r="C388">
        <v>9033</v>
      </c>
      <c r="D388">
        <v>8577</v>
      </c>
      <c r="E388" t="s">
        <v>274</v>
      </c>
      <c r="F388" t="s">
        <v>90</v>
      </c>
      <c r="G388" t="s">
        <v>34</v>
      </c>
      <c r="H388">
        <v>0</v>
      </c>
      <c r="I388">
        <v>0</v>
      </c>
      <c r="K388">
        <v>0</v>
      </c>
      <c r="L388">
        <v>6</v>
      </c>
      <c r="M388">
        <v>5</v>
      </c>
      <c r="N388">
        <v>5</v>
      </c>
      <c r="O388">
        <v>2</v>
      </c>
      <c r="P388">
        <v>2</v>
      </c>
      <c r="Q388">
        <v>2</v>
      </c>
      <c r="R388">
        <v>0</v>
      </c>
      <c r="S388">
        <v>0</v>
      </c>
      <c r="T388">
        <v>3</v>
      </c>
      <c r="U388">
        <v>2</v>
      </c>
      <c r="V388">
        <v>0</v>
      </c>
      <c r="W388">
        <v>0</v>
      </c>
      <c r="X388">
        <v>3</v>
      </c>
      <c r="Y388">
        <v>2</v>
      </c>
      <c r="Z388">
        <v>2</v>
      </c>
      <c r="AA388">
        <v>0</v>
      </c>
      <c r="AB388">
        <v>0</v>
      </c>
      <c r="AC388">
        <v>1</v>
      </c>
      <c r="AD388">
        <v>1</v>
      </c>
      <c r="AE388">
        <v>1</v>
      </c>
      <c r="AF388">
        <v>3</v>
      </c>
      <c r="AG388">
        <v>4</v>
      </c>
      <c r="AH388">
        <v>5</v>
      </c>
      <c r="AI388">
        <v>0</v>
      </c>
      <c r="AJ388">
        <v>1</v>
      </c>
      <c r="AK388">
        <v>0</v>
      </c>
      <c r="AL388">
        <v>0</v>
      </c>
      <c r="AM388">
        <v>20</v>
      </c>
      <c r="AN388" s="50" t="s">
        <v>33</v>
      </c>
    </row>
    <row r="389" spans="1:40" x14ac:dyDescent="0.3">
      <c r="A389">
        <v>2026</v>
      </c>
      <c r="B389">
        <v>2</v>
      </c>
      <c r="C389">
        <v>9160</v>
      </c>
      <c r="D389">
        <v>8830</v>
      </c>
      <c r="E389" t="s">
        <v>430</v>
      </c>
      <c r="F389" t="s">
        <v>90</v>
      </c>
      <c r="G389" t="s">
        <v>34</v>
      </c>
      <c r="H389">
        <v>0</v>
      </c>
      <c r="I389">
        <v>0</v>
      </c>
      <c r="K389">
        <v>0</v>
      </c>
      <c r="L389">
        <v>4</v>
      </c>
      <c r="M389">
        <v>4</v>
      </c>
      <c r="N389">
        <v>4</v>
      </c>
      <c r="O389">
        <v>4</v>
      </c>
      <c r="P389">
        <v>5</v>
      </c>
      <c r="Q389">
        <v>5</v>
      </c>
      <c r="R389">
        <v>6</v>
      </c>
      <c r="S389">
        <v>5</v>
      </c>
      <c r="T389">
        <v>5</v>
      </c>
      <c r="U389">
        <v>4</v>
      </c>
      <c r="V389">
        <v>0</v>
      </c>
      <c r="W389">
        <v>0</v>
      </c>
      <c r="X389">
        <v>3</v>
      </c>
      <c r="Y389">
        <v>3</v>
      </c>
      <c r="Z389">
        <v>6</v>
      </c>
      <c r="AA389">
        <v>0</v>
      </c>
      <c r="AB389">
        <v>0</v>
      </c>
      <c r="AC389">
        <v>1</v>
      </c>
      <c r="AD389">
        <v>2</v>
      </c>
      <c r="AE389">
        <v>2</v>
      </c>
      <c r="AF389">
        <v>3</v>
      </c>
      <c r="AG389">
        <v>3</v>
      </c>
      <c r="AH389">
        <v>31</v>
      </c>
      <c r="AI389">
        <v>0</v>
      </c>
      <c r="AJ389">
        <v>2</v>
      </c>
      <c r="AK389">
        <v>0</v>
      </c>
      <c r="AL389">
        <v>0</v>
      </c>
      <c r="AM389">
        <v>8</v>
      </c>
      <c r="AN389" s="50" t="s">
        <v>128</v>
      </c>
    </row>
    <row r="390" spans="1:40" x14ac:dyDescent="0.3">
      <c r="A390">
        <v>2026</v>
      </c>
      <c r="B390">
        <v>2</v>
      </c>
      <c r="C390">
        <v>10904</v>
      </c>
      <c r="D390">
        <v>9468</v>
      </c>
      <c r="E390" t="s">
        <v>211</v>
      </c>
      <c r="F390" t="s">
        <v>92</v>
      </c>
      <c r="G390" t="s">
        <v>107</v>
      </c>
      <c r="H390">
        <v>1</v>
      </c>
      <c r="I390">
        <v>0</v>
      </c>
      <c r="K390">
        <v>1</v>
      </c>
      <c r="L390">
        <v>0</v>
      </c>
      <c r="M390">
        <v>0</v>
      </c>
      <c r="N390">
        <v>0</v>
      </c>
      <c r="O390">
        <v>0</v>
      </c>
      <c r="P390">
        <v>1</v>
      </c>
      <c r="Q390">
        <v>1</v>
      </c>
      <c r="R390">
        <v>1</v>
      </c>
      <c r="S390">
        <v>1</v>
      </c>
      <c r="T390">
        <v>0</v>
      </c>
      <c r="U390">
        <v>0</v>
      </c>
      <c r="V390">
        <v>0</v>
      </c>
      <c r="W390">
        <v>0</v>
      </c>
      <c r="X390">
        <v>0</v>
      </c>
      <c r="Y390">
        <v>0</v>
      </c>
      <c r="Z390">
        <v>0</v>
      </c>
      <c r="AA390">
        <v>0</v>
      </c>
      <c r="AB390">
        <v>1</v>
      </c>
      <c r="AC390">
        <v>2</v>
      </c>
      <c r="AD390">
        <v>2</v>
      </c>
      <c r="AE390">
        <v>2</v>
      </c>
      <c r="AF390">
        <v>0</v>
      </c>
      <c r="AG390">
        <v>0</v>
      </c>
      <c r="AH390">
        <v>0</v>
      </c>
      <c r="AI390">
        <v>0</v>
      </c>
      <c r="AJ390">
        <v>0</v>
      </c>
      <c r="AK390">
        <v>0</v>
      </c>
      <c r="AL390">
        <v>0</v>
      </c>
      <c r="AM390">
        <v>0</v>
      </c>
      <c r="AN390" s="50" t="s">
        <v>107</v>
      </c>
    </row>
    <row r="391" spans="1:40" x14ac:dyDescent="0.3">
      <c r="A391">
        <v>2026</v>
      </c>
      <c r="B391">
        <v>2</v>
      </c>
      <c r="C391">
        <v>11767</v>
      </c>
      <c r="D391">
        <v>10096</v>
      </c>
      <c r="E391" t="s">
        <v>212</v>
      </c>
      <c r="F391" t="s">
        <v>92</v>
      </c>
      <c r="G391" t="s">
        <v>128</v>
      </c>
      <c r="H391">
        <v>0</v>
      </c>
      <c r="I391">
        <v>0</v>
      </c>
      <c r="K391">
        <v>0</v>
      </c>
      <c r="L391">
        <v>1</v>
      </c>
      <c r="M391">
        <v>1</v>
      </c>
      <c r="N391">
        <v>1</v>
      </c>
      <c r="O391">
        <v>1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>
        <v>1</v>
      </c>
      <c r="Y391">
        <v>1</v>
      </c>
      <c r="Z391">
        <v>2</v>
      </c>
      <c r="AA391">
        <v>0</v>
      </c>
      <c r="AB391">
        <v>2</v>
      </c>
      <c r="AC391">
        <v>0</v>
      </c>
      <c r="AD391">
        <v>0</v>
      </c>
      <c r="AE391">
        <v>0</v>
      </c>
      <c r="AF391">
        <v>2</v>
      </c>
      <c r="AG391">
        <v>0</v>
      </c>
      <c r="AH391">
        <v>0</v>
      </c>
      <c r="AI391">
        <v>0</v>
      </c>
      <c r="AJ391">
        <v>2</v>
      </c>
      <c r="AK391">
        <v>0</v>
      </c>
      <c r="AL391">
        <v>0</v>
      </c>
      <c r="AM391">
        <v>1</v>
      </c>
      <c r="AN391" s="50" t="s">
        <v>128</v>
      </c>
    </row>
    <row r="392" spans="1:40" x14ac:dyDescent="0.3">
      <c r="A392">
        <v>2026</v>
      </c>
      <c r="B392">
        <v>2</v>
      </c>
      <c r="C392">
        <v>11784</v>
      </c>
      <c r="D392">
        <v>10095</v>
      </c>
      <c r="E392" t="s">
        <v>213</v>
      </c>
      <c r="F392" t="s">
        <v>92</v>
      </c>
      <c r="G392" t="s">
        <v>128</v>
      </c>
      <c r="H392">
        <v>0</v>
      </c>
      <c r="I392">
        <v>0</v>
      </c>
      <c r="K392">
        <v>0</v>
      </c>
      <c r="L392">
        <v>6</v>
      </c>
      <c r="M392">
        <v>6</v>
      </c>
      <c r="N392">
        <v>6</v>
      </c>
      <c r="O392">
        <v>6</v>
      </c>
      <c r="P392">
        <v>3</v>
      </c>
      <c r="Q392">
        <v>3</v>
      </c>
      <c r="R392">
        <v>3</v>
      </c>
      <c r="S392">
        <v>3</v>
      </c>
      <c r="T392">
        <v>1</v>
      </c>
      <c r="U392">
        <v>1</v>
      </c>
      <c r="V392">
        <v>0</v>
      </c>
      <c r="W392">
        <v>0</v>
      </c>
      <c r="X392">
        <v>0</v>
      </c>
      <c r="Y392">
        <v>0</v>
      </c>
      <c r="Z392">
        <v>0</v>
      </c>
      <c r="AA392">
        <v>0</v>
      </c>
      <c r="AB392">
        <v>2</v>
      </c>
      <c r="AC392">
        <v>2</v>
      </c>
      <c r="AD392">
        <v>2</v>
      </c>
      <c r="AE392">
        <v>2</v>
      </c>
      <c r="AF392">
        <v>1</v>
      </c>
      <c r="AG392">
        <v>1</v>
      </c>
      <c r="AH392">
        <v>3</v>
      </c>
      <c r="AI392">
        <v>0</v>
      </c>
      <c r="AJ392">
        <v>1</v>
      </c>
      <c r="AK392">
        <v>0</v>
      </c>
      <c r="AL392">
        <v>0</v>
      </c>
      <c r="AM392">
        <v>1</v>
      </c>
      <c r="AN392" s="50" t="s">
        <v>128</v>
      </c>
    </row>
    <row r="393" spans="1:40" x14ac:dyDescent="0.3">
      <c r="A393">
        <v>2026</v>
      </c>
      <c r="B393">
        <v>2</v>
      </c>
      <c r="C393">
        <v>12119</v>
      </c>
      <c r="D393">
        <v>11020</v>
      </c>
      <c r="E393" t="s">
        <v>275</v>
      </c>
      <c r="F393" t="s">
        <v>90</v>
      </c>
      <c r="G393" t="s">
        <v>34</v>
      </c>
      <c r="H393">
        <v>0</v>
      </c>
      <c r="I393">
        <v>0</v>
      </c>
      <c r="K393">
        <v>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0</v>
      </c>
      <c r="Y393">
        <v>0</v>
      </c>
      <c r="Z393">
        <v>0</v>
      </c>
      <c r="AA393">
        <v>0</v>
      </c>
      <c r="AB393">
        <v>0</v>
      </c>
      <c r="AC393">
        <v>0</v>
      </c>
      <c r="AD393">
        <v>0</v>
      </c>
      <c r="AE393">
        <v>0</v>
      </c>
      <c r="AF393">
        <v>0</v>
      </c>
      <c r="AG393">
        <v>0</v>
      </c>
      <c r="AH393">
        <v>12</v>
      </c>
      <c r="AI393">
        <v>0</v>
      </c>
      <c r="AJ393">
        <v>0</v>
      </c>
      <c r="AK393">
        <v>0</v>
      </c>
      <c r="AL393">
        <v>0</v>
      </c>
      <c r="AM393">
        <v>2</v>
      </c>
      <c r="AN393" s="50" t="s">
        <v>56</v>
      </c>
    </row>
    <row r="394" spans="1:40" x14ac:dyDescent="0.3">
      <c r="A394">
        <v>2026</v>
      </c>
      <c r="B394">
        <v>2</v>
      </c>
      <c r="C394">
        <v>12507</v>
      </c>
      <c r="D394">
        <v>11833</v>
      </c>
      <c r="E394" t="s">
        <v>416</v>
      </c>
      <c r="F394" t="s">
        <v>90</v>
      </c>
      <c r="G394" t="s">
        <v>34</v>
      </c>
      <c r="H394">
        <v>0</v>
      </c>
      <c r="I394">
        <v>0</v>
      </c>
      <c r="K394">
        <v>0</v>
      </c>
      <c r="L394">
        <v>5</v>
      </c>
      <c r="M394">
        <v>5</v>
      </c>
      <c r="N394">
        <v>6</v>
      </c>
      <c r="O394">
        <v>6</v>
      </c>
      <c r="P394">
        <v>7</v>
      </c>
      <c r="Q394">
        <v>7</v>
      </c>
      <c r="R394">
        <v>7</v>
      </c>
      <c r="S394">
        <v>7</v>
      </c>
      <c r="T394">
        <v>6</v>
      </c>
      <c r="U394">
        <v>6</v>
      </c>
      <c r="V394">
        <v>0</v>
      </c>
      <c r="W394">
        <v>0</v>
      </c>
      <c r="X394">
        <v>6</v>
      </c>
      <c r="Y394">
        <v>6</v>
      </c>
      <c r="Z394">
        <v>7</v>
      </c>
      <c r="AA394">
        <v>0</v>
      </c>
      <c r="AB394">
        <v>6</v>
      </c>
      <c r="AC394">
        <v>1</v>
      </c>
      <c r="AD394">
        <v>2</v>
      </c>
      <c r="AE394">
        <v>2</v>
      </c>
      <c r="AF394">
        <v>15</v>
      </c>
      <c r="AG394">
        <v>13</v>
      </c>
      <c r="AH394">
        <v>1</v>
      </c>
      <c r="AI394">
        <v>0</v>
      </c>
      <c r="AJ394">
        <v>2</v>
      </c>
      <c r="AK394">
        <v>0</v>
      </c>
      <c r="AL394">
        <v>0</v>
      </c>
      <c r="AM394">
        <v>4</v>
      </c>
      <c r="AN394" s="50" t="s">
        <v>33</v>
      </c>
    </row>
    <row r="395" spans="1:40" x14ac:dyDescent="0.3">
      <c r="A395">
        <v>2026</v>
      </c>
      <c r="B395">
        <v>2</v>
      </c>
      <c r="C395">
        <v>12735</v>
      </c>
      <c r="D395">
        <v>11688</v>
      </c>
      <c r="E395" t="s">
        <v>214</v>
      </c>
      <c r="F395" t="s">
        <v>92</v>
      </c>
      <c r="G395" t="s">
        <v>128</v>
      </c>
      <c r="H395">
        <v>0</v>
      </c>
      <c r="I395">
        <v>0</v>
      </c>
      <c r="K395">
        <v>0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1</v>
      </c>
      <c r="S395">
        <v>1</v>
      </c>
      <c r="T395">
        <v>0</v>
      </c>
      <c r="U395">
        <v>0</v>
      </c>
      <c r="V395">
        <v>0</v>
      </c>
      <c r="W395">
        <v>0</v>
      </c>
      <c r="X395">
        <v>0</v>
      </c>
      <c r="Y395">
        <v>0</v>
      </c>
      <c r="Z395">
        <v>0</v>
      </c>
      <c r="AA395">
        <v>0</v>
      </c>
      <c r="AB395">
        <v>0</v>
      </c>
      <c r="AC395">
        <v>0</v>
      </c>
      <c r="AD395">
        <v>0</v>
      </c>
      <c r="AE395">
        <v>0</v>
      </c>
      <c r="AF395">
        <v>0</v>
      </c>
      <c r="AG395">
        <v>0</v>
      </c>
      <c r="AH395">
        <v>0</v>
      </c>
      <c r="AI395">
        <v>0</v>
      </c>
      <c r="AJ395">
        <v>0</v>
      </c>
      <c r="AK395">
        <v>0</v>
      </c>
      <c r="AL395">
        <v>0</v>
      </c>
      <c r="AM395">
        <v>0</v>
      </c>
      <c r="AN395" s="50" t="s">
        <v>128</v>
      </c>
    </row>
    <row r="396" spans="1:40" x14ac:dyDescent="0.3">
      <c r="A396">
        <v>2026</v>
      </c>
      <c r="B396">
        <v>2</v>
      </c>
      <c r="C396">
        <v>13177</v>
      </c>
      <c r="D396">
        <v>11129</v>
      </c>
      <c r="E396" t="s">
        <v>499</v>
      </c>
      <c r="F396" t="s">
        <v>90</v>
      </c>
      <c r="G396" t="s">
        <v>34</v>
      </c>
      <c r="H396">
        <v>21</v>
      </c>
      <c r="I396">
        <v>1</v>
      </c>
      <c r="K396">
        <v>0</v>
      </c>
      <c r="L396">
        <v>7</v>
      </c>
      <c r="M396">
        <v>7</v>
      </c>
      <c r="N396">
        <v>8</v>
      </c>
      <c r="O396">
        <v>7</v>
      </c>
      <c r="P396">
        <v>2</v>
      </c>
      <c r="Q396">
        <v>2</v>
      </c>
      <c r="R396">
        <v>3</v>
      </c>
      <c r="S396">
        <v>2</v>
      </c>
      <c r="T396">
        <v>1</v>
      </c>
      <c r="U396">
        <v>2</v>
      </c>
      <c r="V396">
        <v>0</v>
      </c>
      <c r="W396">
        <v>0</v>
      </c>
      <c r="X396">
        <v>2</v>
      </c>
      <c r="Y396">
        <v>2</v>
      </c>
      <c r="Z396">
        <v>3</v>
      </c>
      <c r="AA396">
        <v>0</v>
      </c>
      <c r="AB396">
        <v>0</v>
      </c>
      <c r="AC396">
        <v>2</v>
      </c>
      <c r="AD396">
        <v>2</v>
      </c>
      <c r="AE396">
        <v>1</v>
      </c>
      <c r="AF396">
        <v>3</v>
      </c>
      <c r="AG396">
        <v>3</v>
      </c>
      <c r="AH396">
        <v>0</v>
      </c>
      <c r="AI396">
        <v>0</v>
      </c>
      <c r="AJ396">
        <v>0</v>
      </c>
      <c r="AK396">
        <v>0</v>
      </c>
      <c r="AL396">
        <v>0</v>
      </c>
      <c r="AM396">
        <v>1</v>
      </c>
      <c r="AN396" s="50" t="s">
        <v>33</v>
      </c>
    </row>
    <row r="397" spans="1:40" x14ac:dyDescent="0.3">
      <c r="A397">
        <v>2026</v>
      </c>
      <c r="B397">
        <v>2</v>
      </c>
      <c r="C397">
        <v>13662</v>
      </c>
      <c r="D397">
        <v>11452</v>
      </c>
      <c r="E397" t="s">
        <v>215</v>
      </c>
      <c r="F397" t="s">
        <v>92</v>
      </c>
      <c r="G397" t="s">
        <v>107</v>
      </c>
      <c r="H397">
        <v>0</v>
      </c>
      <c r="I397">
        <v>0</v>
      </c>
      <c r="K397">
        <v>0</v>
      </c>
      <c r="L397">
        <v>0</v>
      </c>
      <c r="M397">
        <v>0</v>
      </c>
      <c r="N397">
        <v>0</v>
      </c>
      <c r="O397">
        <v>0</v>
      </c>
      <c r="P397">
        <v>1</v>
      </c>
      <c r="Q397">
        <v>1</v>
      </c>
      <c r="R397">
        <v>1</v>
      </c>
      <c r="S397">
        <v>1</v>
      </c>
      <c r="T397">
        <v>1</v>
      </c>
      <c r="U397">
        <v>1</v>
      </c>
      <c r="V397">
        <v>0</v>
      </c>
      <c r="W397">
        <v>0</v>
      </c>
      <c r="X397">
        <v>1</v>
      </c>
      <c r="Y397">
        <v>1</v>
      </c>
      <c r="Z397">
        <v>1</v>
      </c>
      <c r="AA397">
        <v>0</v>
      </c>
      <c r="AB397">
        <v>2</v>
      </c>
      <c r="AC397">
        <v>1</v>
      </c>
      <c r="AD397">
        <v>1</v>
      </c>
      <c r="AE397">
        <v>1</v>
      </c>
      <c r="AF397">
        <v>5</v>
      </c>
      <c r="AG397">
        <v>4</v>
      </c>
      <c r="AH397">
        <v>0</v>
      </c>
      <c r="AI397">
        <v>0</v>
      </c>
      <c r="AJ397">
        <v>0</v>
      </c>
      <c r="AK397">
        <v>0</v>
      </c>
      <c r="AL397">
        <v>0</v>
      </c>
      <c r="AM397">
        <v>1</v>
      </c>
      <c r="AN397" s="50" t="s">
        <v>107</v>
      </c>
    </row>
    <row r="398" spans="1:40" x14ac:dyDescent="0.3">
      <c r="A398">
        <v>2026</v>
      </c>
      <c r="B398">
        <v>2</v>
      </c>
      <c r="C398">
        <v>14654</v>
      </c>
      <c r="D398">
        <v>11470</v>
      </c>
      <c r="E398" t="s">
        <v>216</v>
      </c>
      <c r="F398" t="s">
        <v>90</v>
      </c>
      <c r="G398" t="s">
        <v>34</v>
      </c>
      <c r="H398">
        <v>118</v>
      </c>
      <c r="I398">
        <v>8</v>
      </c>
      <c r="K398">
        <v>124</v>
      </c>
      <c r="L398">
        <v>10</v>
      </c>
      <c r="M398">
        <v>10</v>
      </c>
      <c r="N398">
        <v>10</v>
      </c>
      <c r="O398">
        <v>10</v>
      </c>
      <c r="P398">
        <v>10</v>
      </c>
      <c r="Q398">
        <v>11</v>
      </c>
      <c r="R398">
        <v>9</v>
      </c>
      <c r="S398">
        <v>5</v>
      </c>
      <c r="T398">
        <v>5</v>
      </c>
      <c r="U398">
        <v>9</v>
      </c>
      <c r="V398">
        <v>0</v>
      </c>
      <c r="W398">
        <v>0</v>
      </c>
      <c r="X398">
        <v>10</v>
      </c>
      <c r="Y398">
        <v>9</v>
      </c>
      <c r="Z398">
        <v>7</v>
      </c>
      <c r="AA398">
        <v>0</v>
      </c>
      <c r="AB398">
        <v>0</v>
      </c>
      <c r="AC398">
        <v>0</v>
      </c>
      <c r="AD398">
        <v>0</v>
      </c>
      <c r="AE398">
        <v>0</v>
      </c>
      <c r="AF398">
        <v>2</v>
      </c>
      <c r="AG398">
        <v>1</v>
      </c>
      <c r="AH398">
        <v>0</v>
      </c>
      <c r="AI398">
        <v>0</v>
      </c>
      <c r="AJ398">
        <v>14</v>
      </c>
      <c r="AK398">
        <v>0</v>
      </c>
      <c r="AL398">
        <v>11</v>
      </c>
      <c r="AM398">
        <v>17</v>
      </c>
      <c r="AN398" s="50" t="s">
        <v>33</v>
      </c>
    </row>
    <row r="399" spans="1:40" x14ac:dyDescent="0.3">
      <c r="A399">
        <v>2026</v>
      </c>
      <c r="B399">
        <v>2</v>
      </c>
      <c r="C399">
        <v>15125</v>
      </c>
      <c r="D399">
        <v>11841</v>
      </c>
      <c r="E399" t="s">
        <v>431</v>
      </c>
      <c r="F399" t="s">
        <v>90</v>
      </c>
      <c r="G399" t="s">
        <v>34</v>
      </c>
      <c r="H399">
        <v>0</v>
      </c>
      <c r="I399">
        <v>0</v>
      </c>
      <c r="K399">
        <v>0</v>
      </c>
      <c r="L399">
        <v>8</v>
      </c>
      <c r="M399">
        <v>8</v>
      </c>
      <c r="N399">
        <v>8</v>
      </c>
      <c r="O399">
        <v>8</v>
      </c>
      <c r="P399">
        <v>7</v>
      </c>
      <c r="Q399">
        <v>6</v>
      </c>
      <c r="R399">
        <v>6</v>
      </c>
      <c r="S399">
        <v>6</v>
      </c>
      <c r="T399">
        <v>4</v>
      </c>
      <c r="U399">
        <v>5</v>
      </c>
      <c r="V399">
        <v>0</v>
      </c>
      <c r="W399">
        <v>0</v>
      </c>
      <c r="X399">
        <v>12</v>
      </c>
      <c r="Y399">
        <v>13</v>
      </c>
      <c r="Z399">
        <v>11</v>
      </c>
      <c r="AA399">
        <v>0</v>
      </c>
      <c r="AB399">
        <v>0</v>
      </c>
      <c r="AC399">
        <v>9</v>
      </c>
      <c r="AD399">
        <v>12</v>
      </c>
      <c r="AE399">
        <v>8</v>
      </c>
      <c r="AF399">
        <v>9</v>
      </c>
      <c r="AG399">
        <v>6</v>
      </c>
      <c r="AH399">
        <v>0</v>
      </c>
      <c r="AI399">
        <v>0</v>
      </c>
      <c r="AJ399">
        <v>7</v>
      </c>
      <c r="AK399">
        <v>0</v>
      </c>
      <c r="AL399">
        <v>0</v>
      </c>
      <c r="AM399">
        <v>1</v>
      </c>
      <c r="AN399" s="50" t="s">
        <v>193</v>
      </c>
    </row>
    <row r="400" spans="1:40" x14ac:dyDescent="0.3">
      <c r="A400">
        <v>2026</v>
      </c>
      <c r="B400">
        <v>2</v>
      </c>
      <c r="C400">
        <v>24297</v>
      </c>
      <c r="D400">
        <v>16699</v>
      </c>
      <c r="E400" t="s">
        <v>432</v>
      </c>
      <c r="F400" t="s">
        <v>90</v>
      </c>
      <c r="G400" t="s">
        <v>34</v>
      </c>
      <c r="H400">
        <v>0</v>
      </c>
      <c r="I400">
        <v>0</v>
      </c>
      <c r="K400">
        <v>0</v>
      </c>
      <c r="L400">
        <v>4</v>
      </c>
      <c r="M400">
        <v>4</v>
      </c>
      <c r="N400">
        <v>4</v>
      </c>
      <c r="O400">
        <v>4</v>
      </c>
      <c r="P400">
        <v>5</v>
      </c>
      <c r="Q400">
        <v>5</v>
      </c>
      <c r="R400">
        <v>5</v>
      </c>
      <c r="S400">
        <v>5</v>
      </c>
      <c r="T400">
        <v>8</v>
      </c>
      <c r="U400">
        <v>8</v>
      </c>
      <c r="V400">
        <v>0</v>
      </c>
      <c r="W400">
        <v>0</v>
      </c>
      <c r="X400">
        <v>2</v>
      </c>
      <c r="Y400">
        <v>3</v>
      </c>
      <c r="Z400">
        <v>3</v>
      </c>
      <c r="AA400">
        <v>0</v>
      </c>
      <c r="AB400">
        <v>0</v>
      </c>
      <c r="AC400">
        <v>3</v>
      </c>
      <c r="AD400">
        <v>3</v>
      </c>
      <c r="AE400">
        <v>3</v>
      </c>
      <c r="AF400">
        <v>7</v>
      </c>
      <c r="AG400">
        <v>7</v>
      </c>
      <c r="AH400">
        <v>4</v>
      </c>
      <c r="AI400">
        <v>0</v>
      </c>
      <c r="AJ400">
        <v>14</v>
      </c>
      <c r="AK400">
        <v>0</v>
      </c>
      <c r="AL400">
        <v>0</v>
      </c>
      <c r="AM400">
        <v>4</v>
      </c>
      <c r="AN400" s="50" t="s">
        <v>333</v>
      </c>
    </row>
    <row r="401" spans="1:40" x14ac:dyDescent="0.3">
      <c r="A401">
        <v>2026</v>
      </c>
      <c r="B401">
        <v>2</v>
      </c>
      <c r="C401">
        <v>26291</v>
      </c>
      <c r="D401">
        <v>17605</v>
      </c>
      <c r="E401" t="s">
        <v>217</v>
      </c>
      <c r="F401" t="s">
        <v>92</v>
      </c>
      <c r="G401" t="s">
        <v>128</v>
      </c>
      <c r="H401">
        <v>0</v>
      </c>
      <c r="I401">
        <v>0</v>
      </c>
      <c r="K401">
        <v>0</v>
      </c>
      <c r="L401">
        <v>2</v>
      </c>
      <c r="M401">
        <v>2</v>
      </c>
      <c r="N401">
        <v>2</v>
      </c>
      <c r="O401">
        <v>2</v>
      </c>
      <c r="P401">
        <v>3</v>
      </c>
      <c r="Q401">
        <v>3</v>
      </c>
      <c r="R401">
        <v>3</v>
      </c>
      <c r="S401">
        <v>3</v>
      </c>
      <c r="T401">
        <v>2</v>
      </c>
      <c r="U401">
        <v>2</v>
      </c>
      <c r="V401">
        <v>0</v>
      </c>
      <c r="W401">
        <v>0</v>
      </c>
      <c r="X401">
        <v>2</v>
      </c>
      <c r="Y401">
        <v>2</v>
      </c>
      <c r="Z401">
        <v>2</v>
      </c>
      <c r="AA401">
        <v>0</v>
      </c>
      <c r="AB401">
        <v>0</v>
      </c>
      <c r="AC401">
        <v>4</v>
      </c>
      <c r="AD401">
        <v>4</v>
      </c>
      <c r="AE401">
        <v>4</v>
      </c>
      <c r="AF401">
        <v>1</v>
      </c>
      <c r="AG401">
        <v>1</v>
      </c>
      <c r="AH401">
        <v>0</v>
      </c>
      <c r="AI401">
        <v>0</v>
      </c>
      <c r="AJ401">
        <v>0</v>
      </c>
      <c r="AK401">
        <v>0</v>
      </c>
      <c r="AL401">
        <v>0</v>
      </c>
      <c r="AM401">
        <v>4</v>
      </c>
      <c r="AN401" s="50" t="s">
        <v>128</v>
      </c>
    </row>
    <row r="402" spans="1:40" x14ac:dyDescent="0.3">
      <c r="A402">
        <v>2026</v>
      </c>
      <c r="B402">
        <v>2</v>
      </c>
      <c r="C402">
        <v>26893</v>
      </c>
      <c r="D402">
        <v>17874</v>
      </c>
      <c r="E402" t="s">
        <v>218</v>
      </c>
      <c r="F402" t="s">
        <v>33</v>
      </c>
      <c r="G402" t="s">
        <v>61</v>
      </c>
      <c r="H402">
        <v>0</v>
      </c>
      <c r="I402">
        <v>0</v>
      </c>
      <c r="K402">
        <v>0</v>
      </c>
      <c r="L402">
        <v>5</v>
      </c>
      <c r="M402">
        <v>5</v>
      </c>
      <c r="N402">
        <v>4</v>
      </c>
      <c r="O402">
        <v>5</v>
      </c>
      <c r="P402">
        <v>4</v>
      </c>
      <c r="Q402">
        <v>4</v>
      </c>
      <c r="R402">
        <v>2</v>
      </c>
      <c r="S402">
        <v>4</v>
      </c>
      <c r="T402">
        <v>4</v>
      </c>
      <c r="U402">
        <v>3</v>
      </c>
      <c r="V402">
        <v>0</v>
      </c>
      <c r="W402">
        <v>0</v>
      </c>
      <c r="X402">
        <v>4</v>
      </c>
      <c r="Y402">
        <v>4</v>
      </c>
      <c r="Z402">
        <v>4</v>
      </c>
      <c r="AA402">
        <v>0</v>
      </c>
      <c r="AB402">
        <v>1</v>
      </c>
      <c r="AC402">
        <v>4</v>
      </c>
      <c r="AD402">
        <v>4</v>
      </c>
      <c r="AE402">
        <v>4</v>
      </c>
      <c r="AF402">
        <v>5</v>
      </c>
      <c r="AG402">
        <v>5</v>
      </c>
      <c r="AH402">
        <v>9</v>
      </c>
      <c r="AI402">
        <v>0</v>
      </c>
      <c r="AJ402">
        <v>14</v>
      </c>
      <c r="AK402">
        <v>0</v>
      </c>
      <c r="AL402">
        <v>1</v>
      </c>
      <c r="AM402">
        <v>0</v>
      </c>
      <c r="AN402" s="50" t="s">
        <v>335</v>
      </c>
    </row>
    <row r="403" spans="1:40" x14ac:dyDescent="0.3">
      <c r="A403">
        <v>2026</v>
      </c>
      <c r="B403">
        <v>2</v>
      </c>
      <c r="C403">
        <v>26894</v>
      </c>
      <c r="D403">
        <v>17875</v>
      </c>
      <c r="E403" t="s">
        <v>219</v>
      </c>
      <c r="F403" t="s">
        <v>33</v>
      </c>
      <c r="G403" t="s">
        <v>85</v>
      </c>
      <c r="H403">
        <v>0</v>
      </c>
      <c r="I403">
        <v>0</v>
      </c>
      <c r="K403">
        <v>0</v>
      </c>
      <c r="L403">
        <v>0</v>
      </c>
      <c r="M403">
        <v>0</v>
      </c>
      <c r="N403">
        <v>0</v>
      </c>
      <c r="O403">
        <v>0</v>
      </c>
      <c r="P403">
        <v>0</v>
      </c>
      <c r="Q403">
        <v>1</v>
      </c>
      <c r="R403">
        <v>0</v>
      </c>
      <c r="S403">
        <v>0</v>
      </c>
      <c r="T403">
        <v>0</v>
      </c>
      <c r="U403">
        <v>0</v>
      </c>
      <c r="V403">
        <v>0</v>
      </c>
      <c r="W403">
        <v>0</v>
      </c>
      <c r="X403">
        <v>0</v>
      </c>
      <c r="Y403">
        <v>0</v>
      </c>
      <c r="Z403">
        <v>0</v>
      </c>
      <c r="AA403">
        <v>0</v>
      </c>
      <c r="AB403">
        <v>0</v>
      </c>
      <c r="AC403">
        <v>0</v>
      </c>
      <c r="AD403">
        <v>0</v>
      </c>
      <c r="AE403">
        <v>0</v>
      </c>
      <c r="AF403">
        <v>0</v>
      </c>
      <c r="AG403">
        <v>0</v>
      </c>
      <c r="AH403">
        <v>0</v>
      </c>
      <c r="AI403">
        <v>0</v>
      </c>
      <c r="AJ403">
        <v>0</v>
      </c>
      <c r="AK403">
        <v>0</v>
      </c>
      <c r="AL403">
        <v>0</v>
      </c>
      <c r="AM403">
        <v>0</v>
      </c>
      <c r="AN403" s="50" t="s">
        <v>85</v>
      </c>
    </row>
    <row r="404" spans="1:40" x14ac:dyDescent="0.3">
      <c r="A404">
        <v>2026</v>
      </c>
      <c r="B404">
        <v>2</v>
      </c>
      <c r="C404">
        <v>28687</v>
      </c>
      <c r="D404">
        <v>18916</v>
      </c>
      <c r="E404" t="s">
        <v>220</v>
      </c>
      <c r="F404" t="s">
        <v>92</v>
      </c>
      <c r="G404" t="s">
        <v>128</v>
      </c>
      <c r="H404">
        <v>0</v>
      </c>
      <c r="I404">
        <v>0</v>
      </c>
      <c r="K404">
        <v>0</v>
      </c>
      <c r="L404">
        <v>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>
        <v>2</v>
      </c>
      <c r="U404">
        <v>2</v>
      </c>
      <c r="V404">
        <v>0</v>
      </c>
      <c r="W404">
        <v>0</v>
      </c>
      <c r="X404">
        <v>2</v>
      </c>
      <c r="Y404">
        <v>2</v>
      </c>
      <c r="Z404">
        <v>2</v>
      </c>
      <c r="AA404">
        <v>0</v>
      </c>
      <c r="AB404">
        <v>3</v>
      </c>
      <c r="AC404">
        <v>2</v>
      </c>
      <c r="AD404">
        <v>2</v>
      </c>
      <c r="AE404">
        <v>2</v>
      </c>
      <c r="AF404">
        <v>4</v>
      </c>
      <c r="AG404">
        <v>4</v>
      </c>
      <c r="AH404">
        <v>0</v>
      </c>
      <c r="AI404">
        <v>0</v>
      </c>
      <c r="AJ404">
        <v>2</v>
      </c>
      <c r="AK404">
        <v>0</v>
      </c>
      <c r="AL404">
        <v>0</v>
      </c>
      <c r="AM404">
        <v>0</v>
      </c>
      <c r="AN404" s="50" t="s">
        <v>128</v>
      </c>
    </row>
    <row r="405" spans="1:40" x14ac:dyDescent="0.3">
      <c r="A405">
        <v>2026</v>
      </c>
      <c r="B405">
        <v>2</v>
      </c>
      <c r="C405">
        <v>29039</v>
      </c>
      <c r="D405">
        <v>18872</v>
      </c>
      <c r="E405" t="s">
        <v>221</v>
      </c>
      <c r="F405" t="s">
        <v>92</v>
      </c>
      <c r="G405" t="s">
        <v>128</v>
      </c>
      <c r="H405">
        <v>0</v>
      </c>
      <c r="I405">
        <v>0</v>
      </c>
      <c r="K405">
        <v>0</v>
      </c>
      <c r="L405">
        <v>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0</v>
      </c>
      <c r="W405">
        <v>0</v>
      </c>
      <c r="X405">
        <v>1</v>
      </c>
      <c r="Y405">
        <v>1</v>
      </c>
      <c r="Z405">
        <v>1</v>
      </c>
      <c r="AA405">
        <v>0</v>
      </c>
      <c r="AB405">
        <v>2</v>
      </c>
      <c r="AC405">
        <v>0</v>
      </c>
      <c r="AD405">
        <v>0</v>
      </c>
      <c r="AE405">
        <v>1</v>
      </c>
      <c r="AF405">
        <v>1</v>
      </c>
      <c r="AG405">
        <v>0</v>
      </c>
      <c r="AH405">
        <v>0</v>
      </c>
      <c r="AI405">
        <v>0</v>
      </c>
      <c r="AJ405">
        <v>0</v>
      </c>
      <c r="AK405">
        <v>0</v>
      </c>
      <c r="AL405">
        <v>0</v>
      </c>
      <c r="AM405">
        <v>0</v>
      </c>
      <c r="AN405" s="50" t="s">
        <v>128</v>
      </c>
    </row>
    <row r="406" spans="1:40" x14ac:dyDescent="0.3">
      <c r="A406">
        <v>2026</v>
      </c>
      <c r="B406">
        <v>2</v>
      </c>
      <c r="C406">
        <v>35945</v>
      </c>
      <c r="D406">
        <v>26094</v>
      </c>
      <c r="E406" t="s">
        <v>222</v>
      </c>
      <c r="F406" t="s">
        <v>92</v>
      </c>
      <c r="G406" t="s">
        <v>92</v>
      </c>
      <c r="H406">
        <v>0</v>
      </c>
      <c r="I406">
        <v>0</v>
      </c>
      <c r="K406">
        <v>3</v>
      </c>
      <c r="L406">
        <v>3</v>
      </c>
      <c r="M406">
        <v>3</v>
      </c>
      <c r="N406">
        <v>3</v>
      </c>
      <c r="O406">
        <v>3</v>
      </c>
      <c r="P406">
        <v>7</v>
      </c>
      <c r="Q406">
        <v>7</v>
      </c>
      <c r="R406">
        <v>7</v>
      </c>
      <c r="S406">
        <v>7</v>
      </c>
      <c r="T406">
        <v>5</v>
      </c>
      <c r="U406">
        <v>5</v>
      </c>
      <c r="V406">
        <v>0</v>
      </c>
      <c r="W406">
        <v>0</v>
      </c>
      <c r="X406">
        <v>9</v>
      </c>
      <c r="Y406">
        <v>9</v>
      </c>
      <c r="Z406">
        <v>9</v>
      </c>
      <c r="AA406">
        <v>0</v>
      </c>
      <c r="AB406">
        <v>2</v>
      </c>
      <c r="AC406">
        <v>7</v>
      </c>
      <c r="AD406">
        <v>7</v>
      </c>
      <c r="AE406">
        <v>7</v>
      </c>
      <c r="AF406">
        <v>2</v>
      </c>
      <c r="AG406">
        <v>3</v>
      </c>
      <c r="AH406">
        <v>4</v>
      </c>
      <c r="AI406">
        <v>0</v>
      </c>
      <c r="AJ406">
        <v>0</v>
      </c>
      <c r="AK406">
        <v>0</v>
      </c>
      <c r="AL406">
        <v>0</v>
      </c>
      <c r="AM406">
        <v>5</v>
      </c>
      <c r="AN406" s="50" t="s">
        <v>92</v>
      </c>
    </row>
    <row r="407" spans="1:40" x14ac:dyDescent="0.3">
      <c r="A407">
        <v>2026</v>
      </c>
      <c r="B407">
        <v>2</v>
      </c>
      <c r="C407">
        <v>36072</v>
      </c>
      <c r="D407">
        <v>26269</v>
      </c>
      <c r="E407" t="s">
        <v>223</v>
      </c>
      <c r="F407" t="s">
        <v>33</v>
      </c>
      <c r="G407" t="s">
        <v>42</v>
      </c>
      <c r="H407">
        <v>0</v>
      </c>
      <c r="I407">
        <v>0</v>
      </c>
      <c r="K407">
        <v>0</v>
      </c>
      <c r="L407">
        <v>0</v>
      </c>
      <c r="M407">
        <v>0</v>
      </c>
      <c r="N407">
        <v>0</v>
      </c>
      <c r="O407">
        <v>0</v>
      </c>
      <c r="P407">
        <v>1</v>
      </c>
      <c r="Q407">
        <v>1</v>
      </c>
      <c r="R407">
        <v>1</v>
      </c>
      <c r="S407">
        <v>1</v>
      </c>
      <c r="T407">
        <v>1</v>
      </c>
      <c r="U407">
        <v>1</v>
      </c>
      <c r="V407">
        <v>0</v>
      </c>
      <c r="W407">
        <v>0</v>
      </c>
      <c r="X407">
        <v>0</v>
      </c>
      <c r="Y407">
        <v>0</v>
      </c>
      <c r="Z407">
        <v>0</v>
      </c>
      <c r="AA407">
        <v>0</v>
      </c>
      <c r="AB407">
        <v>0</v>
      </c>
      <c r="AC407">
        <v>0</v>
      </c>
      <c r="AD407">
        <v>0</v>
      </c>
      <c r="AE407">
        <v>0</v>
      </c>
      <c r="AF407">
        <v>0</v>
      </c>
      <c r="AG407">
        <v>0</v>
      </c>
      <c r="AH407">
        <v>0</v>
      </c>
      <c r="AI407">
        <v>0</v>
      </c>
      <c r="AJ407">
        <v>1</v>
      </c>
      <c r="AK407">
        <v>0</v>
      </c>
      <c r="AL407">
        <v>0</v>
      </c>
      <c r="AM407">
        <v>0</v>
      </c>
      <c r="AN407" s="50" t="s">
        <v>42</v>
      </c>
    </row>
    <row r="408" spans="1:40" x14ac:dyDescent="0.3">
      <c r="A408">
        <v>2026</v>
      </c>
      <c r="B408">
        <v>2</v>
      </c>
      <c r="C408">
        <v>36380</v>
      </c>
      <c r="D408">
        <v>26706</v>
      </c>
      <c r="E408" t="s">
        <v>504</v>
      </c>
      <c r="F408" t="s">
        <v>90</v>
      </c>
      <c r="G408" t="s">
        <v>34</v>
      </c>
      <c r="H408">
        <v>80</v>
      </c>
      <c r="I408">
        <v>0</v>
      </c>
      <c r="K408">
        <v>77</v>
      </c>
      <c r="L408">
        <v>0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0</v>
      </c>
      <c r="Y408">
        <v>0</v>
      </c>
      <c r="Z408">
        <v>0</v>
      </c>
      <c r="AA408">
        <v>0</v>
      </c>
      <c r="AB408">
        <v>1</v>
      </c>
      <c r="AC408">
        <v>0</v>
      </c>
      <c r="AD408">
        <v>0</v>
      </c>
      <c r="AE408">
        <v>0</v>
      </c>
      <c r="AF408">
        <v>0</v>
      </c>
      <c r="AG408">
        <v>0</v>
      </c>
      <c r="AH408">
        <v>0</v>
      </c>
      <c r="AI408">
        <v>0</v>
      </c>
      <c r="AJ408">
        <v>0</v>
      </c>
      <c r="AK408">
        <v>0</v>
      </c>
      <c r="AL408">
        <v>0</v>
      </c>
      <c r="AM408">
        <v>0</v>
      </c>
      <c r="AN408" s="50" t="e">
        <v>#N/A</v>
      </c>
    </row>
    <row r="409" spans="1:40" x14ac:dyDescent="0.3">
      <c r="A409">
        <v>2026</v>
      </c>
      <c r="B409">
        <v>2</v>
      </c>
      <c r="C409">
        <v>39113</v>
      </c>
      <c r="D409">
        <v>30057</v>
      </c>
      <c r="E409" t="s">
        <v>503</v>
      </c>
      <c r="F409" t="s">
        <v>90</v>
      </c>
      <c r="G409" t="s">
        <v>34</v>
      </c>
      <c r="H409">
        <v>3</v>
      </c>
      <c r="I409">
        <v>0</v>
      </c>
      <c r="K409">
        <v>3</v>
      </c>
      <c r="L409">
        <v>0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0</v>
      </c>
      <c r="T409">
        <v>0</v>
      </c>
      <c r="U409">
        <v>0</v>
      </c>
      <c r="V409">
        <v>0</v>
      </c>
      <c r="W409">
        <v>0</v>
      </c>
      <c r="X409">
        <v>0</v>
      </c>
      <c r="Y409">
        <v>0</v>
      </c>
      <c r="Z409">
        <v>0</v>
      </c>
      <c r="AA409">
        <v>0</v>
      </c>
      <c r="AB409">
        <v>0</v>
      </c>
      <c r="AC409">
        <v>0</v>
      </c>
      <c r="AD409">
        <v>0</v>
      </c>
      <c r="AE409">
        <v>0</v>
      </c>
      <c r="AF409">
        <v>0</v>
      </c>
      <c r="AG409">
        <v>0</v>
      </c>
      <c r="AH409">
        <v>0</v>
      </c>
      <c r="AI409">
        <v>0</v>
      </c>
      <c r="AJ409">
        <v>0</v>
      </c>
      <c r="AK409">
        <v>0</v>
      </c>
      <c r="AL409">
        <v>0</v>
      </c>
      <c r="AM409">
        <v>0</v>
      </c>
      <c r="AN409" s="50" t="s">
        <v>33</v>
      </c>
    </row>
    <row r="410" spans="1:40" x14ac:dyDescent="0.3">
      <c r="A410">
        <v>2026</v>
      </c>
      <c r="B410">
        <v>2</v>
      </c>
      <c r="C410">
        <v>39423</v>
      </c>
      <c r="D410">
        <v>31139</v>
      </c>
      <c r="E410" t="s">
        <v>376</v>
      </c>
      <c r="F410" t="s">
        <v>163</v>
      </c>
      <c r="G410" t="s">
        <v>167</v>
      </c>
      <c r="H410">
        <v>0</v>
      </c>
      <c r="I410">
        <v>0</v>
      </c>
      <c r="K410">
        <v>0</v>
      </c>
      <c r="L410">
        <v>1</v>
      </c>
      <c r="M410">
        <v>1</v>
      </c>
      <c r="N410">
        <v>1</v>
      </c>
      <c r="O410">
        <v>1</v>
      </c>
      <c r="P410">
        <v>0</v>
      </c>
      <c r="Q410">
        <v>0</v>
      </c>
      <c r="R410">
        <v>0</v>
      </c>
      <c r="S410">
        <v>0</v>
      </c>
      <c r="T410">
        <v>1</v>
      </c>
      <c r="U410">
        <v>1</v>
      </c>
      <c r="V410">
        <v>0</v>
      </c>
      <c r="W410">
        <v>0</v>
      </c>
      <c r="X410">
        <v>0</v>
      </c>
      <c r="Y410">
        <v>0</v>
      </c>
      <c r="Z410">
        <v>0</v>
      </c>
      <c r="AA410">
        <v>0</v>
      </c>
      <c r="AB410">
        <v>0</v>
      </c>
      <c r="AC410">
        <v>0</v>
      </c>
      <c r="AD410">
        <v>0</v>
      </c>
      <c r="AE410">
        <v>0</v>
      </c>
      <c r="AF410">
        <v>1</v>
      </c>
      <c r="AG410">
        <v>0</v>
      </c>
      <c r="AH410">
        <v>0</v>
      </c>
      <c r="AI410">
        <v>0</v>
      </c>
      <c r="AJ410">
        <v>0</v>
      </c>
      <c r="AK410">
        <v>0</v>
      </c>
      <c r="AL410">
        <v>0</v>
      </c>
      <c r="AM410">
        <v>0</v>
      </c>
      <c r="AN410" s="50" t="s">
        <v>331</v>
      </c>
    </row>
    <row r="411" spans="1:40" x14ac:dyDescent="0.3">
      <c r="A411">
        <v>2026</v>
      </c>
      <c r="B411">
        <v>2</v>
      </c>
      <c r="C411">
        <v>40593</v>
      </c>
      <c r="D411">
        <v>31449</v>
      </c>
      <c r="E411" t="s">
        <v>194</v>
      </c>
      <c r="F411" t="s">
        <v>33</v>
      </c>
      <c r="G411" t="s">
        <v>54</v>
      </c>
      <c r="H411">
        <v>1</v>
      </c>
      <c r="I411">
        <v>0</v>
      </c>
      <c r="K411">
        <v>1</v>
      </c>
      <c r="L411">
        <v>13</v>
      </c>
      <c r="M411">
        <v>13</v>
      </c>
      <c r="N411">
        <v>13</v>
      </c>
      <c r="O411">
        <v>13</v>
      </c>
      <c r="P411">
        <v>9</v>
      </c>
      <c r="Q411">
        <v>9</v>
      </c>
      <c r="R411">
        <v>9</v>
      </c>
      <c r="S411">
        <v>9</v>
      </c>
      <c r="T411">
        <v>17</v>
      </c>
      <c r="U411">
        <v>18</v>
      </c>
      <c r="V411">
        <v>0</v>
      </c>
      <c r="W411">
        <v>0</v>
      </c>
      <c r="X411">
        <v>15</v>
      </c>
      <c r="Y411">
        <v>15</v>
      </c>
      <c r="Z411">
        <v>17</v>
      </c>
      <c r="AA411">
        <v>0</v>
      </c>
      <c r="AB411">
        <v>11</v>
      </c>
      <c r="AC411">
        <v>11</v>
      </c>
      <c r="AD411">
        <v>9</v>
      </c>
      <c r="AE411">
        <v>11</v>
      </c>
      <c r="AF411">
        <v>11</v>
      </c>
      <c r="AG411">
        <v>5</v>
      </c>
      <c r="AH411">
        <v>23</v>
      </c>
      <c r="AI411">
        <v>0</v>
      </c>
      <c r="AJ411">
        <v>12</v>
      </c>
      <c r="AK411">
        <v>0</v>
      </c>
      <c r="AL411">
        <v>2</v>
      </c>
      <c r="AM411">
        <v>13</v>
      </c>
      <c r="AN411" s="50" t="s">
        <v>194</v>
      </c>
    </row>
    <row r="412" spans="1:40" x14ac:dyDescent="0.3">
      <c r="A412">
        <v>2026</v>
      </c>
      <c r="B412">
        <v>2</v>
      </c>
      <c r="C412">
        <v>40716</v>
      </c>
      <c r="D412">
        <v>32743</v>
      </c>
      <c r="E412" t="s">
        <v>54</v>
      </c>
      <c r="F412" t="s">
        <v>33</v>
      </c>
      <c r="G412" t="s">
        <v>54</v>
      </c>
      <c r="H412">
        <v>7</v>
      </c>
      <c r="I412">
        <v>0</v>
      </c>
      <c r="K412">
        <v>11</v>
      </c>
      <c r="L412">
        <v>19</v>
      </c>
      <c r="M412">
        <v>20</v>
      </c>
      <c r="N412">
        <v>20</v>
      </c>
      <c r="O412">
        <v>19</v>
      </c>
      <c r="P412">
        <v>19</v>
      </c>
      <c r="Q412">
        <v>18</v>
      </c>
      <c r="R412">
        <v>18</v>
      </c>
      <c r="S412">
        <v>19</v>
      </c>
      <c r="T412">
        <v>14</v>
      </c>
      <c r="U412">
        <v>15</v>
      </c>
      <c r="V412">
        <v>0</v>
      </c>
      <c r="W412">
        <v>0</v>
      </c>
      <c r="X412">
        <v>16</v>
      </c>
      <c r="Y412">
        <v>15</v>
      </c>
      <c r="Z412">
        <v>14</v>
      </c>
      <c r="AA412">
        <v>0</v>
      </c>
      <c r="AB412">
        <v>13</v>
      </c>
      <c r="AC412">
        <v>13</v>
      </c>
      <c r="AD412">
        <v>12</v>
      </c>
      <c r="AE412">
        <v>15</v>
      </c>
      <c r="AF412">
        <v>8</v>
      </c>
      <c r="AG412">
        <v>6</v>
      </c>
      <c r="AH412">
        <v>8</v>
      </c>
      <c r="AI412">
        <v>0</v>
      </c>
      <c r="AJ412">
        <v>14</v>
      </c>
      <c r="AK412">
        <v>0</v>
      </c>
      <c r="AL412">
        <v>0</v>
      </c>
      <c r="AM412">
        <v>15</v>
      </c>
      <c r="AN412" s="50" t="s">
        <v>333</v>
      </c>
    </row>
    <row r="413" spans="1:40" x14ac:dyDescent="0.3">
      <c r="A413">
        <v>2026</v>
      </c>
      <c r="B413">
        <v>2</v>
      </c>
      <c r="C413">
        <v>40948</v>
      </c>
      <c r="D413">
        <v>34132</v>
      </c>
      <c r="E413" t="s">
        <v>475</v>
      </c>
      <c r="F413" t="s">
        <v>92</v>
      </c>
      <c r="G413" t="s">
        <v>118</v>
      </c>
      <c r="H413">
        <v>0</v>
      </c>
      <c r="I413">
        <v>0</v>
      </c>
      <c r="K413">
        <v>0</v>
      </c>
      <c r="L413">
        <v>0</v>
      </c>
      <c r="M413">
        <v>0</v>
      </c>
      <c r="N413">
        <v>0</v>
      </c>
      <c r="O413">
        <v>0</v>
      </c>
      <c r="P413">
        <v>2</v>
      </c>
      <c r="Q413">
        <v>2</v>
      </c>
      <c r="R413">
        <v>2</v>
      </c>
      <c r="S413">
        <v>2</v>
      </c>
      <c r="T413">
        <v>0</v>
      </c>
      <c r="U413">
        <v>0</v>
      </c>
      <c r="V413">
        <v>0</v>
      </c>
      <c r="W413">
        <v>0</v>
      </c>
      <c r="X413">
        <v>0</v>
      </c>
      <c r="Y413">
        <v>0</v>
      </c>
      <c r="Z413">
        <v>0</v>
      </c>
      <c r="AA413">
        <v>0</v>
      </c>
      <c r="AB413">
        <v>0</v>
      </c>
      <c r="AC413">
        <v>0</v>
      </c>
      <c r="AD413">
        <v>0</v>
      </c>
      <c r="AE413">
        <v>0</v>
      </c>
      <c r="AF413">
        <v>1</v>
      </c>
      <c r="AG413">
        <v>1</v>
      </c>
      <c r="AH413">
        <v>0</v>
      </c>
      <c r="AI413">
        <v>0</v>
      </c>
      <c r="AJ413">
        <v>1</v>
      </c>
      <c r="AK413">
        <v>0</v>
      </c>
      <c r="AL413">
        <v>0</v>
      </c>
      <c r="AM413">
        <v>0</v>
      </c>
      <c r="AN413" s="50" t="s">
        <v>328</v>
      </c>
    </row>
    <row r="414" spans="1:40" x14ac:dyDescent="0.3">
      <c r="A414">
        <v>2026</v>
      </c>
      <c r="B414">
        <v>3</v>
      </c>
      <c r="C414">
        <v>4314</v>
      </c>
      <c r="D414">
        <v>4317</v>
      </c>
      <c r="E414" t="s">
        <v>32</v>
      </c>
      <c r="F414" t="s">
        <v>33</v>
      </c>
      <c r="G414" t="s">
        <v>34</v>
      </c>
      <c r="H414">
        <v>292</v>
      </c>
      <c r="I414">
        <v>2</v>
      </c>
      <c r="K414">
        <v>299</v>
      </c>
      <c r="L414">
        <v>17</v>
      </c>
      <c r="M414">
        <v>12</v>
      </c>
      <c r="N414">
        <v>18</v>
      </c>
      <c r="O414">
        <v>17</v>
      </c>
      <c r="P414">
        <v>13</v>
      </c>
      <c r="Q414">
        <v>7</v>
      </c>
      <c r="R414">
        <v>7</v>
      </c>
      <c r="S414">
        <v>11</v>
      </c>
      <c r="T414">
        <v>9</v>
      </c>
      <c r="U414">
        <v>8</v>
      </c>
      <c r="V414">
        <v>0</v>
      </c>
      <c r="W414">
        <v>0</v>
      </c>
      <c r="X414">
        <v>5</v>
      </c>
      <c r="Y414">
        <v>6</v>
      </c>
      <c r="Z414">
        <v>6</v>
      </c>
      <c r="AA414">
        <v>0</v>
      </c>
      <c r="AB414">
        <v>6</v>
      </c>
      <c r="AC414">
        <v>5</v>
      </c>
      <c r="AD414">
        <v>8</v>
      </c>
      <c r="AE414">
        <v>8</v>
      </c>
      <c r="AF414">
        <v>2</v>
      </c>
      <c r="AG414">
        <v>2</v>
      </c>
      <c r="AH414">
        <v>3</v>
      </c>
      <c r="AI414">
        <v>19</v>
      </c>
      <c r="AJ414">
        <v>3</v>
      </c>
      <c r="AK414">
        <v>0</v>
      </c>
      <c r="AL414">
        <v>2</v>
      </c>
      <c r="AM414">
        <v>0</v>
      </c>
      <c r="AN414" s="50" t="s">
        <v>33</v>
      </c>
    </row>
    <row r="415" spans="1:40" x14ac:dyDescent="0.3">
      <c r="A415">
        <v>2026</v>
      </c>
      <c r="B415">
        <v>3</v>
      </c>
      <c r="C415">
        <v>4315</v>
      </c>
      <c r="D415">
        <v>4318</v>
      </c>
      <c r="E415" t="s">
        <v>35</v>
      </c>
      <c r="F415" t="s">
        <v>33</v>
      </c>
      <c r="G415" t="s">
        <v>33</v>
      </c>
      <c r="H415">
        <v>59</v>
      </c>
      <c r="I415">
        <v>0</v>
      </c>
      <c r="K415">
        <v>58</v>
      </c>
      <c r="L415">
        <v>35</v>
      </c>
      <c r="M415">
        <v>35</v>
      </c>
      <c r="N415">
        <v>35</v>
      </c>
      <c r="O415">
        <v>34</v>
      </c>
      <c r="P415">
        <v>36</v>
      </c>
      <c r="Q415">
        <v>35</v>
      </c>
      <c r="R415">
        <v>35</v>
      </c>
      <c r="S415">
        <v>36</v>
      </c>
      <c r="T415">
        <v>26</v>
      </c>
      <c r="U415">
        <v>26</v>
      </c>
      <c r="V415">
        <v>0</v>
      </c>
      <c r="W415">
        <v>0</v>
      </c>
      <c r="X415">
        <v>25</v>
      </c>
      <c r="Y415">
        <v>27</v>
      </c>
      <c r="Z415">
        <v>26</v>
      </c>
      <c r="AA415">
        <v>0</v>
      </c>
      <c r="AB415">
        <v>24</v>
      </c>
      <c r="AC415">
        <v>30</v>
      </c>
      <c r="AD415">
        <v>20</v>
      </c>
      <c r="AE415">
        <v>29</v>
      </c>
      <c r="AF415">
        <v>10</v>
      </c>
      <c r="AG415">
        <v>8</v>
      </c>
      <c r="AH415">
        <v>2</v>
      </c>
      <c r="AI415">
        <v>74</v>
      </c>
      <c r="AJ415">
        <v>19</v>
      </c>
      <c r="AK415">
        <v>0</v>
      </c>
      <c r="AL415">
        <v>18</v>
      </c>
      <c r="AM415">
        <v>1</v>
      </c>
      <c r="AN415" s="50" t="s">
        <v>33</v>
      </c>
    </row>
    <row r="416" spans="1:40" x14ac:dyDescent="0.3">
      <c r="A416">
        <v>2026</v>
      </c>
      <c r="B416">
        <v>3</v>
      </c>
      <c r="C416">
        <v>4316</v>
      </c>
      <c r="D416">
        <v>4319</v>
      </c>
      <c r="E416" t="s">
        <v>36</v>
      </c>
      <c r="F416" t="s">
        <v>33</v>
      </c>
      <c r="G416" t="s">
        <v>33</v>
      </c>
      <c r="H416">
        <v>2</v>
      </c>
      <c r="I416">
        <v>0</v>
      </c>
      <c r="K416">
        <v>0</v>
      </c>
      <c r="L416">
        <v>18</v>
      </c>
      <c r="M416">
        <v>18</v>
      </c>
      <c r="N416">
        <v>18</v>
      </c>
      <c r="O416">
        <v>18</v>
      </c>
      <c r="P416">
        <v>22</v>
      </c>
      <c r="Q416">
        <v>21</v>
      </c>
      <c r="R416">
        <v>22</v>
      </c>
      <c r="S416">
        <v>22</v>
      </c>
      <c r="T416">
        <v>12</v>
      </c>
      <c r="U416">
        <v>12</v>
      </c>
      <c r="V416">
        <v>0</v>
      </c>
      <c r="W416">
        <v>0</v>
      </c>
      <c r="X416">
        <v>25</v>
      </c>
      <c r="Y416">
        <v>24</v>
      </c>
      <c r="Z416">
        <v>24</v>
      </c>
      <c r="AA416">
        <v>0</v>
      </c>
      <c r="AB416">
        <v>14</v>
      </c>
      <c r="AC416">
        <v>8</v>
      </c>
      <c r="AD416">
        <v>11</v>
      </c>
      <c r="AE416">
        <v>11</v>
      </c>
      <c r="AF416">
        <v>13</v>
      </c>
      <c r="AG416">
        <v>8</v>
      </c>
      <c r="AH416">
        <v>4</v>
      </c>
      <c r="AI416">
        <v>149</v>
      </c>
      <c r="AJ416">
        <v>14</v>
      </c>
      <c r="AK416">
        <v>0</v>
      </c>
      <c r="AL416">
        <v>1</v>
      </c>
      <c r="AM416">
        <v>10</v>
      </c>
      <c r="AN416" s="50" t="s">
        <v>33</v>
      </c>
    </row>
    <row r="417" spans="1:40" x14ac:dyDescent="0.3">
      <c r="A417">
        <v>2026</v>
      </c>
      <c r="B417">
        <v>3</v>
      </c>
      <c r="C417">
        <v>4317</v>
      </c>
      <c r="D417">
        <v>4320</v>
      </c>
      <c r="E417" t="s">
        <v>37</v>
      </c>
      <c r="F417" t="s">
        <v>33</v>
      </c>
      <c r="G417" t="s">
        <v>33</v>
      </c>
      <c r="H417">
        <v>0</v>
      </c>
      <c r="I417">
        <v>0</v>
      </c>
      <c r="K417">
        <v>1</v>
      </c>
      <c r="L417">
        <v>10</v>
      </c>
      <c r="M417">
        <v>10</v>
      </c>
      <c r="N417">
        <v>10</v>
      </c>
      <c r="O417">
        <v>10</v>
      </c>
      <c r="P417">
        <v>12</v>
      </c>
      <c r="Q417">
        <v>12</v>
      </c>
      <c r="R417">
        <v>12</v>
      </c>
      <c r="S417">
        <v>12</v>
      </c>
      <c r="T417">
        <v>16</v>
      </c>
      <c r="U417">
        <v>16</v>
      </c>
      <c r="V417">
        <v>0</v>
      </c>
      <c r="W417">
        <v>0</v>
      </c>
      <c r="X417">
        <v>18</v>
      </c>
      <c r="Y417">
        <v>18</v>
      </c>
      <c r="Z417">
        <v>17</v>
      </c>
      <c r="AA417">
        <v>0</v>
      </c>
      <c r="AB417">
        <v>8</v>
      </c>
      <c r="AC417">
        <v>18</v>
      </c>
      <c r="AD417">
        <v>17</v>
      </c>
      <c r="AE417">
        <v>19</v>
      </c>
      <c r="AF417">
        <v>11</v>
      </c>
      <c r="AG417">
        <v>9</v>
      </c>
      <c r="AH417">
        <v>8</v>
      </c>
      <c r="AI417">
        <v>38</v>
      </c>
      <c r="AJ417">
        <v>19</v>
      </c>
      <c r="AK417">
        <v>0</v>
      </c>
      <c r="AL417">
        <v>6</v>
      </c>
      <c r="AM417">
        <v>3</v>
      </c>
      <c r="AN417" s="50" t="s">
        <v>33</v>
      </c>
    </row>
    <row r="418" spans="1:40" x14ac:dyDescent="0.3">
      <c r="A418">
        <v>2026</v>
      </c>
      <c r="B418">
        <v>3</v>
      </c>
      <c r="C418">
        <v>4318</v>
      </c>
      <c r="D418">
        <v>4321</v>
      </c>
      <c r="E418" t="s">
        <v>437</v>
      </c>
      <c r="F418" t="s">
        <v>33</v>
      </c>
      <c r="G418" t="s">
        <v>33</v>
      </c>
      <c r="H418">
        <v>0</v>
      </c>
      <c r="I418">
        <v>0</v>
      </c>
      <c r="K418">
        <v>0</v>
      </c>
      <c r="L418">
        <v>23</v>
      </c>
      <c r="M418">
        <v>23</v>
      </c>
      <c r="N418">
        <v>23</v>
      </c>
      <c r="O418">
        <v>23</v>
      </c>
      <c r="P418">
        <v>15</v>
      </c>
      <c r="Q418">
        <v>15</v>
      </c>
      <c r="R418">
        <v>15</v>
      </c>
      <c r="S418">
        <v>15</v>
      </c>
      <c r="T418">
        <v>21</v>
      </c>
      <c r="U418">
        <v>21</v>
      </c>
      <c r="V418">
        <v>0</v>
      </c>
      <c r="W418">
        <v>0</v>
      </c>
      <c r="X418">
        <v>17</v>
      </c>
      <c r="Y418">
        <v>16</v>
      </c>
      <c r="Z418">
        <v>18</v>
      </c>
      <c r="AA418">
        <v>0</v>
      </c>
      <c r="AB418">
        <v>14</v>
      </c>
      <c r="AC418">
        <v>12</v>
      </c>
      <c r="AD418">
        <v>8</v>
      </c>
      <c r="AE418">
        <v>13</v>
      </c>
      <c r="AF418">
        <v>10</v>
      </c>
      <c r="AG418">
        <v>4</v>
      </c>
      <c r="AH418">
        <v>10</v>
      </c>
      <c r="AI418">
        <v>61</v>
      </c>
      <c r="AJ418">
        <v>10</v>
      </c>
      <c r="AK418">
        <v>0</v>
      </c>
      <c r="AL418">
        <v>5</v>
      </c>
      <c r="AM418">
        <v>15</v>
      </c>
      <c r="AN418" s="50" t="s">
        <v>33</v>
      </c>
    </row>
    <row r="419" spans="1:40" x14ac:dyDescent="0.3">
      <c r="A419">
        <v>2026</v>
      </c>
      <c r="B419">
        <v>3</v>
      </c>
      <c r="C419">
        <v>4319</v>
      </c>
      <c r="D419">
        <v>4322</v>
      </c>
      <c r="E419" t="s">
        <v>38</v>
      </c>
      <c r="F419" t="s">
        <v>33</v>
      </c>
      <c r="G419" t="s">
        <v>33</v>
      </c>
      <c r="H419">
        <v>0</v>
      </c>
      <c r="I419">
        <v>0</v>
      </c>
      <c r="K419">
        <v>0</v>
      </c>
      <c r="L419">
        <v>18</v>
      </c>
      <c r="M419">
        <v>18</v>
      </c>
      <c r="N419">
        <v>18</v>
      </c>
      <c r="O419">
        <v>18</v>
      </c>
      <c r="P419">
        <v>15</v>
      </c>
      <c r="Q419">
        <v>15</v>
      </c>
      <c r="R419">
        <v>15</v>
      </c>
      <c r="S419">
        <v>15</v>
      </c>
      <c r="T419">
        <v>15</v>
      </c>
      <c r="U419">
        <v>15</v>
      </c>
      <c r="V419">
        <v>0</v>
      </c>
      <c r="W419">
        <v>0</v>
      </c>
      <c r="X419">
        <v>8</v>
      </c>
      <c r="Y419">
        <v>9</v>
      </c>
      <c r="Z419">
        <v>9</v>
      </c>
      <c r="AA419">
        <v>0</v>
      </c>
      <c r="AB419">
        <v>5</v>
      </c>
      <c r="AC419">
        <v>15</v>
      </c>
      <c r="AD419">
        <v>15</v>
      </c>
      <c r="AE419">
        <v>16</v>
      </c>
      <c r="AF419">
        <v>7</v>
      </c>
      <c r="AG419">
        <v>6</v>
      </c>
      <c r="AH419">
        <v>2</v>
      </c>
      <c r="AI419">
        <v>44</v>
      </c>
      <c r="AJ419">
        <v>1</v>
      </c>
      <c r="AK419">
        <v>0</v>
      </c>
      <c r="AL419">
        <v>2</v>
      </c>
      <c r="AM419">
        <v>11</v>
      </c>
      <c r="AN419" s="50" t="s">
        <v>33</v>
      </c>
    </row>
    <row r="420" spans="1:40" x14ac:dyDescent="0.3">
      <c r="A420">
        <v>2026</v>
      </c>
      <c r="B420">
        <v>3</v>
      </c>
      <c r="C420">
        <v>4320</v>
      </c>
      <c r="D420">
        <v>4323</v>
      </c>
      <c r="E420" t="s">
        <v>39</v>
      </c>
      <c r="F420" t="s">
        <v>33</v>
      </c>
      <c r="G420" t="s">
        <v>33</v>
      </c>
      <c r="H420">
        <v>0</v>
      </c>
      <c r="I420">
        <v>0</v>
      </c>
      <c r="K420">
        <v>0</v>
      </c>
      <c r="L420">
        <v>19</v>
      </c>
      <c r="M420">
        <v>19</v>
      </c>
      <c r="N420">
        <v>19</v>
      </c>
      <c r="O420">
        <v>19</v>
      </c>
      <c r="P420">
        <v>5</v>
      </c>
      <c r="Q420">
        <v>6</v>
      </c>
      <c r="R420">
        <v>5</v>
      </c>
      <c r="S420">
        <v>5</v>
      </c>
      <c r="T420">
        <v>11</v>
      </c>
      <c r="U420">
        <v>11</v>
      </c>
      <c r="V420">
        <v>0</v>
      </c>
      <c r="W420">
        <v>0</v>
      </c>
      <c r="X420">
        <v>6</v>
      </c>
      <c r="Y420">
        <v>5</v>
      </c>
      <c r="Z420">
        <v>5</v>
      </c>
      <c r="AA420">
        <v>0</v>
      </c>
      <c r="AB420">
        <v>17</v>
      </c>
      <c r="AC420">
        <v>18</v>
      </c>
      <c r="AD420">
        <v>24</v>
      </c>
      <c r="AE420">
        <v>23</v>
      </c>
      <c r="AF420">
        <v>11</v>
      </c>
      <c r="AG420">
        <v>8</v>
      </c>
      <c r="AH420">
        <v>3</v>
      </c>
      <c r="AI420">
        <v>60</v>
      </c>
      <c r="AJ420">
        <v>52</v>
      </c>
      <c r="AK420">
        <v>0</v>
      </c>
      <c r="AL420">
        <v>0</v>
      </c>
      <c r="AM420">
        <v>17</v>
      </c>
      <c r="AN420" s="50" t="s">
        <v>33</v>
      </c>
    </row>
    <row r="421" spans="1:40" x14ac:dyDescent="0.3">
      <c r="A421">
        <v>2026</v>
      </c>
      <c r="B421">
        <v>3</v>
      </c>
      <c r="C421">
        <v>4321</v>
      </c>
      <c r="D421">
        <v>4324</v>
      </c>
      <c r="E421" t="s">
        <v>40</v>
      </c>
      <c r="F421" t="s">
        <v>33</v>
      </c>
      <c r="G421" t="s">
        <v>33</v>
      </c>
      <c r="H421">
        <v>10</v>
      </c>
      <c r="I421">
        <v>1</v>
      </c>
      <c r="K421">
        <v>6</v>
      </c>
      <c r="L421">
        <v>26</v>
      </c>
      <c r="M421">
        <v>26</v>
      </c>
      <c r="N421">
        <v>29</v>
      </c>
      <c r="O421">
        <v>26</v>
      </c>
      <c r="P421">
        <v>24</v>
      </c>
      <c r="Q421">
        <v>23</v>
      </c>
      <c r="R421">
        <v>26</v>
      </c>
      <c r="S421">
        <v>24</v>
      </c>
      <c r="T421">
        <v>25</v>
      </c>
      <c r="U421">
        <v>24</v>
      </c>
      <c r="V421">
        <v>0</v>
      </c>
      <c r="W421">
        <v>0</v>
      </c>
      <c r="X421">
        <v>21</v>
      </c>
      <c r="Y421">
        <v>21</v>
      </c>
      <c r="Z421">
        <v>21</v>
      </c>
      <c r="AA421">
        <v>0</v>
      </c>
      <c r="AB421">
        <v>11</v>
      </c>
      <c r="AC421">
        <v>16</v>
      </c>
      <c r="AD421">
        <v>18</v>
      </c>
      <c r="AE421">
        <v>22</v>
      </c>
      <c r="AF421">
        <v>14</v>
      </c>
      <c r="AG421">
        <v>10</v>
      </c>
      <c r="AH421">
        <v>10</v>
      </c>
      <c r="AI421">
        <v>71</v>
      </c>
      <c r="AJ421">
        <v>2</v>
      </c>
      <c r="AK421">
        <v>0</v>
      </c>
      <c r="AL421">
        <v>1</v>
      </c>
      <c r="AM421">
        <v>10</v>
      </c>
      <c r="AN421" s="50" t="s">
        <v>33</v>
      </c>
    </row>
    <row r="422" spans="1:40" x14ac:dyDescent="0.3">
      <c r="A422">
        <v>2026</v>
      </c>
      <c r="B422">
        <v>3</v>
      </c>
      <c r="C422">
        <v>4322</v>
      </c>
      <c r="D422">
        <v>4325</v>
      </c>
      <c r="E422" t="s">
        <v>41</v>
      </c>
      <c r="F422" t="s">
        <v>33</v>
      </c>
      <c r="G422" t="s">
        <v>42</v>
      </c>
      <c r="H422">
        <v>3</v>
      </c>
      <c r="I422">
        <v>0</v>
      </c>
      <c r="K422">
        <v>3</v>
      </c>
      <c r="L422">
        <v>8</v>
      </c>
      <c r="M422">
        <v>8</v>
      </c>
      <c r="N422">
        <v>8</v>
      </c>
      <c r="O422">
        <v>8</v>
      </c>
      <c r="P422">
        <v>11</v>
      </c>
      <c r="Q422">
        <v>11</v>
      </c>
      <c r="R422">
        <v>11</v>
      </c>
      <c r="S422">
        <v>10</v>
      </c>
      <c r="T422">
        <v>15</v>
      </c>
      <c r="U422">
        <v>15</v>
      </c>
      <c r="V422">
        <v>0</v>
      </c>
      <c r="W422">
        <v>0</v>
      </c>
      <c r="X422">
        <v>10</v>
      </c>
      <c r="Y422">
        <v>9</v>
      </c>
      <c r="Z422">
        <v>10</v>
      </c>
      <c r="AA422">
        <v>0</v>
      </c>
      <c r="AB422">
        <v>4</v>
      </c>
      <c r="AC422">
        <v>2</v>
      </c>
      <c r="AD422">
        <v>4</v>
      </c>
      <c r="AE422">
        <v>5</v>
      </c>
      <c r="AF422">
        <v>7</v>
      </c>
      <c r="AG422">
        <v>5</v>
      </c>
      <c r="AH422">
        <v>1</v>
      </c>
      <c r="AI422">
        <v>13</v>
      </c>
      <c r="AJ422">
        <v>12</v>
      </c>
      <c r="AK422">
        <v>0</v>
      </c>
      <c r="AL422">
        <v>0</v>
      </c>
      <c r="AM422">
        <v>9</v>
      </c>
      <c r="AN422" s="50" t="s">
        <v>42</v>
      </c>
    </row>
    <row r="423" spans="1:40" x14ac:dyDescent="0.3">
      <c r="A423">
        <v>2026</v>
      </c>
      <c r="B423">
        <v>3</v>
      </c>
      <c r="C423">
        <v>4323</v>
      </c>
      <c r="D423">
        <v>4326</v>
      </c>
      <c r="E423" t="s">
        <v>43</v>
      </c>
      <c r="F423" t="s">
        <v>33</v>
      </c>
      <c r="G423" t="s">
        <v>42</v>
      </c>
      <c r="H423">
        <v>1</v>
      </c>
      <c r="I423">
        <v>0</v>
      </c>
      <c r="K423">
        <v>1</v>
      </c>
      <c r="L423">
        <v>2</v>
      </c>
      <c r="M423">
        <v>2</v>
      </c>
      <c r="N423">
        <v>2</v>
      </c>
      <c r="O423">
        <v>2</v>
      </c>
      <c r="P423">
        <v>5</v>
      </c>
      <c r="Q423">
        <v>5</v>
      </c>
      <c r="R423">
        <v>6</v>
      </c>
      <c r="S423">
        <v>6</v>
      </c>
      <c r="T423">
        <v>0</v>
      </c>
      <c r="U423">
        <v>0</v>
      </c>
      <c r="V423">
        <v>0</v>
      </c>
      <c r="W423">
        <v>0</v>
      </c>
      <c r="X423">
        <v>2</v>
      </c>
      <c r="Y423">
        <v>2</v>
      </c>
      <c r="Z423">
        <v>2</v>
      </c>
      <c r="AA423">
        <v>0</v>
      </c>
      <c r="AB423">
        <v>6</v>
      </c>
      <c r="AC423">
        <v>5</v>
      </c>
      <c r="AD423">
        <v>5</v>
      </c>
      <c r="AE423">
        <v>4</v>
      </c>
      <c r="AF423">
        <v>7</v>
      </c>
      <c r="AG423">
        <v>6</v>
      </c>
      <c r="AH423">
        <v>8</v>
      </c>
      <c r="AI423">
        <v>17</v>
      </c>
      <c r="AJ423">
        <v>13</v>
      </c>
      <c r="AK423">
        <v>0</v>
      </c>
      <c r="AL423">
        <v>0</v>
      </c>
      <c r="AM423">
        <v>2</v>
      </c>
      <c r="AN423" s="50" t="s">
        <v>42</v>
      </c>
    </row>
    <row r="424" spans="1:40" x14ac:dyDescent="0.3">
      <c r="A424">
        <v>2026</v>
      </c>
      <c r="B424">
        <v>3</v>
      </c>
      <c r="C424">
        <v>4324</v>
      </c>
      <c r="D424">
        <v>4327</v>
      </c>
      <c r="E424" t="s">
        <v>44</v>
      </c>
      <c r="F424" t="s">
        <v>33</v>
      </c>
      <c r="G424" t="s">
        <v>45</v>
      </c>
      <c r="H424">
        <v>0</v>
      </c>
      <c r="I424">
        <v>0</v>
      </c>
      <c r="K424">
        <v>0</v>
      </c>
      <c r="L424">
        <v>20</v>
      </c>
      <c r="M424">
        <v>20</v>
      </c>
      <c r="N424">
        <v>20</v>
      </c>
      <c r="O424">
        <v>20</v>
      </c>
      <c r="P424">
        <v>22</v>
      </c>
      <c r="Q424">
        <v>22</v>
      </c>
      <c r="R424">
        <v>22</v>
      </c>
      <c r="S424">
        <v>22</v>
      </c>
      <c r="T424">
        <v>24</v>
      </c>
      <c r="U424">
        <v>24</v>
      </c>
      <c r="V424">
        <v>0</v>
      </c>
      <c r="W424">
        <v>0</v>
      </c>
      <c r="X424">
        <v>19</v>
      </c>
      <c r="Y424">
        <v>19</v>
      </c>
      <c r="Z424">
        <v>19</v>
      </c>
      <c r="AA424">
        <v>0</v>
      </c>
      <c r="AB424">
        <v>16</v>
      </c>
      <c r="AC424">
        <v>14</v>
      </c>
      <c r="AD424">
        <v>14</v>
      </c>
      <c r="AE424">
        <v>16</v>
      </c>
      <c r="AF424">
        <v>23</v>
      </c>
      <c r="AG424">
        <v>20</v>
      </c>
      <c r="AH424">
        <v>12</v>
      </c>
      <c r="AI424">
        <v>111</v>
      </c>
      <c r="AJ424">
        <v>10</v>
      </c>
      <c r="AK424">
        <v>0</v>
      </c>
      <c r="AL424">
        <v>8</v>
      </c>
      <c r="AM424">
        <v>13</v>
      </c>
      <c r="AN424" s="50" t="s">
        <v>45</v>
      </c>
    </row>
    <row r="425" spans="1:40" x14ac:dyDescent="0.3">
      <c r="A425">
        <v>2026</v>
      </c>
      <c r="B425">
        <v>3</v>
      </c>
      <c r="C425">
        <v>4325</v>
      </c>
      <c r="D425">
        <v>4328</v>
      </c>
      <c r="E425" t="s">
        <v>46</v>
      </c>
      <c r="F425" t="s">
        <v>33</v>
      </c>
      <c r="G425" t="s">
        <v>45</v>
      </c>
      <c r="H425">
        <v>0</v>
      </c>
      <c r="I425">
        <v>0</v>
      </c>
      <c r="K425">
        <v>0</v>
      </c>
      <c r="L425">
        <v>6</v>
      </c>
      <c r="M425">
        <v>6</v>
      </c>
      <c r="N425">
        <v>6</v>
      </c>
      <c r="O425">
        <v>6</v>
      </c>
      <c r="P425">
        <v>5</v>
      </c>
      <c r="Q425">
        <v>5</v>
      </c>
      <c r="R425">
        <v>7</v>
      </c>
      <c r="S425">
        <v>6</v>
      </c>
      <c r="T425">
        <v>3</v>
      </c>
      <c r="U425">
        <v>4</v>
      </c>
      <c r="V425">
        <v>0</v>
      </c>
      <c r="W425">
        <v>0</v>
      </c>
      <c r="X425">
        <v>8</v>
      </c>
      <c r="Y425">
        <v>11</v>
      </c>
      <c r="Z425">
        <v>8</v>
      </c>
      <c r="AA425">
        <v>0</v>
      </c>
      <c r="AB425">
        <v>7</v>
      </c>
      <c r="AC425">
        <v>6</v>
      </c>
      <c r="AD425">
        <v>6</v>
      </c>
      <c r="AE425">
        <v>6</v>
      </c>
      <c r="AF425">
        <v>4</v>
      </c>
      <c r="AG425">
        <v>3</v>
      </c>
      <c r="AH425">
        <v>9</v>
      </c>
      <c r="AI425">
        <v>134</v>
      </c>
      <c r="AJ425">
        <v>10</v>
      </c>
      <c r="AK425">
        <v>0</v>
      </c>
      <c r="AL425">
        <v>2</v>
      </c>
      <c r="AM425">
        <v>8</v>
      </c>
      <c r="AN425" s="50" t="s">
        <v>45</v>
      </c>
    </row>
    <row r="426" spans="1:40" x14ac:dyDescent="0.3">
      <c r="A426">
        <v>2026</v>
      </c>
      <c r="B426">
        <v>3</v>
      </c>
      <c r="C426">
        <v>4326</v>
      </c>
      <c r="D426">
        <v>4329</v>
      </c>
      <c r="E426" t="s">
        <v>47</v>
      </c>
      <c r="F426" t="s">
        <v>33</v>
      </c>
      <c r="G426" t="s">
        <v>45</v>
      </c>
      <c r="H426">
        <v>8</v>
      </c>
      <c r="I426">
        <v>1</v>
      </c>
      <c r="K426">
        <v>8</v>
      </c>
      <c r="L426">
        <v>26</v>
      </c>
      <c r="M426">
        <v>26</v>
      </c>
      <c r="N426">
        <v>26</v>
      </c>
      <c r="O426">
        <v>27</v>
      </c>
      <c r="P426">
        <v>19</v>
      </c>
      <c r="Q426">
        <v>18</v>
      </c>
      <c r="R426">
        <v>18</v>
      </c>
      <c r="S426">
        <v>19</v>
      </c>
      <c r="T426">
        <v>18</v>
      </c>
      <c r="U426">
        <v>18</v>
      </c>
      <c r="V426">
        <v>0</v>
      </c>
      <c r="W426">
        <v>0</v>
      </c>
      <c r="X426">
        <v>22</v>
      </c>
      <c r="Y426">
        <v>23</v>
      </c>
      <c r="Z426">
        <v>22</v>
      </c>
      <c r="AA426">
        <v>0</v>
      </c>
      <c r="AB426">
        <v>15</v>
      </c>
      <c r="AC426">
        <v>21</v>
      </c>
      <c r="AD426">
        <v>19</v>
      </c>
      <c r="AE426">
        <v>19</v>
      </c>
      <c r="AF426">
        <v>13</v>
      </c>
      <c r="AG426">
        <v>12</v>
      </c>
      <c r="AH426">
        <v>11</v>
      </c>
      <c r="AI426">
        <v>147</v>
      </c>
      <c r="AJ426">
        <v>10</v>
      </c>
      <c r="AK426">
        <v>0</v>
      </c>
      <c r="AL426">
        <v>12</v>
      </c>
      <c r="AM426">
        <v>0</v>
      </c>
      <c r="AN426" s="50" t="s">
        <v>45</v>
      </c>
    </row>
    <row r="427" spans="1:40" x14ac:dyDescent="0.3">
      <c r="A427">
        <v>2026</v>
      </c>
      <c r="B427">
        <v>3</v>
      </c>
      <c r="C427">
        <v>4327</v>
      </c>
      <c r="D427">
        <v>4330</v>
      </c>
      <c r="E427" t="s">
        <v>48</v>
      </c>
      <c r="F427" t="s">
        <v>33</v>
      </c>
      <c r="G427" t="s">
        <v>45</v>
      </c>
      <c r="H427">
        <v>0</v>
      </c>
      <c r="I427">
        <v>0</v>
      </c>
      <c r="K427">
        <v>0</v>
      </c>
      <c r="L427">
        <v>5</v>
      </c>
      <c r="M427">
        <v>5</v>
      </c>
      <c r="N427">
        <v>6</v>
      </c>
      <c r="O427">
        <v>5</v>
      </c>
      <c r="P427">
        <v>4</v>
      </c>
      <c r="Q427">
        <v>4</v>
      </c>
      <c r="R427">
        <v>4</v>
      </c>
      <c r="S427">
        <v>4</v>
      </c>
      <c r="T427">
        <v>4</v>
      </c>
      <c r="U427">
        <v>4</v>
      </c>
      <c r="V427">
        <v>0</v>
      </c>
      <c r="W427">
        <v>0</v>
      </c>
      <c r="X427">
        <v>3</v>
      </c>
      <c r="Y427">
        <v>3</v>
      </c>
      <c r="Z427">
        <v>2</v>
      </c>
      <c r="AA427">
        <v>0</v>
      </c>
      <c r="AB427">
        <v>2</v>
      </c>
      <c r="AC427">
        <v>4</v>
      </c>
      <c r="AD427">
        <v>5</v>
      </c>
      <c r="AE427">
        <v>5</v>
      </c>
      <c r="AF427">
        <v>4</v>
      </c>
      <c r="AG427">
        <v>3</v>
      </c>
      <c r="AH427">
        <v>2</v>
      </c>
      <c r="AI427">
        <v>22</v>
      </c>
      <c r="AJ427">
        <v>0</v>
      </c>
      <c r="AK427">
        <v>0</v>
      </c>
      <c r="AL427">
        <v>0</v>
      </c>
      <c r="AM427">
        <v>4</v>
      </c>
      <c r="AN427" s="50" t="s">
        <v>45</v>
      </c>
    </row>
    <row r="428" spans="1:40" x14ac:dyDescent="0.3">
      <c r="A428">
        <v>2026</v>
      </c>
      <c r="B428">
        <v>3</v>
      </c>
      <c r="C428">
        <v>4328</v>
      </c>
      <c r="D428">
        <v>4331</v>
      </c>
      <c r="E428" t="s">
        <v>49</v>
      </c>
      <c r="F428" t="s">
        <v>33</v>
      </c>
      <c r="G428" t="s">
        <v>49</v>
      </c>
      <c r="H428">
        <v>15</v>
      </c>
      <c r="I428">
        <v>0</v>
      </c>
      <c r="K428">
        <v>15</v>
      </c>
      <c r="L428">
        <v>41</v>
      </c>
      <c r="M428">
        <v>41</v>
      </c>
      <c r="N428">
        <v>41</v>
      </c>
      <c r="O428">
        <v>40</v>
      </c>
      <c r="P428">
        <v>25</v>
      </c>
      <c r="Q428">
        <v>25</v>
      </c>
      <c r="R428">
        <v>25</v>
      </c>
      <c r="S428">
        <v>25</v>
      </c>
      <c r="T428">
        <v>27</v>
      </c>
      <c r="U428">
        <v>27</v>
      </c>
      <c r="V428">
        <v>0</v>
      </c>
      <c r="W428">
        <v>0</v>
      </c>
      <c r="X428">
        <v>29</v>
      </c>
      <c r="Y428">
        <v>29</v>
      </c>
      <c r="Z428">
        <v>29</v>
      </c>
      <c r="AA428">
        <v>0</v>
      </c>
      <c r="AB428">
        <v>18</v>
      </c>
      <c r="AC428">
        <v>20</v>
      </c>
      <c r="AD428">
        <v>19</v>
      </c>
      <c r="AE428">
        <v>19</v>
      </c>
      <c r="AF428">
        <v>12</v>
      </c>
      <c r="AG428">
        <v>11</v>
      </c>
      <c r="AH428">
        <v>24</v>
      </c>
      <c r="AI428">
        <v>271</v>
      </c>
      <c r="AJ428">
        <v>16</v>
      </c>
      <c r="AK428">
        <v>0</v>
      </c>
      <c r="AL428">
        <v>20</v>
      </c>
      <c r="AM428">
        <v>0</v>
      </c>
      <c r="AN428" s="50" t="s">
        <v>49</v>
      </c>
    </row>
    <row r="429" spans="1:40" x14ac:dyDescent="0.3">
      <c r="A429">
        <v>2026</v>
      </c>
      <c r="B429">
        <v>3</v>
      </c>
      <c r="C429">
        <v>4329</v>
      </c>
      <c r="D429">
        <v>4332</v>
      </c>
      <c r="E429" t="s">
        <v>50</v>
      </c>
      <c r="F429" t="s">
        <v>33</v>
      </c>
      <c r="G429" t="s">
        <v>49</v>
      </c>
      <c r="H429">
        <v>14</v>
      </c>
      <c r="I429">
        <v>0</v>
      </c>
      <c r="K429">
        <v>16</v>
      </c>
      <c r="L429">
        <v>29</v>
      </c>
      <c r="M429">
        <v>29</v>
      </c>
      <c r="N429">
        <v>24</v>
      </c>
      <c r="O429">
        <v>29</v>
      </c>
      <c r="P429">
        <v>35</v>
      </c>
      <c r="Q429">
        <v>34</v>
      </c>
      <c r="R429">
        <v>32</v>
      </c>
      <c r="S429">
        <v>35</v>
      </c>
      <c r="T429">
        <v>30</v>
      </c>
      <c r="U429">
        <v>32</v>
      </c>
      <c r="V429">
        <v>0</v>
      </c>
      <c r="W429">
        <v>0</v>
      </c>
      <c r="X429">
        <v>28</v>
      </c>
      <c r="Y429">
        <v>29</v>
      </c>
      <c r="Z429">
        <v>29</v>
      </c>
      <c r="AA429">
        <v>0</v>
      </c>
      <c r="AB429">
        <v>18</v>
      </c>
      <c r="AC429">
        <v>31</v>
      </c>
      <c r="AD429">
        <v>38</v>
      </c>
      <c r="AE429">
        <v>34</v>
      </c>
      <c r="AF429">
        <v>17</v>
      </c>
      <c r="AG429">
        <v>15</v>
      </c>
      <c r="AH429">
        <v>5</v>
      </c>
      <c r="AI429">
        <v>53</v>
      </c>
      <c r="AJ429">
        <v>3</v>
      </c>
      <c r="AK429">
        <v>0</v>
      </c>
      <c r="AL429">
        <v>0</v>
      </c>
      <c r="AM429">
        <v>20</v>
      </c>
      <c r="AN429" s="50" t="s">
        <v>49</v>
      </c>
    </row>
    <row r="430" spans="1:40" x14ac:dyDescent="0.3">
      <c r="A430">
        <v>2026</v>
      </c>
      <c r="B430">
        <v>3</v>
      </c>
      <c r="C430">
        <v>4330</v>
      </c>
      <c r="D430">
        <v>4333</v>
      </c>
      <c r="E430" t="s">
        <v>51</v>
      </c>
      <c r="F430" t="s">
        <v>33</v>
      </c>
      <c r="G430" t="s">
        <v>49</v>
      </c>
      <c r="H430">
        <v>7</v>
      </c>
      <c r="I430">
        <v>2</v>
      </c>
      <c r="K430">
        <v>10</v>
      </c>
      <c r="L430">
        <v>21</v>
      </c>
      <c r="M430">
        <v>20</v>
      </c>
      <c r="N430">
        <v>21</v>
      </c>
      <c r="O430">
        <v>21</v>
      </c>
      <c r="P430">
        <v>19</v>
      </c>
      <c r="Q430">
        <v>17</v>
      </c>
      <c r="R430">
        <v>19</v>
      </c>
      <c r="S430">
        <v>19</v>
      </c>
      <c r="T430">
        <v>27</v>
      </c>
      <c r="U430">
        <v>26</v>
      </c>
      <c r="V430">
        <v>0</v>
      </c>
      <c r="W430">
        <v>0</v>
      </c>
      <c r="X430">
        <v>20</v>
      </c>
      <c r="Y430">
        <v>18</v>
      </c>
      <c r="Z430">
        <v>19</v>
      </c>
      <c r="AA430">
        <v>0</v>
      </c>
      <c r="AB430">
        <v>12</v>
      </c>
      <c r="AC430">
        <v>29</v>
      </c>
      <c r="AD430">
        <v>23</v>
      </c>
      <c r="AE430">
        <v>28</v>
      </c>
      <c r="AF430">
        <v>22</v>
      </c>
      <c r="AG430">
        <v>13</v>
      </c>
      <c r="AH430">
        <v>11</v>
      </c>
      <c r="AI430">
        <v>126</v>
      </c>
      <c r="AJ430">
        <v>12</v>
      </c>
      <c r="AK430">
        <v>0</v>
      </c>
      <c r="AL430">
        <v>11</v>
      </c>
      <c r="AM430">
        <v>12</v>
      </c>
      <c r="AN430" s="50" t="s">
        <v>49</v>
      </c>
    </row>
    <row r="431" spans="1:40" x14ac:dyDescent="0.3">
      <c r="A431">
        <v>2026</v>
      </c>
      <c r="B431">
        <v>3</v>
      </c>
      <c r="C431">
        <v>4331</v>
      </c>
      <c r="D431">
        <v>4334</v>
      </c>
      <c r="E431" t="s">
        <v>52</v>
      </c>
      <c r="F431" t="s">
        <v>33</v>
      </c>
      <c r="G431" t="s">
        <v>49</v>
      </c>
      <c r="H431">
        <v>0</v>
      </c>
      <c r="I431">
        <v>0</v>
      </c>
      <c r="K431">
        <v>0</v>
      </c>
      <c r="L431">
        <v>7</v>
      </c>
      <c r="M431">
        <v>7</v>
      </c>
      <c r="N431">
        <v>4</v>
      </c>
      <c r="O431">
        <v>7</v>
      </c>
      <c r="P431">
        <v>9</v>
      </c>
      <c r="Q431">
        <v>9</v>
      </c>
      <c r="R431">
        <v>9</v>
      </c>
      <c r="S431">
        <v>9</v>
      </c>
      <c r="T431">
        <v>12</v>
      </c>
      <c r="U431">
        <v>10</v>
      </c>
      <c r="V431">
        <v>0</v>
      </c>
      <c r="W431">
        <v>0</v>
      </c>
      <c r="X431">
        <v>2</v>
      </c>
      <c r="Y431">
        <v>2</v>
      </c>
      <c r="Z431">
        <v>4</v>
      </c>
      <c r="AA431">
        <v>0</v>
      </c>
      <c r="AB431">
        <v>7</v>
      </c>
      <c r="AC431">
        <v>7</v>
      </c>
      <c r="AD431">
        <v>7</v>
      </c>
      <c r="AE431">
        <v>3</v>
      </c>
      <c r="AF431">
        <v>3</v>
      </c>
      <c r="AG431">
        <v>3</v>
      </c>
      <c r="AH431">
        <v>0</v>
      </c>
      <c r="AI431">
        <v>10</v>
      </c>
      <c r="AJ431">
        <v>1</v>
      </c>
      <c r="AK431">
        <v>0</v>
      </c>
      <c r="AL431">
        <v>0</v>
      </c>
      <c r="AM431">
        <v>4</v>
      </c>
      <c r="AN431" s="50" t="s">
        <v>49</v>
      </c>
    </row>
    <row r="432" spans="1:40" x14ac:dyDescent="0.3">
      <c r="A432">
        <v>2026</v>
      </c>
      <c r="B432">
        <v>3</v>
      </c>
      <c r="C432">
        <v>4332</v>
      </c>
      <c r="D432">
        <v>4335</v>
      </c>
      <c r="E432" t="s">
        <v>53</v>
      </c>
      <c r="F432" t="s">
        <v>33</v>
      </c>
      <c r="G432" t="s">
        <v>49</v>
      </c>
      <c r="H432">
        <v>0</v>
      </c>
      <c r="I432">
        <v>0</v>
      </c>
      <c r="K432">
        <v>0</v>
      </c>
      <c r="L432">
        <v>13</v>
      </c>
      <c r="M432">
        <v>13</v>
      </c>
      <c r="N432">
        <v>13</v>
      </c>
      <c r="O432">
        <v>13</v>
      </c>
      <c r="P432">
        <v>9</v>
      </c>
      <c r="Q432">
        <v>9</v>
      </c>
      <c r="R432">
        <v>9</v>
      </c>
      <c r="S432">
        <v>9</v>
      </c>
      <c r="T432">
        <v>16</v>
      </c>
      <c r="U432">
        <v>16</v>
      </c>
      <c r="V432">
        <v>0</v>
      </c>
      <c r="W432">
        <v>0</v>
      </c>
      <c r="X432">
        <v>13</v>
      </c>
      <c r="Y432">
        <v>14</v>
      </c>
      <c r="Z432">
        <v>13</v>
      </c>
      <c r="AA432">
        <v>0</v>
      </c>
      <c r="AB432">
        <v>9</v>
      </c>
      <c r="AC432">
        <v>8</v>
      </c>
      <c r="AD432">
        <v>9</v>
      </c>
      <c r="AE432">
        <v>9</v>
      </c>
      <c r="AF432">
        <v>12</v>
      </c>
      <c r="AG432">
        <v>7</v>
      </c>
      <c r="AH432">
        <v>0</v>
      </c>
      <c r="AI432">
        <v>4</v>
      </c>
      <c r="AJ432">
        <v>0</v>
      </c>
      <c r="AK432">
        <v>0</v>
      </c>
      <c r="AL432">
        <v>8</v>
      </c>
      <c r="AM432">
        <v>1</v>
      </c>
      <c r="AN432" s="50" t="s">
        <v>49</v>
      </c>
    </row>
    <row r="433" spans="1:40" x14ac:dyDescent="0.3">
      <c r="A433">
        <v>2026</v>
      </c>
      <c r="B433">
        <v>3</v>
      </c>
      <c r="C433">
        <v>4334</v>
      </c>
      <c r="D433">
        <v>4337</v>
      </c>
      <c r="E433" t="s">
        <v>55</v>
      </c>
      <c r="F433" t="s">
        <v>33</v>
      </c>
      <c r="G433" t="s">
        <v>54</v>
      </c>
      <c r="H433">
        <v>0</v>
      </c>
      <c r="I433">
        <v>0</v>
      </c>
      <c r="K433">
        <v>0</v>
      </c>
      <c r="L433">
        <v>2</v>
      </c>
      <c r="M433">
        <v>2</v>
      </c>
      <c r="N433">
        <v>2</v>
      </c>
      <c r="O433">
        <v>2</v>
      </c>
      <c r="P433">
        <v>3</v>
      </c>
      <c r="Q433">
        <v>3</v>
      </c>
      <c r="R433">
        <v>3</v>
      </c>
      <c r="S433">
        <v>3</v>
      </c>
      <c r="T433">
        <v>5</v>
      </c>
      <c r="U433">
        <v>5</v>
      </c>
      <c r="V433">
        <v>0</v>
      </c>
      <c r="W433">
        <v>0</v>
      </c>
      <c r="X433">
        <v>1</v>
      </c>
      <c r="Y433">
        <v>1</v>
      </c>
      <c r="Z433">
        <v>1</v>
      </c>
      <c r="AA433">
        <v>0</v>
      </c>
      <c r="AB433">
        <v>4</v>
      </c>
      <c r="AC433">
        <v>1</v>
      </c>
      <c r="AD433">
        <v>1</v>
      </c>
      <c r="AE433">
        <v>1</v>
      </c>
      <c r="AF433">
        <v>1</v>
      </c>
      <c r="AG433">
        <v>1</v>
      </c>
      <c r="AH433">
        <v>0</v>
      </c>
      <c r="AI433">
        <v>0</v>
      </c>
      <c r="AJ433">
        <v>0</v>
      </c>
      <c r="AK433">
        <v>0</v>
      </c>
      <c r="AL433">
        <v>2</v>
      </c>
      <c r="AM433">
        <v>2</v>
      </c>
      <c r="AN433" s="50" t="s">
        <v>333</v>
      </c>
    </row>
    <row r="434" spans="1:40" x14ac:dyDescent="0.3">
      <c r="A434">
        <v>2026</v>
      </c>
      <c r="B434">
        <v>3</v>
      </c>
      <c r="C434">
        <v>4335</v>
      </c>
      <c r="D434">
        <v>4338</v>
      </c>
      <c r="E434" t="s">
        <v>56</v>
      </c>
      <c r="F434" t="s">
        <v>33</v>
      </c>
      <c r="G434" t="s">
        <v>56</v>
      </c>
      <c r="H434">
        <v>9</v>
      </c>
      <c r="I434">
        <v>0</v>
      </c>
      <c r="K434">
        <v>12</v>
      </c>
      <c r="L434">
        <v>14</v>
      </c>
      <c r="M434">
        <v>14</v>
      </c>
      <c r="N434">
        <v>14</v>
      </c>
      <c r="O434">
        <v>14</v>
      </c>
      <c r="P434">
        <v>17</v>
      </c>
      <c r="Q434">
        <v>17</v>
      </c>
      <c r="R434">
        <v>17</v>
      </c>
      <c r="S434">
        <v>17</v>
      </c>
      <c r="T434">
        <v>11</v>
      </c>
      <c r="U434">
        <v>12</v>
      </c>
      <c r="V434">
        <v>0</v>
      </c>
      <c r="W434">
        <v>0</v>
      </c>
      <c r="X434">
        <v>19</v>
      </c>
      <c r="Y434">
        <v>20</v>
      </c>
      <c r="Z434">
        <v>19</v>
      </c>
      <c r="AA434">
        <v>0</v>
      </c>
      <c r="AB434">
        <v>15</v>
      </c>
      <c r="AC434">
        <v>14</v>
      </c>
      <c r="AD434">
        <v>12</v>
      </c>
      <c r="AE434">
        <v>12</v>
      </c>
      <c r="AF434">
        <v>20</v>
      </c>
      <c r="AG434">
        <v>14</v>
      </c>
      <c r="AH434">
        <v>16</v>
      </c>
      <c r="AI434">
        <v>164</v>
      </c>
      <c r="AJ434">
        <v>14</v>
      </c>
      <c r="AK434">
        <v>0</v>
      </c>
      <c r="AL434">
        <v>3</v>
      </c>
      <c r="AM434">
        <v>6</v>
      </c>
      <c r="AN434" s="50" t="s">
        <v>56</v>
      </c>
    </row>
    <row r="435" spans="1:40" x14ac:dyDescent="0.3">
      <c r="A435">
        <v>2026</v>
      </c>
      <c r="B435">
        <v>3</v>
      </c>
      <c r="C435">
        <v>4336</v>
      </c>
      <c r="D435">
        <v>4339</v>
      </c>
      <c r="E435" t="s">
        <v>57</v>
      </c>
      <c r="F435" t="s">
        <v>33</v>
      </c>
      <c r="G435" t="s">
        <v>58</v>
      </c>
      <c r="H435">
        <v>0</v>
      </c>
      <c r="I435">
        <v>0</v>
      </c>
      <c r="K435">
        <v>0</v>
      </c>
      <c r="L435">
        <v>1</v>
      </c>
      <c r="M435">
        <v>1</v>
      </c>
      <c r="N435">
        <v>1</v>
      </c>
      <c r="O435">
        <v>1</v>
      </c>
      <c r="P435">
        <v>0</v>
      </c>
      <c r="Q435">
        <v>0</v>
      </c>
      <c r="R435">
        <v>0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0</v>
      </c>
      <c r="Y435">
        <v>0</v>
      </c>
      <c r="Z435">
        <v>0</v>
      </c>
      <c r="AA435">
        <v>0</v>
      </c>
      <c r="AB435">
        <v>0</v>
      </c>
      <c r="AC435">
        <v>1</v>
      </c>
      <c r="AD435">
        <v>1</v>
      </c>
      <c r="AE435">
        <v>1</v>
      </c>
      <c r="AF435">
        <v>0</v>
      </c>
      <c r="AG435">
        <v>0</v>
      </c>
      <c r="AH435">
        <v>0</v>
      </c>
      <c r="AI435">
        <v>1</v>
      </c>
      <c r="AJ435">
        <v>0</v>
      </c>
      <c r="AK435">
        <v>0</v>
      </c>
      <c r="AL435">
        <v>0</v>
      </c>
      <c r="AM435">
        <v>1</v>
      </c>
      <c r="AN435" s="50" t="s">
        <v>58</v>
      </c>
    </row>
    <row r="436" spans="1:40" x14ac:dyDescent="0.3">
      <c r="A436">
        <v>2026</v>
      </c>
      <c r="B436">
        <v>3</v>
      </c>
      <c r="C436">
        <v>4337</v>
      </c>
      <c r="D436">
        <v>4340</v>
      </c>
      <c r="E436" t="s">
        <v>59</v>
      </c>
      <c r="F436" t="s">
        <v>33</v>
      </c>
      <c r="G436" t="s">
        <v>58</v>
      </c>
      <c r="H436">
        <v>0</v>
      </c>
      <c r="I436">
        <v>0</v>
      </c>
      <c r="K436">
        <v>0</v>
      </c>
      <c r="L436">
        <v>1</v>
      </c>
      <c r="M436">
        <v>1</v>
      </c>
      <c r="N436">
        <v>1</v>
      </c>
      <c r="O436">
        <v>1</v>
      </c>
      <c r="P436">
        <v>4</v>
      </c>
      <c r="Q436">
        <v>4</v>
      </c>
      <c r="R436">
        <v>4</v>
      </c>
      <c r="S436">
        <v>4</v>
      </c>
      <c r="T436">
        <v>3</v>
      </c>
      <c r="U436">
        <v>3</v>
      </c>
      <c r="V436">
        <v>0</v>
      </c>
      <c r="W436">
        <v>0</v>
      </c>
      <c r="X436">
        <v>1</v>
      </c>
      <c r="Y436">
        <v>1</v>
      </c>
      <c r="Z436">
        <v>0</v>
      </c>
      <c r="AA436">
        <v>0</v>
      </c>
      <c r="AB436">
        <v>0</v>
      </c>
      <c r="AC436">
        <v>3</v>
      </c>
      <c r="AD436">
        <v>2</v>
      </c>
      <c r="AE436">
        <v>3</v>
      </c>
      <c r="AF436">
        <v>0</v>
      </c>
      <c r="AG436">
        <v>0</v>
      </c>
      <c r="AH436">
        <v>0</v>
      </c>
      <c r="AI436">
        <v>0</v>
      </c>
      <c r="AJ436">
        <v>1</v>
      </c>
      <c r="AK436">
        <v>0</v>
      </c>
      <c r="AL436">
        <v>0</v>
      </c>
      <c r="AM436">
        <v>0</v>
      </c>
      <c r="AN436" s="50" t="s">
        <v>58</v>
      </c>
    </row>
    <row r="437" spans="1:40" x14ac:dyDescent="0.3">
      <c r="A437">
        <v>2026</v>
      </c>
      <c r="B437">
        <v>3</v>
      </c>
      <c r="C437">
        <v>4338</v>
      </c>
      <c r="D437">
        <v>4341</v>
      </c>
      <c r="E437" t="s">
        <v>60</v>
      </c>
      <c r="F437" t="s">
        <v>33</v>
      </c>
      <c r="G437" t="s">
        <v>61</v>
      </c>
      <c r="H437">
        <v>0</v>
      </c>
      <c r="I437">
        <v>0</v>
      </c>
      <c r="K437">
        <v>1</v>
      </c>
      <c r="L437">
        <v>2</v>
      </c>
      <c r="M437">
        <v>2</v>
      </c>
      <c r="N437">
        <v>2</v>
      </c>
      <c r="O437">
        <v>2</v>
      </c>
      <c r="P437">
        <v>0</v>
      </c>
      <c r="Q437">
        <v>0</v>
      </c>
      <c r="R437">
        <v>0</v>
      </c>
      <c r="S437">
        <v>0</v>
      </c>
      <c r="T437">
        <v>2</v>
      </c>
      <c r="U437">
        <v>2</v>
      </c>
      <c r="V437">
        <v>0</v>
      </c>
      <c r="W437">
        <v>0</v>
      </c>
      <c r="X437">
        <v>0</v>
      </c>
      <c r="Y437">
        <v>0</v>
      </c>
      <c r="Z437">
        <v>0</v>
      </c>
      <c r="AA437">
        <v>0</v>
      </c>
      <c r="AB437">
        <v>1</v>
      </c>
      <c r="AC437">
        <v>0</v>
      </c>
      <c r="AD437">
        <v>0</v>
      </c>
      <c r="AE437">
        <v>0</v>
      </c>
      <c r="AF437">
        <v>0</v>
      </c>
      <c r="AG437">
        <v>0</v>
      </c>
      <c r="AH437">
        <v>0</v>
      </c>
      <c r="AI437">
        <v>0</v>
      </c>
      <c r="AJ437">
        <v>0</v>
      </c>
      <c r="AK437">
        <v>0</v>
      </c>
      <c r="AL437">
        <v>0</v>
      </c>
      <c r="AM437">
        <v>0</v>
      </c>
      <c r="AN437" s="50" t="s">
        <v>335</v>
      </c>
    </row>
    <row r="438" spans="1:40" x14ac:dyDescent="0.3">
      <c r="A438">
        <v>2026</v>
      </c>
      <c r="B438">
        <v>3</v>
      </c>
      <c r="C438">
        <v>4339</v>
      </c>
      <c r="D438">
        <v>4342</v>
      </c>
      <c r="E438" t="s">
        <v>62</v>
      </c>
      <c r="F438" t="s">
        <v>33</v>
      </c>
      <c r="G438" t="s">
        <v>63</v>
      </c>
      <c r="H438">
        <v>3</v>
      </c>
      <c r="I438">
        <v>0</v>
      </c>
      <c r="K438">
        <v>4</v>
      </c>
      <c r="L438">
        <v>14</v>
      </c>
      <c r="M438">
        <v>14</v>
      </c>
      <c r="N438">
        <v>14</v>
      </c>
      <c r="O438">
        <v>14</v>
      </c>
      <c r="P438">
        <v>11</v>
      </c>
      <c r="Q438">
        <v>11</v>
      </c>
      <c r="R438">
        <v>11</v>
      </c>
      <c r="S438">
        <v>11</v>
      </c>
      <c r="T438">
        <v>15</v>
      </c>
      <c r="U438">
        <v>15</v>
      </c>
      <c r="V438">
        <v>0</v>
      </c>
      <c r="W438">
        <v>0</v>
      </c>
      <c r="X438">
        <v>12</v>
      </c>
      <c r="Y438">
        <v>12</v>
      </c>
      <c r="Z438">
        <v>12</v>
      </c>
      <c r="AA438">
        <v>0</v>
      </c>
      <c r="AB438">
        <v>8</v>
      </c>
      <c r="AC438">
        <v>18</v>
      </c>
      <c r="AD438">
        <v>13</v>
      </c>
      <c r="AE438">
        <v>14</v>
      </c>
      <c r="AF438">
        <v>12</v>
      </c>
      <c r="AG438">
        <v>10</v>
      </c>
      <c r="AH438">
        <v>7</v>
      </c>
      <c r="AI438">
        <v>69</v>
      </c>
      <c r="AJ438">
        <v>5</v>
      </c>
      <c r="AK438">
        <v>0</v>
      </c>
      <c r="AL438">
        <v>0</v>
      </c>
      <c r="AM438">
        <v>9</v>
      </c>
      <c r="AN438" s="50" t="s">
        <v>62</v>
      </c>
    </row>
    <row r="439" spans="1:40" x14ac:dyDescent="0.3">
      <c r="A439">
        <v>2026</v>
      </c>
      <c r="B439">
        <v>3</v>
      </c>
      <c r="C439">
        <v>4340</v>
      </c>
      <c r="D439">
        <v>4343</v>
      </c>
      <c r="E439" t="s">
        <v>64</v>
      </c>
      <c r="F439" t="s">
        <v>33</v>
      </c>
      <c r="G439" t="s">
        <v>63</v>
      </c>
      <c r="H439">
        <v>0</v>
      </c>
      <c r="I439">
        <v>0</v>
      </c>
      <c r="K439">
        <v>0</v>
      </c>
      <c r="L439">
        <v>1</v>
      </c>
      <c r="M439">
        <v>1</v>
      </c>
      <c r="N439">
        <v>1</v>
      </c>
      <c r="O439">
        <v>1</v>
      </c>
      <c r="P439">
        <v>1</v>
      </c>
      <c r="Q439">
        <v>1</v>
      </c>
      <c r="R439">
        <v>1</v>
      </c>
      <c r="S439">
        <v>1</v>
      </c>
      <c r="T439">
        <v>0</v>
      </c>
      <c r="U439">
        <v>0</v>
      </c>
      <c r="V439">
        <v>0</v>
      </c>
      <c r="W439">
        <v>0</v>
      </c>
      <c r="X439">
        <v>2</v>
      </c>
      <c r="Y439">
        <v>2</v>
      </c>
      <c r="Z439">
        <v>2</v>
      </c>
      <c r="AA439">
        <v>0</v>
      </c>
      <c r="AB439">
        <v>0</v>
      </c>
      <c r="AC439">
        <v>2</v>
      </c>
      <c r="AD439">
        <v>2</v>
      </c>
      <c r="AE439">
        <v>2</v>
      </c>
      <c r="AF439">
        <v>1</v>
      </c>
      <c r="AG439">
        <v>1</v>
      </c>
      <c r="AH439">
        <v>0</v>
      </c>
      <c r="AI439">
        <v>10</v>
      </c>
      <c r="AJ439">
        <v>3</v>
      </c>
      <c r="AK439">
        <v>0</v>
      </c>
      <c r="AL439">
        <v>0</v>
      </c>
      <c r="AM439">
        <v>0</v>
      </c>
      <c r="AN439" s="50" t="s">
        <v>62</v>
      </c>
    </row>
    <row r="440" spans="1:40" x14ac:dyDescent="0.3">
      <c r="A440">
        <v>2026</v>
      </c>
      <c r="B440">
        <v>3</v>
      </c>
      <c r="C440">
        <v>4341</v>
      </c>
      <c r="D440">
        <v>4344</v>
      </c>
      <c r="E440" t="s">
        <v>65</v>
      </c>
      <c r="F440" t="s">
        <v>33</v>
      </c>
      <c r="G440" t="s">
        <v>63</v>
      </c>
      <c r="H440">
        <v>0</v>
      </c>
      <c r="I440">
        <v>0</v>
      </c>
      <c r="K440">
        <v>0</v>
      </c>
      <c r="L440">
        <v>1</v>
      </c>
      <c r="M440">
        <v>1</v>
      </c>
      <c r="N440">
        <v>1</v>
      </c>
      <c r="O440">
        <v>1</v>
      </c>
      <c r="P440">
        <v>0</v>
      </c>
      <c r="Q440">
        <v>0</v>
      </c>
      <c r="R440">
        <v>0</v>
      </c>
      <c r="S440">
        <v>0</v>
      </c>
      <c r="T440">
        <v>2</v>
      </c>
      <c r="U440">
        <v>2</v>
      </c>
      <c r="V440">
        <v>0</v>
      </c>
      <c r="W440">
        <v>0</v>
      </c>
      <c r="X440">
        <v>3</v>
      </c>
      <c r="Y440">
        <v>3</v>
      </c>
      <c r="Z440">
        <v>3</v>
      </c>
      <c r="AA440">
        <v>0</v>
      </c>
      <c r="AB440">
        <v>0</v>
      </c>
      <c r="AC440">
        <v>0</v>
      </c>
      <c r="AD440">
        <v>0</v>
      </c>
      <c r="AE440">
        <v>0</v>
      </c>
      <c r="AF440">
        <v>0</v>
      </c>
      <c r="AG440">
        <v>0</v>
      </c>
      <c r="AH440">
        <v>0</v>
      </c>
      <c r="AI440">
        <v>2</v>
      </c>
      <c r="AJ440">
        <v>1</v>
      </c>
      <c r="AK440">
        <v>0</v>
      </c>
      <c r="AL440">
        <v>0</v>
      </c>
      <c r="AM440">
        <v>0</v>
      </c>
      <c r="AN440" s="50" t="s">
        <v>62</v>
      </c>
    </row>
    <row r="441" spans="1:40" x14ac:dyDescent="0.3">
      <c r="A441">
        <v>2026</v>
      </c>
      <c r="B441">
        <v>3</v>
      </c>
      <c r="C441">
        <v>4342</v>
      </c>
      <c r="D441">
        <v>4345</v>
      </c>
      <c r="E441" t="s">
        <v>66</v>
      </c>
      <c r="F441" t="s">
        <v>33</v>
      </c>
      <c r="G441" t="s">
        <v>66</v>
      </c>
      <c r="H441">
        <v>1</v>
      </c>
      <c r="I441">
        <v>0</v>
      </c>
      <c r="K441">
        <v>0</v>
      </c>
      <c r="L441">
        <v>11</v>
      </c>
      <c r="M441">
        <v>11</v>
      </c>
      <c r="N441">
        <v>10</v>
      </c>
      <c r="O441">
        <v>11</v>
      </c>
      <c r="P441">
        <v>16</v>
      </c>
      <c r="Q441">
        <v>16</v>
      </c>
      <c r="R441">
        <v>15</v>
      </c>
      <c r="S441">
        <v>18</v>
      </c>
      <c r="T441">
        <v>7</v>
      </c>
      <c r="U441">
        <v>8</v>
      </c>
      <c r="V441">
        <v>0</v>
      </c>
      <c r="W441">
        <v>0</v>
      </c>
      <c r="X441">
        <v>12</v>
      </c>
      <c r="Y441">
        <v>13</v>
      </c>
      <c r="Z441">
        <v>14</v>
      </c>
      <c r="AA441">
        <v>0</v>
      </c>
      <c r="AB441">
        <v>10</v>
      </c>
      <c r="AC441">
        <v>16</v>
      </c>
      <c r="AD441">
        <v>24</v>
      </c>
      <c r="AE441">
        <v>17</v>
      </c>
      <c r="AF441">
        <v>9</v>
      </c>
      <c r="AG441">
        <v>0</v>
      </c>
      <c r="AH441">
        <v>3</v>
      </c>
      <c r="AI441">
        <v>11</v>
      </c>
      <c r="AJ441">
        <v>1</v>
      </c>
      <c r="AK441">
        <v>0</v>
      </c>
      <c r="AL441">
        <v>0</v>
      </c>
      <c r="AM441">
        <v>10</v>
      </c>
      <c r="AN441" s="50" t="s">
        <v>66</v>
      </c>
    </row>
    <row r="442" spans="1:40" x14ac:dyDescent="0.3">
      <c r="A442">
        <v>2026</v>
      </c>
      <c r="B442">
        <v>3</v>
      </c>
      <c r="C442">
        <v>4343</v>
      </c>
      <c r="D442">
        <v>4346</v>
      </c>
      <c r="E442" t="s">
        <v>67</v>
      </c>
      <c r="F442" t="s">
        <v>33</v>
      </c>
      <c r="G442" t="s">
        <v>66</v>
      </c>
      <c r="H442">
        <v>0</v>
      </c>
      <c r="I442">
        <v>0</v>
      </c>
      <c r="K442">
        <v>0</v>
      </c>
      <c r="L442">
        <v>0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>
        <v>0</v>
      </c>
      <c r="T442">
        <v>1</v>
      </c>
      <c r="U442">
        <v>1</v>
      </c>
      <c r="V442">
        <v>0</v>
      </c>
      <c r="W442">
        <v>0</v>
      </c>
      <c r="X442">
        <v>0</v>
      </c>
      <c r="Y442">
        <v>0</v>
      </c>
      <c r="Z442">
        <v>0</v>
      </c>
      <c r="AA442">
        <v>0</v>
      </c>
      <c r="AB442">
        <v>0</v>
      </c>
      <c r="AC442">
        <v>0</v>
      </c>
      <c r="AD442">
        <v>0</v>
      </c>
      <c r="AE442">
        <v>0</v>
      </c>
      <c r="AF442">
        <v>0</v>
      </c>
      <c r="AG442">
        <v>0</v>
      </c>
      <c r="AH442">
        <v>0</v>
      </c>
      <c r="AI442">
        <v>0</v>
      </c>
      <c r="AJ442">
        <v>0</v>
      </c>
      <c r="AK442">
        <v>0</v>
      </c>
      <c r="AL442">
        <v>0</v>
      </c>
      <c r="AM442">
        <v>0</v>
      </c>
      <c r="AN442" s="50" t="s">
        <v>66</v>
      </c>
    </row>
    <row r="443" spans="1:40" x14ac:dyDescent="0.3">
      <c r="A443">
        <v>2026</v>
      </c>
      <c r="B443">
        <v>3</v>
      </c>
      <c r="C443">
        <v>4344</v>
      </c>
      <c r="D443">
        <v>4347</v>
      </c>
      <c r="E443" t="s">
        <v>68</v>
      </c>
      <c r="F443" t="s">
        <v>33</v>
      </c>
      <c r="G443" t="s">
        <v>66</v>
      </c>
      <c r="H443">
        <v>0</v>
      </c>
      <c r="I443">
        <v>0</v>
      </c>
      <c r="K443">
        <v>0</v>
      </c>
      <c r="L443">
        <v>1</v>
      </c>
      <c r="M443">
        <v>1</v>
      </c>
      <c r="N443">
        <v>3</v>
      </c>
      <c r="O443">
        <v>1</v>
      </c>
      <c r="P443">
        <v>0</v>
      </c>
      <c r="Q443">
        <v>0</v>
      </c>
      <c r="R443">
        <v>0</v>
      </c>
      <c r="S443">
        <v>0</v>
      </c>
      <c r="T443">
        <v>4</v>
      </c>
      <c r="U443">
        <v>3</v>
      </c>
      <c r="V443">
        <v>0</v>
      </c>
      <c r="W443">
        <v>0</v>
      </c>
      <c r="X443">
        <v>3</v>
      </c>
      <c r="Y443">
        <v>3</v>
      </c>
      <c r="Z443">
        <v>3</v>
      </c>
      <c r="AA443">
        <v>0</v>
      </c>
      <c r="AB443">
        <v>2</v>
      </c>
      <c r="AC443">
        <v>3</v>
      </c>
      <c r="AD443">
        <v>3</v>
      </c>
      <c r="AE443">
        <v>3</v>
      </c>
      <c r="AF443">
        <v>1</v>
      </c>
      <c r="AG443">
        <v>0</v>
      </c>
      <c r="AH443">
        <v>0</v>
      </c>
      <c r="AI443">
        <v>2</v>
      </c>
      <c r="AJ443">
        <v>0</v>
      </c>
      <c r="AK443">
        <v>0</v>
      </c>
      <c r="AL443">
        <v>0</v>
      </c>
      <c r="AM443">
        <v>0</v>
      </c>
      <c r="AN443" s="50" t="s">
        <v>66</v>
      </c>
    </row>
    <row r="444" spans="1:40" x14ac:dyDescent="0.3">
      <c r="A444">
        <v>2026</v>
      </c>
      <c r="B444">
        <v>3</v>
      </c>
      <c r="C444">
        <v>4345</v>
      </c>
      <c r="D444">
        <v>4348</v>
      </c>
      <c r="E444" t="s">
        <v>69</v>
      </c>
      <c r="F444" t="s">
        <v>33</v>
      </c>
      <c r="G444" t="s">
        <v>66</v>
      </c>
      <c r="H444">
        <v>0</v>
      </c>
      <c r="I444">
        <v>0</v>
      </c>
      <c r="K444">
        <v>0</v>
      </c>
      <c r="L444">
        <v>3</v>
      </c>
      <c r="M444">
        <v>3</v>
      </c>
      <c r="N444">
        <v>3</v>
      </c>
      <c r="O444">
        <v>3</v>
      </c>
      <c r="P444">
        <v>1</v>
      </c>
      <c r="Q444">
        <v>1</v>
      </c>
      <c r="R444">
        <v>2</v>
      </c>
      <c r="S444">
        <v>1</v>
      </c>
      <c r="T444">
        <v>3</v>
      </c>
      <c r="U444">
        <v>3</v>
      </c>
      <c r="V444">
        <v>0</v>
      </c>
      <c r="W444">
        <v>0</v>
      </c>
      <c r="X444">
        <v>2</v>
      </c>
      <c r="Y444">
        <v>4</v>
      </c>
      <c r="Z444">
        <v>3</v>
      </c>
      <c r="AA444">
        <v>0</v>
      </c>
      <c r="AB444">
        <v>3</v>
      </c>
      <c r="AC444">
        <v>5</v>
      </c>
      <c r="AD444">
        <v>3</v>
      </c>
      <c r="AE444">
        <v>5</v>
      </c>
      <c r="AF444">
        <v>5</v>
      </c>
      <c r="AG444">
        <v>3</v>
      </c>
      <c r="AH444">
        <v>0</v>
      </c>
      <c r="AI444">
        <v>0</v>
      </c>
      <c r="AJ444">
        <v>2</v>
      </c>
      <c r="AK444">
        <v>0</v>
      </c>
      <c r="AL444">
        <v>0</v>
      </c>
      <c r="AM444">
        <v>4</v>
      </c>
      <c r="AN444" s="50" t="s">
        <v>66</v>
      </c>
    </row>
    <row r="445" spans="1:40" x14ac:dyDescent="0.3">
      <c r="A445">
        <v>2026</v>
      </c>
      <c r="B445">
        <v>3</v>
      </c>
      <c r="C445">
        <v>4346</v>
      </c>
      <c r="D445">
        <v>4349</v>
      </c>
      <c r="E445" t="s">
        <v>70</v>
      </c>
      <c r="F445" t="s">
        <v>33</v>
      </c>
      <c r="G445" t="s">
        <v>71</v>
      </c>
      <c r="H445">
        <v>24</v>
      </c>
      <c r="I445">
        <v>2</v>
      </c>
      <c r="K445">
        <v>27</v>
      </c>
      <c r="L445">
        <v>32</v>
      </c>
      <c r="M445">
        <v>31</v>
      </c>
      <c r="N445">
        <v>32</v>
      </c>
      <c r="O445">
        <v>32</v>
      </c>
      <c r="P445">
        <v>26</v>
      </c>
      <c r="Q445">
        <v>26</v>
      </c>
      <c r="R445">
        <v>27</v>
      </c>
      <c r="S445">
        <v>26</v>
      </c>
      <c r="T445">
        <v>24</v>
      </c>
      <c r="U445">
        <v>24</v>
      </c>
      <c r="V445">
        <v>0</v>
      </c>
      <c r="W445">
        <v>0</v>
      </c>
      <c r="X445">
        <v>25</v>
      </c>
      <c r="Y445">
        <v>25</v>
      </c>
      <c r="Z445">
        <v>25</v>
      </c>
      <c r="AA445">
        <v>0</v>
      </c>
      <c r="AB445">
        <v>18</v>
      </c>
      <c r="AC445">
        <v>15</v>
      </c>
      <c r="AD445">
        <v>14</v>
      </c>
      <c r="AE445">
        <v>15</v>
      </c>
      <c r="AF445">
        <v>10</v>
      </c>
      <c r="AG445">
        <v>7</v>
      </c>
      <c r="AH445">
        <v>20</v>
      </c>
      <c r="AI445">
        <v>85</v>
      </c>
      <c r="AJ445">
        <v>9</v>
      </c>
      <c r="AK445">
        <v>0</v>
      </c>
      <c r="AL445">
        <v>5</v>
      </c>
      <c r="AM445">
        <v>17</v>
      </c>
      <c r="AN445" s="50" t="s">
        <v>70</v>
      </c>
    </row>
    <row r="446" spans="1:40" x14ac:dyDescent="0.3">
      <c r="A446">
        <v>2026</v>
      </c>
      <c r="B446">
        <v>3</v>
      </c>
      <c r="C446">
        <v>4347</v>
      </c>
      <c r="D446">
        <v>4350</v>
      </c>
      <c r="E446" t="s">
        <v>72</v>
      </c>
      <c r="F446" t="s">
        <v>33</v>
      </c>
      <c r="G446" t="s">
        <v>71</v>
      </c>
      <c r="H446">
        <v>0</v>
      </c>
      <c r="I446">
        <v>0</v>
      </c>
      <c r="K446">
        <v>0</v>
      </c>
      <c r="L446">
        <v>3</v>
      </c>
      <c r="M446">
        <v>3</v>
      </c>
      <c r="N446">
        <v>3</v>
      </c>
      <c r="O446">
        <v>3</v>
      </c>
      <c r="P446">
        <v>3</v>
      </c>
      <c r="Q446">
        <v>3</v>
      </c>
      <c r="R446">
        <v>3</v>
      </c>
      <c r="S446">
        <v>3</v>
      </c>
      <c r="T446">
        <v>3</v>
      </c>
      <c r="U446">
        <v>3</v>
      </c>
      <c r="V446">
        <v>0</v>
      </c>
      <c r="W446">
        <v>0</v>
      </c>
      <c r="X446">
        <v>3</v>
      </c>
      <c r="Y446">
        <v>3</v>
      </c>
      <c r="Z446">
        <v>3</v>
      </c>
      <c r="AA446">
        <v>0</v>
      </c>
      <c r="AB446">
        <v>2</v>
      </c>
      <c r="AC446">
        <v>0</v>
      </c>
      <c r="AD446">
        <v>1</v>
      </c>
      <c r="AE446">
        <v>1</v>
      </c>
      <c r="AF446">
        <v>3</v>
      </c>
      <c r="AG446">
        <v>1</v>
      </c>
      <c r="AH446">
        <v>1</v>
      </c>
      <c r="AI446">
        <v>10</v>
      </c>
      <c r="AJ446">
        <v>2</v>
      </c>
      <c r="AK446">
        <v>0</v>
      </c>
      <c r="AL446">
        <v>0</v>
      </c>
      <c r="AM446">
        <v>3</v>
      </c>
      <c r="AN446" s="50" t="s">
        <v>70</v>
      </c>
    </row>
    <row r="447" spans="1:40" x14ac:dyDescent="0.3">
      <c r="A447">
        <v>2026</v>
      </c>
      <c r="B447">
        <v>3</v>
      </c>
      <c r="C447">
        <v>4348</v>
      </c>
      <c r="D447">
        <v>4351</v>
      </c>
      <c r="E447" t="s">
        <v>73</v>
      </c>
      <c r="F447" t="s">
        <v>33</v>
      </c>
      <c r="G447" t="s">
        <v>71</v>
      </c>
      <c r="H447">
        <v>0</v>
      </c>
      <c r="I447">
        <v>0</v>
      </c>
      <c r="K447">
        <v>0</v>
      </c>
      <c r="L447">
        <v>5</v>
      </c>
      <c r="M447">
        <v>5</v>
      </c>
      <c r="N447">
        <v>5</v>
      </c>
      <c r="O447">
        <v>5</v>
      </c>
      <c r="P447">
        <v>3</v>
      </c>
      <c r="Q447">
        <v>3</v>
      </c>
      <c r="R447">
        <v>4</v>
      </c>
      <c r="S447">
        <v>3</v>
      </c>
      <c r="T447">
        <v>1</v>
      </c>
      <c r="U447">
        <v>2</v>
      </c>
      <c r="V447">
        <v>0</v>
      </c>
      <c r="W447">
        <v>0</v>
      </c>
      <c r="X447">
        <v>3</v>
      </c>
      <c r="Y447">
        <v>4</v>
      </c>
      <c r="Z447">
        <v>4</v>
      </c>
      <c r="AA447">
        <v>0</v>
      </c>
      <c r="AB447">
        <v>7</v>
      </c>
      <c r="AC447">
        <v>1</v>
      </c>
      <c r="AD447">
        <v>1</v>
      </c>
      <c r="AE447">
        <v>1</v>
      </c>
      <c r="AF447">
        <v>2</v>
      </c>
      <c r="AG447">
        <v>2</v>
      </c>
      <c r="AH447">
        <v>0</v>
      </c>
      <c r="AI447">
        <v>3</v>
      </c>
      <c r="AJ447">
        <v>2</v>
      </c>
      <c r="AK447">
        <v>0</v>
      </c>
      <c r="AL447">
        <v>1</v>
      </c>
      <c r="AM447">
        <v>5</v>
      </c>
      <c r="AN447" s="50" t="s">
        <v>70</v>
      </c>
    </row>
    <row r="448" spans="1:40" x14ac:dyDescent="0.3">
      <c r="A448">
        <v>2026</v>
      </c>
      <c r="B448">
        <v>3</v>
      </c>
      <c r="C448">
        <v>4349</v>
      </c>
      <c r="D448">
        <v>4352</v>
      </c>
      <c r="E448" t="s">
        <v>74</v>
      </c>
      <c r="F448" t="s">
        <v>33</v>
      </c>
      <c r="G448" t="s">
        <v>71</v>
      </c>
      <c r="H448">
        <v>0</v>
      </c>
      <c r="I448">
        <v>0</v>
      </c>
      <c r="K448">
        <v>0</v>
      </c>
      <c r="L448">
        <v>0</v>
      </c>
      <c r="M448">
        <v>0</v>
      </c>
      <c r="N448">
        <v>0</v>
      </c>
      <c r="O448">
        <v>0</v>
      </c>
      <c r="P448">
        <v>1</v>
      </c>
      <c r="Q448">
        <v>1</v>
      </c>
      <c r="R448">
        <v>2</v>
      </c>
      <c r="S448">
        <v>2</v>
      </c>
      <c r="T448">
        <v>1</v>
      </c>
      <c r="U448">
        <v>2</v>
      </c>
      <c r="V448">
        <v>0</v>
      </c>
      <c r="W448">
        <v>0</v>
      </c>
      <c r="X448">
        <v>3</v>
      </c>
      <c r="Y448">
        <v>3</v>
      </c>
      <c r="Z448">
        <v>3</v>
      </c>
      <c r="AA448">
        <v>0</v>
      </c>
      <c r="AB448">
        <v>1</v>
      </c>
      <c r="AC448">
        <v>1</v>
      </c>
      <c r="AD448">
        <v>1</v>
      </c>
      <c r="AE448">
        <v>1</v>
      </c>
      <c r="AF448">
        <v>2</v>
      </c>
      <c r="AG448">
        <v>1</v>
      </c>
      <c r="AH448">
        <v>0</v>
      </c>
      <c r="AI448">
        <v>0</v>
      </c>
      <c r="AJ448">
        <v>2</v>
      </c>
      <c r="AK448">
        <v>0</v>
      </c>
      <c r="AL448">
        <v>0</v>
      </c>
      <c r="AM448">
        <v>2</v>
      </c>
      <c r="AN448" s="50" t="s">
        <v>70</v>
      </c>
    </row>
    <row r="449" spans="1:40" x14ac:dyDescent="0.3">
      <c r="A449">
        <v>2026</v>
      </c>
      <c r="B449">
        <v>3</v>
      </c>
      <c r="C449">
        <v>4350</v>
      </c>
      <c r="D449">
        <v>4353</v>
      </c>
      <c r="E449" t="s">
        <v>75</v>
      </c>
      <c r="F449" t="s">
        <v>33</v>
      </c>
      <c r="G449" t="s">
        <v>71</v>
      </c>
      <c r="H449">
        <v>0</v>
      </c>
      <c r="I449">
        <v>0</v>
      </c>
      <c r="K449">
        <v>0</v>
      </c>
      <c r="L449">
        <v>9</v>
      </c>
      <c r="M449">
        <v>9</v>
      </c>
      <c r="N449">
        <v>9</v>
      </c>
      <c r="O449">
        <v>9</v>
      </c>
      <c r="P449">
        <v>10</v>
      </c>
      <c r="Q449">
        <v>11</v>
      </c>
      <c r="R449">
        <v>10</v>
      </c>
      <c r="S449">
        <v>10</v>
      </c>
      <c r="T449">
        <v>10</v>
      </c>
      <c r="U449">
        <v>11</v>
      </c>
      <c r="V449">
        <v>0</v>
      </c>
      <c r="W449">
        <v>0</v>
      </c>
      <c r="X449">
        <v>8</v>
      </c>
      <c r="Y449">
        <v>8</v>
      </c>
      <c r="Z449">
        <v>7</v>
      </c>
      <c r="AA449">
        <v>0</v>
      </c>
      <c r="AB449">
        <v>6</v>
      </c>
      <c r="AC449">
        <v>9</v>
      </c>
      <c r="AD449">
        <v>7</v>
      </c>
      <c r="AE449">
        <v>7</v>
      </c>
      <c r="AF449">
        <v>5</v>
      </c>
      <c r="AG449">
        <v>6</v>
      </c>
      <c r="AH449">
        <v>12</v>
      </c>
      <c r="AI449">
        <v>119</v>
      </c>
      <c r="AJ449">
        <v>0</v>
      </c>
      <c r="AK449">
        <v>0</v>
      </c>
      <c r="AL449">
        <v>1</v>
      </c>
      <c r="AM449">
        <v>5</v>
      </c>
      <c r="AN449" s="50" t="s">
        <v>329</v>
      </c>
    </row>
    <row r="450" spans="1:40" x14ac:dyDescent="0.3">
      <c r="A450">
        <v>2026</v>
      </c>
      <c r="B450">
        <v>3</v>
      </c>
      <c r="C450">
        <v>4351</v>
      </c>
      <c r="D450">
        <v>4354</v>
      </c>
      <c r="E450" t="s">
        <v>76</v>
      </c>
      <c r="F450" t="s">
        <v>33</v>
      </c>
      <c r="G450" t="s">
        <v>71</v>
      </c>
      <c r="H450">
        <v>0</v>
      </c>
      <c r="I450">
        <v>0</v>
      </c>
      <c r="K450">
        <v>0</v>
      </c>
      <c r="L450">
        <v>3</v>
      </c>
      <c r="M450">
        <v>3</v>
      </c>
      <c r="N450">
        <v>3</v>
      </c>
      <c r="O450">
        <v>3</v>
      </c>
      <c r="P450">
        <v>0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0</v>
      </c>
      <c r="Z450">
        <v>0</v>
      </c>
      <c r="AA450">
        <v>0</v>
      </c>
      <c r="AB450">
        <v>1</v>
      </c>
      <c r="AC450">
        <v>0</v>
      </c>
      <c r="AD450">
        <v>0</v>
      </c>
      <c r="AE450">
        <v>0</v>
      </c>
      <c r="AF450">
        <v>1</v>
      </c>
      <c r="AG450">
        <v>1</v>
      </c>
      <c r="AH450">
        <v>0</v>
      </c>
      <c r="AI450">
        <v>14</v>
      </c>
      <c r="AJ450">
        <v>3</v>
      </c>
      <c r="AK450">
        <v>0</v>
      </c>
      <c r="AL450">
        <v>0</v>
      </c>
      <c r="AM450">
        <v>1</v>
      </c>
      <c r="AN450" s="50" t="s">
        <v>330</v>
      </c>
    </row>
    <row r="451" spans="1:40" x14ac:dyDescent="0.3">
      <c r="A451">
        <v>2026</v>
      </c>
      <c r="B451">
        <v>3</v>
      </c>
      <c r="C451">
        <v>4352</v>
      </c>
      <c r="D451">
        <v>4355</v>
      </c>
      <c r="E451" t="s">
        <v>77</v>
      </c>
      <c r="F451" t="s">
        <v>33</v>
      </c>
      <c r="G451" t="s">
        <v>71</v>
      </c>
      <c r="H451">
        <v>0</v>
      </c>
      <c r="I451">
        <v>0</v>
      </c>
      <c r="K451">
        <v>0</v>
      </c>
      <c r="L451">
        <v>15</v>
      </c>
      <c r="M451">
        <v>15</v>
      </c>
      <c r="N451">
        <v>15</v>
      </c>
      <c r="O451">
        <v>15</v>
      </c>
      <c r="P451">
        <v>9</v>
      </c>
      <c r="Q451">
        <v>9</v>
      </c>
      <c r="R451">
        <v>9</v>
      </c>
      <c r="S451">
        <v>9</v>
      </c>
      <c r="T451">
        <v>17</v>
      </c>
      <c r="U451">
        <v>17</v>
      </c>
      <c r="V451">
        <v>0</v>
      </c>
      <c r="W451">
        <v>0</v>
      </c>
      <c r="X451">
        <v>9</v>
      </c>
      <c r="Y451">
        <v>10</v>
      </c>
      <c r="Z451">
        <v>9</v>
      </c>
      <c r="AA451">
        <v>0</v>
      </c>
      <c r="AB451">
        <v>7</v>
      </c>
      <c r="AC451">
        <v>12</v>
      </c>
      <c r="AD451">
        <v>13</v>
      </c>
      <c r="AE451">
        <v>13</v>
      </c>
      <c r="AF451">
        <v>4</v>
      </c>
      <c r="AG451">
        <v>3</v>
      </c>
      <c r="AH451">
        <v>0</v>
      </c>
      <c r="AI451">
        <v>39</v>
      </c>
      <c r="AJ451">
        <v>6</v>
      </c>
      <c r="AK451">
        <v>0</v>
      </c>
      <c r="AL451">
        <v>1</v>
      </c>
      <c r="AM451">
        <v>1</v>
      </c>
      <c r="AN451" s="50" t="s">
        <v>77</v>
      </c>
    </row>
    <row r="452" spans="1:40" x14ac:dyDescent="0.3">
      <c r="A452">
        <v>2026</v>
      </c>
      <c r="B452">
        <v>3</v>
      </c>
      <c r="C452">
        <v>4353</v>
      </c>
      <c r="D452">
        <v>4356</v>
      </c>
      <c r="E452" t="s">
        <v>78</v>
      </c>
      <c r="F452" t="s">
        <v>33</v>
      </c>
      <c r="G452" t="s">
        <v>61</v>
      </c>
      <c r="H452">
        <v>0</v>
      </c>
      <c r="I452">
        <v>0</v>
      </c>
      <c r="K452">
        <v>1</v>
      </c>
      <c r="L452">
        <v>4</v>
      </c>
      <c r="M452">
        <v>4</v>
      </c>
      <c r="N452">
        <v>5</v>
      </c>
      <c r="O452">
        <v>5</v>
      </c>
      <c r="P452">
        <v>2</v>
      </c>
      <c r="Q452">
        <v>2</v>
      </c>
      <c r="R452">
        <v>3</v>
      </c>
      <c r="S452">
        <v>3</v>
      </c>
      <c r="T452">
        <v>3</v>
      </c>
      <c r="U452">
        <v>3</v>
      </c>
      <c r="V452">
        <v>0</v>
      </c>
      <c r="W452">
        <v>0</v>
      </c>
      <c r="X452">
        <v>1</v>
      </c>
      <c r="Y452">
        <v>3</v>
      </c>
      <c r="Z452">
        <v>1</v>
      </c>
      <c r="AA452">
        <v>0</v>
      </c>
      <c r="AB452">
        <v>2</v>
      </c>
      <c r="AC452">
        <v>3</v>
      </c>
      <c r="AD452">
        <v>5</v>
      </c>
      <c r="AE452">
        <v>5</v>
      </c>
      <c r="AF452">
        <v>4</v>
      </c>
      <c r="AG452">
        <v>4</v>
      </c>
      <c r="AH452">
        <v>0</v>
      </c>
      <c r="AI452">
        <v>22</v>
      </c>
      <c r="AJ452">
        <v>2</v>
      </c>
      <c r="AK452">
        <v>0</v>
      </c>
      <c r="AL452">
        <v>0</v>
      </c>
      <c r="AM452">
        <v>2</v>
      </c>
      <c r="AN452" s="50" t="s">
        <v>335</v>
      </c>
    </row>
    <row r="453" spans="1:40" x14ac:dyDescent="0.3">
      <c r="A453">
        <v>2026</v>
      </c>
      <c r="B453">
        <v>3</v>
      </c>
      <c r="C453">
        <v>4354</v>
      </c>
      <c r="D453">
        <v>4357</v>
      </c>
      <c r="E453" t="s">
        <v>79</v>
      </c>
      <c r="F453" t="s">
        <v>33</v>
      </c>
      <c r="G453" t="s">
        <v>61</v>
      </c>
      <c r="H453">
        <v>0</v>
      </c>
      <c r="I453">
        <v>0</v>
      </c>
      <c r="K453">
        <v>0</v>
      </c>
      <c r="L453">
        <v>0</v>
      </c>
      <c r="M453">
        <v>1</v>
      </c>
      <c r="N453">
        <v>0</v>
      </c>
      <c r="O453">
        <v>0</v>
      </c>
      <c r="P453">
        <v>0</v>
      </c>
      <c r="Q453">
        <v>2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0</v>
      </c>
      <c r="Y453">
        <v>1</v>
      </c>
      <c r="Z453">
        <v>1</v>
      </c>
      <c r="AA453">
        <v>0</v>
      </c>
      <c r="AB453">
        <v>0</v>
      </c>
      <c r="AC453">
        <v>0</v>
      </c>
      <c r="AD453">
        <v>0</v>
      </c>
      <c r="AE453">
        <v>0</v>
      </c>
      <c r="AF453">
        <v>0</v>
      </c>
      <c r="AG453">
        <v>0</v>
      </c>
      <c r="AH453">
        <v>0</v>
      </c>
      <c r="AI453">
        <v>2</v>
      </c>
      <c r="AJ453">
        <v>0</v>
      </c>
      <c r="AK453">
        <v>0</v>
      </c>
      <c r="AL453">
        <v>0</v>
      </c>
      <c r="AM453">
        <v>0</v>
      </c>
      <c r="AN453" s="50" t="s">
        <v>335</v>
      </c>
    </row>
    <row r="454" spans="1:40" x14ac:dyDescent="0.3">
      <c r="A454">
        <v>2026</v>
      </c>
      <c r="B454">
        <v>3</v>
      </c>
      <c r="C454">
        <v>4355</v>
      </c>
      <c r="D454">
        <v>4358</v>
      </c>
      <c r="E454" t="s">
        <v>224</v>
      </c>
      <c r="F454" t="s">
        <v>33</v>
      </c>
      <c r="G454" t="s">
        <v>61</v>
      </c>
      <c r="H454">
        <v>0</v>
      </c>
      <c r="I454">
        <v>0</v>
      </c>
      <c r="K454">
        <v>0</v>
      </c>
      <c r="L454">
        <v>1</v>
      </c>
      <c r="M454">
        <v>1</v>
      </c>
      <c r="N454">
        <v>1</v>
      </c>
      <c r="O454">
        <v>1</v>
      </c>
      <c r="P454">
        <v>0</v>
      </c>
      <c r="Q454">
        <v>0</v>
      </c>
      <c r="R454">
        <v>0</v>
      </c>
      <c r="S454">
        <v>0</v>
      </c>
      <c r="T454">
        <v>0</v>
      </c>
      <c r="U454">
        <v>0</v>
      </c>
      <c r="V454">
        <v>0</v>
      </c>
      <c r="W454">
        <v>0</v>
      </c>
      <c r="X454">
        <v>0</v>
      </c>
      <c r="Y454">
        <v>0</v>
      </c>
      <c r="Z454">
        <v>0</v>
      </c>
      <c r="AA454">
        <v>0</v>
      </c>
      <c r="AB454">
        <v>0</v>
      </c>
      <c r="AC454">
        <v>0</v>
      </c>
      <c r="AD454">
        <v>0</v>
      </c>
      <c r="AE454">
        <v>0</v>
      </c>
      <c r="AF454">
        <v>1</v>
      </c>
      <c r="AG454">
        <v>1</v>
      </c>
      <c r="AH454">
        <v>0</v>
      </c>
      <c r="AI454">
        <v>0</v>
      </c>
      <c r="AJ454">
        <v>0</v>
      </c>
      <c r="AK454">
        <v>0</v>
      </c>
      <c r="AL454">
        <v>0</v>
      </c>
      <c r="AM454">
        <v>0</v>
      </c>
      <c r="AN454" s="50" t="s">
        <v>193</v>
      </c>
    </row>
    <row r="455" spans="1:40" x14ac:dyDescent="0.3">
      <c r="A455">
        <v>2026</v>
      </c>
      <c r="B455">
        <v>3</v>
      </c>
      <c r="C455">
        <v>4356</v>
      </c>
      <c r="D455">
        <v>4359</v>
      </c>
      <c r="E455" t="s">
        <v>80</v>
      </c>
      <c r="F455" t="s">
        <v>33</v>
      </c>
      <c r="G455" t="s">
        <v>63</v>
      </c>
      <c r="H455">
        <v>0</v>
      </c>
      <c r="I455">
        <v>0</v>
      </c>
      <c r="K455">
        <v>0</v>
      </c>
      <c r="L455">
        <v>1</v>
      </c>
      <c r="M455">
        <v>1</v>
      </c>
      <c r="N455">
        <v>1</v>
      </c>
      <c r="O455">
        <v>1</v>
      </c>
      <c r="P455">
        <v>5</v>
      </c>
      <c r="Q455">
        <v>5</v>
      </c>
      <c r="R455">
        <v>5</v>
      </c>
      <c r="S455">
        <v>5</v>
      </c>
      <c r="T455">
        <v>3</v>
      </c>
      <c r="U455">
        <v>3</v>
      </c>
      <c r="V455">
        <v>0</v>
      </c>
      <c r="W455">
        <v>0</v>
      </c>
      <c r="X455">
        <v>6</v>
      </c>
      <c r="Y455">
        <v>6</v>
      </c>
      <c r="Z455">
        <v>6</v>
      </c>
      <c r="AA455">
        <v>0</v>
      </c>
      <c r="AB455">
        <v>2</v>
      </c>
      <c r="AC455">
        <v>8</v>
      </c>
      <c r="AD455">
        <v>5</v>
      </c>
      <c r="AE455">
        <v>8</v>
      </c>
      <c r="AF455">
        <v>4</v>
      </c>
      <c r="AG455">
        <v>3</v>
      </c>
      <c r="AH455">
        <v>2</v>
      </c>
      <c r="AI455">
        <v>7</v>
      </c>
      <c r="AJ455">
        <v>0</v>
      </c>
      <c r="AK455">
        <v>0</v>
      </c>
      <c r="AL455">
        <v>1</v>
      </c>
      <c r="AM455">
        <v>3</v>
      </c>
      <c r="AN455" s="50" t="s">
        <v>82</v>
      </c>
    </row>
    <row r="456" spans="1:40" x14ac:dyDescent="0.3">
      <c r="A456">
        <v>2026</v>
      </c>
      <c r="B456">
        <v>3</v>
      </c>
      <c r="C456">
        <v>4357</v>
      </c>
      <c r="D456">
        <v>4360</v>
      </c>
      <c r="E456" t="s">
        <v>81</v>
      </c>
      <c r="F456" t="s">
        <v>33</v>
      </c>
      <c r="G456" t="s">
        <v>63</v>
      </c>
      <c r="H456">
        <v>0</v>
      </c>
      <c r="I456">
        <v>0</v>
      </c>
      <c r="K456">
        <v>0</v>
      </c>
      <c r="L456">
        <v>2</v>
      </c>
      <c r="M456">
        <v>2</v>
      </c>
      <c r="N456">
        <v>2</v>
      </c>
      <c r="O456">
        <v>2</v>
      </c>
      <c r="P456">
        <v>2</v>
      </c>
      <c r="Q456">
        <v>2</v>
      </c>
      <c r="R456">
        <v>2</v>
      </c>
      <c r="S456">
        <v>2</v>
      </c>
      <c r="T456">
        <v>1</v>
      </c>
      <c r="U456">
        <v>1</v>
      </c>
      <c r="V456">
        <v>0</v>
      </c>
      <c r="W456">
        <v>0</v>
      </c>
      <c r="X456">
        <v>2</v>
      </c>
      <c r="Y456">
        <v>2</v>
      </c>
      <c r="Z456">
        <v>2</v>
      </c>
      <c r="AA456">
        <v>0</v>
      </c>
      <c r="AB456">
        <v>0</v>
      </c>
      <c r="AC456">
        <v>3</v>
      </c>
      <c r="AD456">
        <v>2</v>
      </c>
      <c r="AE456">
        <v>3</v>
      </c>
      <c r="AF456">
        <v>5</v>
      </c>
      <c r="AG456">
        <v>0</v>
      </c>
      <c r="AH456">
        <v>0</v>
      </c>
      <c r="AI456">
        <v>4</v>
      </c>
      <c r="AJ456">
        <v>0</v>
      </c>
      <c r="AK456">
        <v>0</v>
      </c>
      <c r="AL456">
        <v>1</v>
      </c>
      <c r="AM456">
        <v>0</v>
      </c>
      <c r="AN456" s="50" t="s">
        <v>82</v>
      </c>
    </row>
    <row r="457" spans="1:40" x14ac:dyDescent="0.3">
      <c r="A457">
        <v>2026</v>
      </c>
      <c r="B457">
        <v>3</v>
      </c>
      <c r="C457">
        <v>4358</v>
      </c>
      <c r="D457">
        <v>4361</v>
      </c>
      <c r="E457" t="s">
        <v>82</v>
      </c>
      <c r="F457" t="s">
        <v>33</v>
      </c>
      <c r="G457" t="s">
        <v>63</v>
      </c>
      <c r="H457">
        <v>0</v>
      </c>
      <c r="I457">
        <v>0</v>
      </c>
      <c r="K457">
        <v>0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1</v>
      </c>
      <c r="Y457">
        <v>1</v>
      </c>
      <c r="Z457">
        <v>1</v>
      </c>
      <c r="AA457">
        <v>0</v>
      </c>
      <c r="AB457">
        <v>0</v>
      </c>
      <c r="AC457">
        <v>1</v>
      </c>
      <c r="AD457">
        <v>1</v>
      </c>
      <c r="AE457">
        <v>1</v>
      </c>
      <c r="AF457">
        <v>1</v>
      </c>
      <c r="AG457">
        <v>1</v>
      </c>
      <c r="AH457">
        <v>0</v>
      </c>
      <c r="AI457">
        <v>1</v>
      </c>
      <c r="AJ457">
        <v>0</v>
      </c>
      <c r="AK457">
        <v>0</v>
      </c>
      <c r="AL457">
        <v>0</v>
      </c>
      <c r="AM457">
        <v>1</v>
      </c>
      <c r="AN457" s="50" t="s">
        <v>82</v>
      </c>
    </row>
    <row r="458" spans="1:40" x14ac:dyDescent="0.3">
      <c r="A458">
        <v>2026</v>
      </c>
      <c r="B458">
        <v>3</v>
      </c>
      <c r="C458">
        <v>4359</v>
      </c>
      <c r="D458">
        <v>4362</v>
      </c>
      <c r="E458" t="s">
        <v>437</v>
      </c>
      <c r="F458" t="s">
        <v>33</v>
      </c>
      <c r="G458" t="s">
        <v>63</v>
      </c>
      <c r="H458">
        <v>0</v>
      </c>
      <c r="I458">
        <v>0</v>
      </c>
      <c r="K458">
        <v>0</v>
      </c>
      <c r="L458">
        <v>1</v>
      </c>
      <c r="M458">
        <v>1</v>
      </c>
      <c r="N458">
        <v>1</v>
      </c>
      <c r="O458">
        <v>1</v>
      </c>
      <c r="P458">
        <v>1</v>
      </c>
      <c r="Q458">
        <v>1</v>
      </c>
      <c r="R458">
        <v>1</v>
      </c>
      <c r="S458">
        <v>1</v>
      </c>
      <c r="T458">
        <v>3</v>
      </c>
      <c r="U458">
        <v>3</v>
      </c>
      <c r="V458">
        <v>0</v>
      </c>
      <c r="W458">
        <v>0</v>
      </c>
      <c r="X458">
        <v>1</v>
      </c>
      <c r="Y458">
        <v>1</v>
      </c>
      <c r="Z458">
        <v>1</v>
      </c>
      <c r="AA458">
        <v>0</v>
      </c>
      <c r="AB458">
        <v>2</v>
      </c>
      <c r="AC458">
        <v>1</v>
      </c>
      <c r="AD458">
        <v>1</v>
      </c>
      <c r="AE458">
        <v>1</v>
      </c>
      <c r="AF458">
        <v>4</v>
      </c>
      <c r="AG458">
        <v>4</v>
      </c>
      <c r="AH458">
        <v>0</v>
      </c>
      <c r="AI458">
        <v>0</v>
      </c>
      <c r="AJ458">
        <v>0</v>
      </c>
      <c r="AK458">
        <v>0</v>
      </c>
      <c r="AL458">
        <v>0</v>
      </c>
      <c r="AM458">
        <v>4</v>
      </c>
      <c r="AN458" s="50" t="s">
        <v>82</v>
      </c>
    </row>
    <row r="459" spans="1:40" x14ac:dyDescent="0.3">
      <c r="A459">
        <v>2026</v>
      </c>
      <c r="B459">
        <v>3</v>
      </c>
      <c r="C459">
        <v>4360</v>
      </c>
      <c r="D459">
        <v>4363</v>
      </c>
      <c r="E459" t="s">
        <v>83</v>
      </c>
      <c r="F459" t="s">
        <v>33</v>
      </c>
      <c r="G459" t="s">
        <v>63</v>
      </c>
      <c r="H459">
        <v>0</v>
      </c>
      <c r="I459">
        <v>0</v>
      </c>
      <c r="K459">
        <v>0</v>
      </c>
      <c r="L459">
        <v>0</v>
      </c>
      <c r="M459">
        <v>0</v>
      </c>
      <c r="N459">
        <v>0</v>
      </c>
      <c r="O459">
        <v>0</v>
      </c>
      <c r="P459">
        <v>1</v>
      </c>
      <c r="Q459">
        <v>1</v>
      </c>
      <c r="R459">
        <v>1</v>
      </c>
      <c r="S459">
        <v>1</v>
      </c>
      <c r="T459">
        <v>0</v>
      </c>
      <c r="U459">
        <v>0</v>
      </c>
      <c r="V459">
        <v>0</v>
      </c>
      <c r="W459">
        <v>0</v>
      </c>
      <c r="X459">
        <v>0</v>
      </c>
      <c r="Y459">
        <v>0</v>
      </c>
      <c r="Z459">
        <v>0</v>
      </c>
      <c r="AA459">
        <v>0</v>
      </c>
      <c r="AB459">
        <v>1</v>
      </c>
      <c r="AC459">
        <v>0</v>
      </c>
      <c r="AD459">
        <v>0</v>
      </c>
      <c r="AE459">
        <v>0</v>
      </c>
      <c r="AF459">
        <v>0</v>
      </c>
      <c r="AG459">
        <v>0</v>
      </c>
      <c r="AH459">
        <v>1</v>
      </c>
      <c r="AI459">
        <v>3</v>
      </c>
      <c r="AJ459">
        <v>0</v>
      </c>
      <c r="AK459">
        <v>0</v>
      </c>
      <c r="AL459">
        <v>0</v>
      </c>
      <c r="AM459">
        <v>0</v>
      </c>
      <c r="AN459" s="50" t="s">
        <v>82</v>
      </c>
    </row>
    <row r="460" spans="1:40" x14ac:dyDescent="0.3">
      <c r="A460">
        <v>2026</v>
      </c>
      <c r="B460">
        <v>3</v>
      </c>
      <c r="C460">
        <v>4361</v>
      </c>
      <c r="D460">
        <v>4364</v>
      </c>
      <c r="E460" t="s">
        <v>84</v>
      </c>
      <c r="F460" t="s">
        <v>33</v>
      </c>
      <c r="G460" t="s">
        <v>85</v>
      </c>
      <c r="H460">
        <v>0</v>
      </c>
      <c r="I460">
        <v>0</v>
      </c>
      <c r="K460">
        <v>0</v>
      </c>
      <c r="L460">
        <v>0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  <c r="T460">
        <v>3</v>
      </c>
      <c r="U460">
        <v>3</v>
      </c>
      <c r="V460">
        <v>0</v>
      </c>
      <c r="W460">
        <v>0</v>
      </c>
      <c r="X460">
        <v>3</v>
      </c>
      <c r="Y460">
        <v>3</v>
      </c>
      <c r="Z460">
        <v>3</v>
      </c>
      <c r="AA460">
        <v>0</v>
      </c>
      <c r="AB460">
        <v>2</v>
      </c>
      <c r="AC460">
        <v>1</v>
      </c>
      <c r="AD460">
        <v>2</v>
      </c>
      <c r="AE460">
        <v>1</v>
      </c>
      <c r="AF460">
        <v>2</v>
      </c>
      <c r="AG460">
        <v>1</v>
      </c>
      <c r="AH460">
        <v>0</v>
      </c>
      <c r="AI460">
        <v>0</v>
      </c>
      <c r="AJ460">
        <v>2</v>
      </c>
      <c r="AK460">
        <v>0</v>
      </c>
      <c r="AL460">
        <v>0</v>
      </c>
      <c r="AM460">
        <v>3</v>
      </c>
      <c r="AN460" s="50" t="s">
        <v>84</v>
      </c>
    </row>
    <row r="461" spans="1:40" x14ac:dyDescent="0.3">
      <c r="A461">
        <v>2026</v>
      </c>
      <c r="B461">
        <v>3</v>
      </c>
      <c r="C461">
        <v>4362</v>
      </c>
      <c r="D461">
        <v>4365</v>
      </c>
      <c r="E461" t="s">
        <v>225</v>
      </c>
      <c r="F461" t="s">
        <v>33</v>
      </c>
      <c r="G461" t="s">
        <v>85</v>
      </c>
      <c r="H461">
        <v>0</v>
      </c>
      <c r="I461">
        <v>0</v>
      </c>
      <c r="K461">
        <v>0</v>
      </c>
      <c r="L461">
        <v>0</v>
      </c>
      <c r="M461">
        <v>0</v>
      </c>
      <c r="N461">
        <v>0</v>
      </c>
      <c r="O461">
        <v>0</v>
      </c>
      <c r="P461">
        <v>1</v>
      </c>
      <c r="Q461">
        <v>1</v>
      </c>
      <c r="R461">
        <v>1</v>
      </c>
      <c r="S461">
        <v>1</v>
      </c>
      <c r="T461">
        <v>0</v>
      </c>
      <c r="U461">
        <v>0</v>
      </c>
      <c r="V461">
        <v>0</v>
      </c>
      <c r="W461">
        <v>0</v>
      </c>
      <c r="X461">
        <v>0</v>
      </c>
      <c r="Y461">
        <v>0</v>
      </c>
      <c r="Z461">
        <v>0</v>
      </c>
      <c r="AA461">
        <v>0</v>
      </c>
      <c r="AB461">
        <v>0</v>
      </c>
      <c r="AC461">
        <v>0</v>
      </c>
      <c r="AD461">
        <v>0</v>
      </c>
      <c r="AE461">
        <v>0</v>
      </c>
      <c r="AF461">
        <v>2</v>
      </c>
      <c r="AG461">
        <v>1</v>
      </c>
      <c r="AH461">
        <v>0</v>
      </c>
      <c r="AI461">
        <v>0</v>
      </c>
      <c r="AJ461">
        <v>0</v>
      </c>
      <c r="AK461">
        <v>0</v>
      </c>
      <c r="AL461">
        <v>0</v>
      </c>
      <c r="AM461">
        <v>0</v>
      </c>
      <c r="AN461" s="50" t="s">
        <v>84</v>
      </c>
    </row>
    <row r="462" spans="1:40" x14ac:dyDescent="0.3">
      <c r="A462">
        <v>2026</v>
      </c>
      <c r="B462">
        <v>3</v>
      </c>
      <c r="C462">
        <v>4363</v>
      </c>
      <c r="D462">
        <v>4366</v>
      </c>
      <c r="E462" t="s">
        <v>85</v>
      </c>
      <c r="F462" t="s">
        <v>33</v>
      </c>
      <c r="G462" t="s">
        <v>85</v>
      </c>
      <c r="H462">
        <v>1</v>
      </c>
      <c r="I462">
        <v>0</v>
      </c>
      <c r="K462">
        <v>1</v>
      </c>
      <c r="L462">
        <v>5</v>
      </c>
      <c r="M462">
        <v>6</v>
      </c>
      <c r="N462">
        <v>5</v>
      </c>
      <c r="O462">
        <v>5</v>
      </c>
      <c r="P462">
        <v>7</v>
      </c>
      <c r="Q462">
        <v>6</v>
      </c>
      <c r="R462">
        <v>5</v>
      </c>
      <c r="S462">
        <v>6</v>
      </c>
      <c r="T462">
        <v>5</v>
      </c>
      <c r="U462">
        <v>5</v>
      </c>
      <c r="V462">
        <v>0</v>
      </c>
      <c r="W462">
        <v>0</v>
      </c>
      <c r="X462">
        <v>6</v>
      </c>
      <c r="Y462">
        <v>7</v>
      </c>
      <c r="Z462">
        <v>5</v>
      </c>
      <c r="AA462">
        <v>0</v>
      </c>
      <c r="AB462">
        <v>5</v>
      </c>
      <c r="AC462">
        <v>1</v>
      </c>
      <c r="AD462">
        <v>2</v>
      </c>
      <c r="AE462">
        <v>2</v>
      </c>
      <c r="AF462">
        <v>3</v>
      </c>
      <c r="AG462">
        <v>3</v>
      </c>
      <c r="AH462">
        <v>7</v>
      </c>
      <c r="AI462">
        <v>70</v>
      </c>
      <c r="AJ462">
        <v>4</v>
      </c>
      <c r="AK462">
        <v>0</v>
      </c>
      <c r="AL462">
        <v>2</v>
      </c>
      <c r="AM462">
        <v>5</v>
      </c>
      <c r="AN462" s="50" t="s">
        <v>85</v>
      </c>
    </row>
    <row r="463" spans="1:40" x14ac:dyDescent="0.3">
      <c r="A463">
        <v>2026</v>
      </c>
      <c r="B463">
        <v>3</v>
      </c>
      <c r="C463">
        <v>4364</v>
      </c>
      <c r="D463">
        <v>4367</v>
      </c>
      <c r="E463" t="s">
        <v>86</v>
      </c>
      <c r="F463" t="s">
        <v>33</v>
      </c>
      <c r="G463" t="s">
        <v>85</v>
      </c>
      <c r="H463">
        <v>0</v>
      </c>
      <c r="I463">
        <v>0</v>
      </c>
      <c r="K463">
        <v>0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</v>
      </c>
      <c r="T463">
        <v>0</v>
      </c>
      <c r="U463">
        <v>0</v>
      </c>
      <c r="V463">
        <v>0</v>
      </c>
      <c r="W463">
        <v>0</v>
      </c>
      <c r="X463">
        <v>0</v>
      </c>
      <c r="Y463">
        <v>0</v>
      </c>
      <c r="Z463">
        <v>0</v>
      </c>
      <c r="AA463">
        <v>0</v>
      </c>
      <c r="AB463">
        <v>0</v>
      </c>
      <c r="AC463">
        <v>1</v>
      </c>
      <c r="AD463">
        <v>1</v>
      </c>
      <c r="AE463">
        <v>1</v>
      </c>
      <c r="AF463">
        <v>0</v>
      </c>
      <c r="AG463">
        <v>0</v>
      </c>
      <c r="AH463">
        <v>0</v>
      </c>
      <c r="AI463">
        <v>4</v>
      </c>
      <c r="AJ463">
        <v>0</v>
      </c>
      <c r="AK463">
        <v>0</v>
      </c>
      <c r="AL463">
        <v>0</v>
      </c>
      <c r="AM463">
        <v>0</v>
      </c>
      <c r="AN463" s="50" t="s">
        <v>85</v>
      </c>
    </row>
    <row r="464" spans="1:40" x14ac:dyDescent="0.3">
      <c r="A464">
        <v>2026</v>
      </c>
      <c r="B464">
        <v>3</v>
      </c>
      <c r="C464">
        <v>4365</v>
      </c>
      <c r="D464">
        <v>4368</v>
      </c>
      <c r="E464" t="s">
        <v>87</v>
      </c>
      <c r="F464" t="s">
        <v>33</v>
      </c>
      <c r="G464" t="s">
        <v>85</v>
      </c>
      <c r="H464">
        <v>0</v>
      </c>
      <c r="I464">
        <v>0</v>
      </c>
      <c r="K464">
        <v>0</v>
      </c>
      <c r="L464">
        <v>0</v>
      </c>
      <c r="M464">
        <v>0</v>
      </c>
      <c r="N464">
        <v>0</v>
      </c>
      <c r="O464">
        <v>0</v>
      </c>
      <c r="P464">
        <v>0</v>
      </c>
      <c r="Q464">
        <v>0</v>
      </c>
      <c r="R464">
        <v>0</v>
      </c>
      <c r="S464">
        <v>0</v>
      </c>
      <c r="T464">
        <v>0</v>
      </c>
      <c r="U464">
        <v>0</v>
      </c>
      <c r="V464">
        <v>0</v>
      </c>
      <c r="W464">
        <v>0</v>
      </c>
      <c r="X464">
        <v>0</v>
      </c>
      <c r="Y464">
        <v>0</v>
      </c>
      <c r="Z464">
        <v>0</v>
      </c>
      <c r="AA464">
        <v>0</v>
      </c>
      <c r="AB464">
        <v>0</v>
      </c>
      <c r="AC464">
        <v>0</v>
      </c>
      <c r="AD464">
        <v>0</v>
      </c>
      <c r="AE464">
        <v>0</v>
      </c>
      <c r="AF464">
        <v>0</v>
      </c>
      <c r="AG464">
        <v>0</v>
      </c>
      <c r="AH464">
        <v>1</v>
      </c>
      <c r="AI464">
        <v>2</v>
      </c>
      <c r="AJ464">
        <v>1</v>
      </c>
      <c r="AK464">
        <v>0</v>
      </c>
      <c r="AL464">
        <v>0</v>
      </c>
      <c r="AM464">
        <v>0</v>
      </c>
      <c r="AN464" s="50" t="s">
        <v>85</v>
      </c>
    </row>
    <row r="465" spans="1:40" x14ac:dyDescent="0.3">
      <c r="A465">
        <v>2026</v>
      </c>
      <c r="B465">
        <v>3</v>
      </c>
      <c r="C465">
        <v>4366</v>
      </c>
      <c r="D465">
        <v>4369</v>
      </c>
      <c r="E465" t="s">
        <v>88</v>
      </c>
      <c r="F465" t="s">
        <v>33</v>
      </c>
      <c r="G465" t="s">
        <v>61</v>
      </c>
      <c r="H465">
        <v>0</v>
      </c>
      <c r="I465">
        <v>0</v>
      </c>
      <c r="K465">
        <v>0</v>
      </c>
      <c r="L465">
        <v>2</v>
      </c>
      <c r="M465">
        <v>2</v>
      </c>
      <c r="N465">
        <v>2</v>
      </c>
      <c r="O465">
        <v>2</v>
      </c>
      <c r="P465">
        <v>1</v>
      </c>
      <c r="Q465">
        <v>1</v>
      </c>
      <c r="R465">
        <v>1</v>
      </c>
      <c r="S465">
        <v>1</v>
      </c>
      <c r="T465">
        <v>1</v>
      </c>
      <c r="U465">
        <v>1</v>
      </c>
      <c r="V465">
        <v>0</v>
      </c>
      <c r="W465">
        <v>0</v>
      </c>
      <c r="X465">
        <v>0</v>
      </c>
      <c r="Y465">
        <v>0</v>
      </c>
      <c r="Z465">
        <v>0</v>
      </c>
      <c r="AA465">
        <v>0</v>
      </c>
      <c r="AB465">
        <v>1</v>
      </c>
      <c r="AC465">
        <v>2</v>
      </c>
      <c r="AD465">
        <v>1</v>
      </c>
      <c r="AE465">
        <v>2</v>
      </c>
      <c r="AF465">
        <v>2</v>
      </c>
      <c r="AG465">
        <v>1</v>
      </c>
      <c r="AH465">
        <v>6</v>
      </c>
      <c r="AI465">
        <v>2</v>
      </c>
      <c r="AJ465">
        <v>0</v>
      </c>
      <c r="AK465">
        <v>0</v>
      </c>
      <c r="AL465">
        <v>0</v>
      </c>
      <c r="AM465">
        <v>0</v>
      </c>
      <c r="AN465" s="50" t="s">
        <v>335</v>
      </c>
    </row>
    <row r="466" spans="1:40" x14ac:dyDescent="0.3">
      <c r="A466">
        <v>2026</v>
      </c>
      <c r="B466">
        <v>3</v>
      </c>
      <c r="C466">
        <v>4367</v>
      </c>
      <c r="D466">
        <v>4370</v>
      </c>
      <c r="E466" t="s">
        <v>89</v>
      </c>
      <c r="F466" t="s">
        <v>90</v>
      </c>
      <c r="G466" t="s">
        <v>34</v>
      </c>
      <c r="H466">
        <v>310</v>
      </c>
      <c r="I466">
        <v>0</v>
      </c>
      <c r="K466">
        <v>325</v>
      </c>
      <c r="L466">
        <v>13</v>
      </c>
      <c r="M466">
        <v>13</v>
      </c>
      <c r="N466">
        <v>13</v>
      </c>
      <c r="O466">
        <v>13</v>
      </c>
      <c r="P466">
        <v>3</v>
      </c>
      <c r="Q466">
        <v>3</v>
      </c>
      <c r="R466">
        <v>3</v>
      </c>
      <c r="S466">
        <v>3</v>
      </c>
      <c r="T466">
        <v>3</v>
      </c>
      <c r="U466">
        <v>3</v>
      </c>
      <c r="V466">
        <v>0</v>
      </c>
      <c r="W466">
        <v>0</v>
      </c>
      <c r="X466">
        <v>2</v>
      </c>
      <c r="Y466">
        <v>2</v>
      </c>
      <c r="Z466">
        <v>2</v>
      </c>
      <c r="AA466">
        <v>0</v>
      </c>
      <c r="AB466">
        <v>1</v>
      </c>
      <c r="AC466">
        <v>0</v>
      </c>
      <c r="AD466">
        <v>0</v>
      </c>
      <c r="AE466">
        <v>0</v>
      </c>
      <c r="AF466">
        <v>1</v>
      </c>
      <c r="AG466">
        <v>1</v>
      </c>
      <c r="AH466">
        <v>4</v>
      </c>
      <c r="AI466">
        <v>3</v>
      </c>
      <c r="AJ466">
        <v>0</v>
      </c>
      <c r="AK466">
        <v>0</v>
      </c>
      <c r="AL466">
        <v>3</v>
      </c>
      <c r="AM466">
        <v>3</v>
      </c>
      <c r="AN466" s="50" t="s">
        <v>92</v>
      </c>
    </row>
    <row r="467" spans="1:40" x14ac:dyDescent="0.3">
      <c r="A467">
        <v>2026</v>
      </c>
      <c r="B467">
        <v>3</v>
      </c>
      <c r="C467">
        <v>4368</v>
      </c>
      <c r="D467">
        <v>4371</v>
      </c>
      <c r="E467" t="s">
        <v>91</v>
      </c>
      <c r="F467" t="s">
        <v>92</v>
      </c>
      <c r="G467" t="s">
        <v>91</v>
      </c>
      <c r="H467">
        <v>16</v>
      </c>
      <c r="I467">
        <v>0</v>
      </c>
      <c r="K467">
        <v>16</v>
      </c>
      <c r="L467">
        <v>17</v>
      </c>
      <c r="M467">
        <v>17</v>
      </c>
      <c r="N467">
        <v>17</v>
      </c>
      <c r="O467">
        <v>17</v>
      </c>
      <c r="P467">
        <v>24</v>
      </c>
      <c r="Q467">
        <v>24</v>
      </c>
      <c r="R467">
        <v>24</v>
      </c>
      <c r="S467">
        <v>24</v>
      </c>
      <c r="T467">
        <v>19</v>
      </c>
      <c r="U467">
        <v>19</v>
      </c>
      <c r="V467">
        <v>0</v>
      </c>
      <c r="W467">
        <v>0</v>
      </c>
      <c r="X467">
        <v>19</v>
      </c>
      <c r="Y467">
        <v>19</v>
      </c>
      <c r="Z467">
        <v>19</v>
      </c>
      <c r="AA467">
        <v>0</v>
      </c>
      <c r="AB467">
        <v>8</v>
      </c>
      <c r="AC467">
        <v>17</v>
      </c>
      <c r="AD467">
        <v>14</v>
      </c>
      <c r="AE467">
        <v>16</v>
      </c>
      <c r="AF467">
        <v>7</v>
      </c>
      <c r="AG467">
        <v>6</v>
      </c>
      <c r="AH467">
        <v>0</v>
      </c>
      <c r="AI467">
        <v>56</v>
      </c>
      <c r="AJ467">
        <v>3</v>
      </c>
      <c r="AK467">
        <v>0</v>
      </c>
      <c r="AL467">
        <v>1</v>
      </c>
      <c r="AM467">
        <v>19</v>
      </c>
      <c r="AN467" s="50" t="s">
        <v>91</v>
      </c>
    </row>
    <row r="468" spans="1:40" x14ac:dyDescent="0.3">
      <c r="A468">
        <v>2026</v>
      </c>
      <c r="B468">
        <v>3</v>
      </c>
      <c r="C468">
        <v>4369</v>
      </c>
      <c r="D468">
        <v>4372</v>
      </c>
      <c r="E468" t="s">
        <v>93</v>
      </c>
      <c r="F468" t="s">
        <v>92</v>
      </c>
      <c r="G468" t="s">
        <v>92</v>
      </c>
      <c r="H468">
        <v>2</v>
      </c>
      <c r="I468">
        <v>1</v>
      </c>
      <c r="K468">
        <v>1</v>
      </c>
      <c r="L468">
        <v>34</v>
      </c>
      <c r="M468">
        <v>32</v>
      </c>
      <c r="N468">
        <v>32</v>
      </c>
      <c r="O468">
        <v>34</v>
      </c>
      <c r="P468">
        <v>30</v>
      </c>
      <c r="Q468">
        <v>27</v>
      </c>
      <c r="R468">
        <v>29</v>
      </c>
      <c r="S468">
        <v>29</v>
      </c>
      <c r="T468">
        <v>31</v>
      </c>
      <c r="U468">
        <v>31</v>
      </c>
      <c r="V468">
        <v>0</v>
      </c>
      <c r="W468">
        <v>0</v>
      </c>
      <c r="X468">
        <v>31</v>
      </c>
      <c r="Y468">
        <v>30</v>
      </c>
      <c r="Z468">
        <v>28</v>
      </c>
      <c r="AA468">
        <v>0</v>
      </c>
      <c r="AB468">
        <v>32</v>
      </c>
      <c r="AC468">
        <v>18</v>
      </c>
      <c r="AD468">
        <v>24</v>
      </c>
      <c r="AE468">
        <v>25</v>
      </c>
      <c r="AF468">
        <v>24</v>
      </c>
      <c r="AG468">
        <v>22</v>
      </c>
      <c r="AH468">
        <v>9</v>
      </c>
      <c r="AI468">
        <v>33</v>
      </c>
      <c r="AJ468">
        <v>7</v>
      </c>
      <c r="AK468">
        <v>0</v>
      </c>
      <c r="AL468">
        <v>1</v>
      </c>
      <c r="AM468">
        <v>20</v>
      </c>
      <c r="AN468" s="50" t="s">
        <v>92</v>
      </c>
    </row>
    <row r="469" spans="1:40" x14ac:dyDescent="0.3">
      <c r="A469">
        <v>2026</v>
      </c>
      <c r="B469">
        <v>3</v>
      </c>
      <c r="C469">
        <v>4370</v>
      </c>
      <c r="D469">
        <v>4373</v>
      </c>
      <c r="E469" t="s">
        <v>94</v>
      </c>
      <c r="F469" t="s">
        <v>92</v>
      </c>
      <c r="G469" t="s">
        <v>92</v>
      </c>
      <c r="H469">
        <v>12</v>
      </c>
      <c r="I469">
        <v>1</v>
      </c>
      <c r="K469">
        <v>14</v>
      </c>
      <c r="L469">
        <v>33</v>
      </c>
      <c r="M469">
        <v>33</v>
      </c>
      <c r="N469">
        <v>33</v>
      </c>
      <c r="O469">
        <v>33</v>
      </c>
      <c r="P469">
        <v>32</v>
      </c>
      <c r="Q469">
        <v>30</v>
      </c>
      <c r="R469">
        <v>32</v>
      </c>
      <c r="S469">
        <v>32</v>
      </c>
      <c r="T469">
        <v>36</v>
      </c>
      <c r="U469">
        <v>36</v>
      </c>
      <c r="V469">
        <v>0</v>
      </c>
      <c r="W469">
        <v>0</v>
      </c>
      <c r="X469">
        <v>28</v>
      </c>
      <c r="Y469">
        <v>30</v>
      </c>
      <c r="Z469">
        <v>30</v>
      </c>
      <c r="AA469">
        <v>0</v>
      </c>
      <c r="AB469">
        <v>25</v>
      </c>
      <c r="AC469">
        <v>33</v>
      </c>
      <c r="AD469">
        <v>27</v>
      </c>
      <c r="AE469">
        <v>33</v>
      </c>
      <c r="AF469">
        <v>26</v>
      </c>
      <c r="AG469">
        <v>23</v>
      </c>
      <c r="AH469">
        <v>22</v>
      </c>
      <c r="AI469">
        <v>230</v>
      </c>
      <c r="AJ469">
        <v>19</v>
      </c>
      <c r="AK469">
        <v>0</v>
      </c>
      <c r="AL469">
        <v>14</v>
      </c>
      <c r="AM469">
        <v>25</v>
      </c>
      <c r="AN469" s="50" t="s">
        <v>92</v>
      </c>
    </row>
    <row r="470" spans="1:40" x14ac:dyDescent="0.3">
      <c r="A470">
        <v>2026</v>
      </c>
      <c r="B470">
        <v>3</v>
      </c>
      <c r="C470">
        <v>4371</v>
      </c>
      <c r="D470">
        <v>4374</v>
      </c>
      <c r="E470" t="s">
        <v>95</v>
      </c>
      <c r="F470" t="s">
        <v>92</v>
      </c>
      <c r="G470" t="s">
        <v>92</v>
      </c>
      <c r="H470">
        <v>0</v>
      </c>
      <c r="I470">
        <v>0</v>
      </c>
      <c r="K470">
        <v>0</v>
      </c>
      <c r="L470">
        <v>2</v>
      </c>
      <c r="M470">
        <v>2</v>
      </c>
      <c r="N470">
        <v>2</v>
      </c>
      <c r="O470">
        <v>2</v>
      </c>
      <c r="P470">
        <v>0</v>
      </c>
      <c r="Q470">
        <v>0</v>
      </c>
      <c r="R470">
        <v>0</v>
      </c>
      <c r="S470">
        <v>0</v>
      </c>
      <c r="T470">
        <v>0</v>
      </c>
      <c r="U470">
        <v>0</v>
      </c>
      <c r="V470">
        <v>0</v>
      </c>
      <c r="W470">
        <v>0</v>
      </c>
      <c r="X470">
        <v>1</v>
      </c>
      <c r="Y470">
        <v>1</v>
      </c>
      <c r="Z470">
        <v>1</v>
      </c>
      <c r="AA470">
        <v>0</v>
      </c>
      <c r="AB470">
        <v>0</v>
      </c>
      <c r="AC470">
        <v>3</v>
      </c>
      <c r="AD470">
        <v>2</v>
      </c>
      <c r="AE470">
        <v>2</v>
      </c>
      <c r="AF470">
        <v>0</v>
      </c>
      <c r="AG470">
        <v>0</v>
      </c>
      <c r="AH470">
        <v>0</v>
      </c>
      <c r="AI470">
        <v>0</v>
      </c>
      <c r="AJ470">
        <v>0</v>
      </c>
      <c r="AK470">
        <v>0</v>
      </c>
      <c r="AL470">
        <v>0</v>
      </c>
      <c r="AM470">
        <v>1</v>
      </c>
      <c r="AN470" s="50" t="s">
        <v>92</v>
      </c>
    </row>
    <row r="471" spans="1:40" x14ac:dyDescent="0.3">
      <c r="A471">
        <v>2026</v>
      </c>
      <c r="B471">
        <v>3</v>
      </c>
      <c r="C471">
        <v>4372</v>
      </c>
      <c r="D471">
        <v>4375</v>
      </c>
      <c r="E471" t="s">
        <v>96</v>
      </c>
      <c r="F471" t="s">
        <v>92</v>
      </c>
      <c r="G471" t="s">
        <v>92</v>
      </c>
      <c r="H471">
        <v>0</v>
      </c>
      <c r="I471">
        <v>0</v>
      </c>
      <c r="K471">
        <v>0</v>
      </c>
      <c r="L471">
        <v>4</v>
      </c>
      <c r="M471">
        <v>4</v>
      </c>
      <c r="N471">
        <v>4</v>
      </c>
      <c r="O471">
        <v>4</v>
      </c>
      <c r="P471">
        <v>3</v>
      </c>
      <c r="Q471">
        <v>4</v>
      </c>
      <c r="R471">
        <v>4</v>
      </c>
      <c r="S471">
        <v>4</v>
      </c>
      <c r="T471">
        <v>2</v>
      </c>
      <c r="U471">
        <v>2</v>
      </c>
      <c r="V471">
        <v>0</v>
      </c>
      <c r="W471">
        <v>0</v>
      </c>
      <c r="X471">
        <v>2</v>
      </c>
      <c r="Y471">
        <v>2</v>
      </c>
      <c r="Z471">
        <v>2</v>
      </c>
      <c r="AA471">
        <v>0</v>
      </c>
      <c r="AB471">
        <v>3</v>
      </c>
      <c r="AC471">
        <v>4</v>
      </c>
      <c r="AD471">
        <v>3</v>
      </c>
      <c r="AE471">
        <v>4</v>
      </c>
      <c r="AF471">
        <v>5</v>
      </c>
      <c r="AG471">
        <v>7</v>
      </c>
      <c r="AH471">
        <v>1</v>
      </c>
      <c r="AI471">
        <v>0</v>
      </c>
      <c r="AJ471">
        <v>9</v>
      </c>
      <c r="AK471">
        <v>0</v>
      </c>
      <c r="AL471">
        <v>0</v>
      </c>
      <c r="AM471">
        <v>0</v>
      </c>
      <c r="AN471" s="50" t="s">
        <v>92</v>
      </c>
    </row>
    <row r="472" spans="1:40" x14ac:dyDescent="0.3">
      <c r="A472">
        <v>2026</v>
      </c>
      <c r="B472">
        <v>3</v>
      </c>
      <c r="C472">
        <v>4373</v>
      </c>
      <c r="D472">
        <v>4376</v>
      </c>
      <c r="E472" t="s">
        <v>97</v>
      </c>
      <c r="F472" t="s">
        <v>92</v>
      </c>
      <c r="G472" t="s">
        <v>97</v>
      </c>
      <c r="H472">
        <v>10</v>
      </c>
      <c r="I472">
        <v>0</v>
      </c>
      <c r="K472">
        <v>10</v>
      </c>
      <c r="L472">
        <v>7</v>
      </c>
      <c r="M472">
        <v>7</v>
      </c>
      <c r="N472">
        <v>7</v>
      </c>
      <c r="O472">
        <v>7</v>
      </c>
      <c r="P472">
        <v>9</v>
      </c>
      <c r="Q472">
        <v>9</v>
      </c>
      <c r="R472">
        <v>9</v>
      </c>
      <c r="S472">
        <v>9</v>
      </c>
      <c r="T472">
        <v>14</v>
      </c>
      <c r="U472">
        <v>14</v>
      </c>
      <c r="V472">
        <v>0</v>
      </c>
      <c r="W472">
        <v>0</v>
      </c>
      <c r="X472">
        <v>10</v>
      </c>
      <c r="Y472">
        <v>10</v>
      </c>
      <c r="Z472">
        <v>10</v>
      </c>
      <c r="AA472">
        <v>0</v>
      </c>
      <c r="AB472">
        <v>13</v>
      </c>
      <c r="AC472">
        <v>15</v>
      </c>
      <c r="AD472">
        <v>7</v>
      </c>
      <c r="AE472">
        <v>14</v>
      </c>
      <c r="AF472">
        <v>13</v>
      </c>
      <c r="AG472">
        <v>12</v>
      </c>
      <c r="AH472">
        <v>7</v>
      </c>
      <c r="AI472">
        <v>69</v>
      </c>
      <c r="AJ472">
        <v>8</v>
      </c>
      <c r="AK472">
        <v>0</v>
      </c>
      <c r="AL472">
        <v>0</v>
      </c>
      <c r="AM472">
        <v>9</v>
      </c>
      <c r="AN472" s="50" t="s">
        <v>97</v>
      </c>
    </row>
    <row r="473" spans="1:40" x14ac:dyDescent="0.3">
      <c r="A473">
        <v>2026</v>
      </c>
      <c r="B473">
        <v>3</v>
      </c>
      <c r="C473">
        <v>4374</v>
      </c>
      <c r="D473">
        <v>4377</v>
      </c>
      <c r="E473" t="s">
        <v>98</v>
      </c>
      <c r="F473" t="s">
        <v>92</v>
      </c>
      <c r="G473" t="s">
        <v>97</v>
      </c>
      <c r="H473">
        <v>0</v>
      </c>
      <c r="I473">
        <v>0</v>
      </c>
      <c r="K473">
        <v>0</v>
      </c>
      <c r="L473">
        <v>0</v>
      </c>
      <c r="M473">
        <v>0</v>
      </c>
      <c r="N473">
        <v>0</v>
      </c>
      <c r="O473">
        <v>0</v>
      </c>
      <c r="P473">
        <v>1</v>
      </c>
      <c r="Q473">
        <v>1</v>
      </c>
      <c r="R473">
        <v>1</v>
      </c>
      <c r="S473">
        <v>1</v>
      </c>
      <c r="T473">
        <v>0</v>
      </c>
      <c r="U473">
        <v>2</v>
      </c>
      <c r="V473">
        <v>0</v>
      </c>
      <c r="W473">
        <v>0</v>
      </c>
      <c r="X473">
        <v>1</v>
      </c>
      <c r="Y473">
        <v>1</v>
      </c>
      <c r="Z473">
        <v>2</v>
      </c>
      <c r="AA473">
        <v>0</v>
      </c>
      <c r="AB473">
        <v>2</v>
      </c>
      <c r="AC473">
        <v>2</v>
      </c>
      <c r="AD473">
        <v>2</v>
      </c>
      <c r="AE473">
        <v>2</v>
      </c>
      <c r="AF473">
        <v>2</v>
      </c>
      <c r="AG473">
        <v>1</v>
      </c>
      <c r="AH473">
        <v>0</v>
      </c>
      <c r="AI473">
        <v>0</v>
      </c>
      <c r="AJ473">
        <v>3</v>
      </c>
      <c r="AK473">
        <v>0</v>
      </c>
      <c r="AL473">
        <v>0</v>
      </c>
      <c r="AM473">
        <v>3</v>
      </c>
      <c r="AN473" s="50" t="s">
        <v>97</v>
      </c>
    </row>
    <row r="474" spans="1:40" x14ac:dyDescent="0.3">
      <c r="A474">
        <v>2026</v>
      </c>
      <c r="B474">
        <v>3</v>
      </c>
      <c r="C474">
        <v>4375</v>
      </c>
      <c r="D474">
        <v>4378</v>
      </c>
      <c r="E474" t="s">
        <v>99</v>
      </c>
      <c r="F474" t="s">
        <v>92</v>
      </c>
      <c r="G474" t="s">
        <v>97</v>
      </c>
      <c r="H474">
        <v>0</v>
      </c>
      <c r="I474">
        <v>0</v>
      </c>
      <c r="K474">
        <v>0</v>
      </c>
      <c r="L474">
        <v>1</v>
      </c>
      <c r="M474">
        <v>1</v>
      </c>
      <c r="N474">
        <v>1</v>
      </c>
      <c r="O474">
        <v>1</v>
      </c>
      <c r="P474">
        <v>1</v>
      </c>
      <c r="Q474">
        <v>1</v>
      </c>
      <c r="R474">
        <v>1</v>
      </c>
      <c r="S474">
        <v>1</v>
      </c>
      <c r="T474">
        <v>0</v>
      </c>
      <c r="U474">
        <v>0</v>
      </c>
      <c r="V474">
        <v>0</v>
      </c>
      <c r="W474">
        <v>0</v>
      </c>
      <c r="X474">
        <v>1</v>
      </c>
      <c r="Y474">
        <v>1</v>
      </c>
      <c r="Z474">
        <v>1</v>
      </c>
      <c r="AA474">
        <v>0</v>
      </c>
      <c r="AB474">
        <v>2</v>
      </c>
      <c r="AC474">
        <v>2</v>
      </c>
      <c r="AD474">
        <v>2</v>
      </c>
      <c r="AE474">
        <v>2</v>
      </c>
      <c r="AF474">
        <v>5</v>
      </c>
      <c r="AG474">
        <v>4</v>
      </c>
      <c r="AH474">
        <v>0</v>
      </c>
      <c r="AI474">
        <v>0</v>
      </c>
      <c r="AJ474">
        <v>0</v>
      </c>
      <c r="AK474">
        <v>0</v>
      </c>
      <c r="AL474">
        <v>0</v>
      </c>
      <c r="AM474">
        <v>1</v>
      </c>
      <c r="AN474" s="50" t="s">
        <v>97</v>
      </c>
    </row>
    <row r="475" spans="1:40" x14ac:dyDescent="0.3">
      <c r="A475">
        <v>2026</v>
      </c>
      <c r="B475">
        <v>3</v>
      </c>
      <c r="C475">
        <v>4376</v>
      </c>
      <c r="D475">
        <v>4379</v>
      </c>
      <c r="E475" t="s">
        <v>100</v>
      </c>
      <c r="F475" t="s">
        <v>92</v>
      </c>
      <c r="G475" t="s">
        <v>91</v>
      </c>
      <c r="H475">
        <v>0</v>
      </c>
      <c r="I475">
        <v>0</v>
      </c>
      <c r="K475">
        <v>0</v>
      </c>
      <c r="L475">
        <v>1</v>
      </c>
      <c r="M475">
        <v>1</v>
      </c>
      <c r="N475">
        <v>1</v>
      </c>
      <c r="O475">
        <v>1</v>
      </c>
      <c r="P475">
        <v>3</v>
      </c>
      <c r="Q475">
        <v>3</v>
      </c>
      <c r="R475">
        <v>3</v>
      </c>
      <c r="S475">
        <v>3</v>
      </c>
      <c r="T475">
        <v>6</v>
      </c>
      <c r="U475">
        <v>5</v>
      </c>
      <c r="V475">
        <v>0</v>
      </c>
      <c r="W475">
        <v>0</v>
      </c>
      <c r="X475">
        <v>0</v>
      </c>
      <c r="Y475">
        <v>0</v>
      </c>
      <c r="Z475">
        <v>0</v>
      </c>
      <c r="AA475">
        <v>0</v>
      </c>
      <c r="AB475">
        <v>0</v>
      </c>
      <c r="AC475">
        <v>1</v>
      </c>
      <c r="AD475">
        <v>0</v>
      </c>
      <c r="AE475">
        <v>1</v>
      </c>
      <c r="AF475">
        <v>1</v>
      </c>
      <c r="AG475">
        <v>0</v>
      </c>
      <c r="AH475">
        <v>0</v>
      </c>
      <c r="AI475">
        <v>0</v>
      </c>
      <c r="AJ475">
        <v>1</v>
      </c>
      <c r="AK475">
        <v>0</v>
      </c>
      <c r="AL475">
        <v>0</v>
      </c>
      <c r="AM475">
        <v>1</v>
      </c>
      <c r="AN475" s="50" t="s">
        <v>91</v>
      </c>
    </row>
    <row r="476" spans="1:40" x14ac:dyDescent="0.3">
      <c r="A476">
        <v>2026</v>
      </c>
      <c r="B476">
        <v>3</v>
      </c>
      <c r="C476">
        <v>4377</v>
      </c>
      <c r="D476">
        <v>4380</v>
      </c>
      <c r="E476" t="s">
        <v>101</v>
      </c>
      <c r="F476" t="s">
        <v>92</v>
      </c>
      <c r="G476" t="s">
        <v>101</v>
      </c>
      <c r="H476">
        <v>0</v>
      </c>
      <c r="I476">
        <v>0</v>
      </c>
      <c r="K476">
        <v>0</v>
      </c>
      <c r="L476">
        <v>12</v>
      </c>
      <c r="M476">
        <v>12</v>
      </c>
      <c r="N476">
        <v>12</v>
      </c>
      <c r="O476">
        <v>12</v>
      </c>
      <c r="P476">
        <v>12</v>
      </c>
      <c r="Q476">
        <v>12</v>
      </c>
      <c r="R476">
        <v>12</v>
      </c>
      <c r="S476">
        <v>12</v>
      </c>
      <c r="T476">
        <v>15</v>
      </c>
      <c r="U476">
        <v>15</v>
      </c>
      <c r="V476">
        <v>0</v>
      </c>
      <c r="W476">
        <v>0</v>
      </c>
      <c r="X476">
        <v>9</v>
      </c>
      <c r="Y476">
        <v>10</v>
      </c>
      <c r="Z476">
        <v>9</v>
      </c>
      <c r="AA476">
        <v>0</v>
      </c>
      <c r="AB476">
        <v>16</v>
      </c>
      <c r="AC476">
        <v>15</v>
      </c>
      <c r="AD476">
        <v>14</v>
      </c>
      <c r="AE476">
        <v>16</v>
      </c>
      <c r="AF476">
        <v>10</v>
      </c>
      <c r="AG476">
        <v>9</v>
      </c>
      <c r="AH476">
        <v>7</v>
      </c>
      <c r="AI476">
        <v>137</v>
      </c>
      <c r="AJ476">
        <v>3</v>
      </c>
      <c r="AK476">
        <v>0</v>
      </c>
      <c r="AL476">
        <v>3</v>
      </c>
      <c r="AM476">
        <v>4</v>
      </c>
      <c r="AN476" s="50" t="s">
        <v>101</v>
      </c>
    </row>
    <row r="477" spans="1:40" x14ac:dyDescent="0.3">
      <c r="A477">
        <v>2026</v>
      </c>
      <c r="B477">
        <v>3</v>
      </c>
      <c r="C477">
        <v>4378</v>
      </c>
      <c r="D477">
        <v>4381</v>
      </c>
      <c r="E477" t="s">
        <v>102</v>
      </c>
      <c r="F477" t="s">
        <v>92</v>
      </c>
      <c r="G477" t="s">
        <v>101</v>
      </c>
      <c r="H477">
        <v>0</v>
      </c>
      <c r="I477">
        <v>0</v>
      </c>
      <c r="K477">
        <v>0</v>
      </c>
      <c r="L477">
        <v>4</v>
      </c>
      <c r="M477">
        <v>4</v>
      </c>
      <c r="N477">
        <v>4</v>
      </c>
      <c r="O477">
        <v>4</v>
      </c>
      <c r="P477">
        <v>0</v>
      </c>
      <c r="Q477">
        <v>0</v>
      </c>
      <c r="R477">
        <v>0</v>
      </c>
      <c r="S477">
        <v>0</v>
      </c>
      <c r="T477">
        <v>1</v>
      </c>
      <c r="U477">
        <v>1</v>
      </c>
      <c r="V477">
        <v>0</v>
      </c>
      <c r="W477">
        <v>0</v>
      </c>
      <c r="X477">
        <v>1</v>
      </c>
      <c r="Y477">
        <v>2</v>
      </c>
      <c r="Z477">
        <v>1</v>
      </c>
      <c r="AA477">
        <v>0</v>
      </c>
      <c r="AB477">
        <v>3</v>
      </c>
      <c r="AC477">
        <v>2</v>
      </c>
      <c r="AD477">
        <v>3</v>
      </c>
      <c r="AE477">
        <v>3</v>
      </c>
      <c r="AF477">
        <v>1</v>
      </c>
      <c r="AG477">
        <v>1</v>
      </c>
      <c r="AH477">
        <v>1</v>
      </c>
      <c r="AI477">
        <v>0</v>
      </c>
      <c r="AJ477">
        <v>4</v>
      </c>
      <c r="AK477">
        <v>0</v>
      </c>
      <c r="AL477">
        <v>0</v>
      </c>
      <c r="AM477">
        <v>0</v>
      </c>
      <c r="AN477" s="50" t="s">
        <v>101</v>
      </c>
    </row>
    <row r="478" spans="1:40" x14ac:dyDescent="0.3">
      <c r="A478">
        <v>2026</v>
      </c>
      <c r="B478">
        <v>3</v>
      </c>
      <c r="C478">
        <v>4379</v>
      </c>
      <c r="D478">
        <v>4382</v>
      </c>
      <c r="E478" t="s">
        <v>103</v>
      </c>
      <c r="F478" t="s">
        <v>92</v>
      </c>
      <c r="G478" t="s">
        <v>101</v>
      </c>
      <c r="H478">
        <v>0</v>
      </c>
      <c r="I478">
        <v>0</v>
      </c>
      <c r="K478">
        <v>0</v>
      </c>
      <c r="L478">
        <v>1</v>
      </c>
      <c r="M478">
        <v>1</v>
      </c>
      <c r="N478">
        <v>1</v>
      </c>
      <c r="O478">
        <v>1</v>
      </c>
      <c r="P478">
        <v>0</v>
      </c>
      <c r="Q478">
        <v>0</v>
      </c>
      <c r="R478">
        <v>0</v>
      </c>
      <c r="S478">
        <v>0</v>
      </c>
      <c r="T478">
        <v>4</v>
      </c>
      <c r="U478">
        <v>4</v>
      </c>
      <c r="V478">
        <v>0</v>
      </c>
      <c r="W478">
        <v>0</v>
      </c>
      <c r="X478">
        <v>0</v>
      </c>
      <c r="Y478">
        <v>0</v>
      </c>
      <c r="Z478">
        <v>0</v>
      </c>
      <c r="AA478">
        <v>0</v>
      </c>
      <c r="AB478">
        <v>0</v>
      </c>
      <c r="AC478">
        <v>2</v>
      </c>
      <c r="AD478">
        <v>1</v>
      </c>
      <c r="AE478">
        <v>2</v>
      </c>
      <c r="AF478">
        <v>0</v>
      </c>
      <c r="AG478">
        <v>0</v>
      </c>
      <c r="AH478">
        <v>0</v>
      </c>
      <c r="AI478">
        <v>0</v>
      </c>
      <c r="AJ478">
        <v>0</v>
      </c>
      <c r="AK478">
        <v>0</v>
      </c>
      <c r="AL478">
        <v>0</v>
      </c>
      <c r="AM478">
        <v>0</v>
      </c>
      <c r="AN478" s="50" t="s">
        <v>101</v>
      </c>
    </row>
    <row r="479" spans="1:40" x14ac:dyDescent="0.3">
      <c r="A479">
        <v>2026</v>
      </c>
      <c r="B479">
        <v>3</v>
      </c>
      <c r="C479">
        <v>4380</v>
      </c>
      <c r="D479">
        <v>4383</v>
      </c>
      <c r="E479" t="s">
        <v>104</v>
      </c>
      <c r="F479" t="s">
        <v>92</v>
      </c>
      <c r="G479" t="s">
        <v>101</v>
      </c>
      <c r="H479">
        <v>0</v>
      </c>
      <c r="I479">
        <v>0</v>
      </c>
      <c r="K479">
        <v>0</v>
      </c>
      <c r="L479">
        <v>2</v>
      </c>
      <c r="M479">
        <v>2</v>
      </c>
      <c r="N479">
        <v>2</v>
      </c>
      <c r="O479">
        <v>2</v>
      </c>
      <c r="P479">
        <v>0</v>
      </c>
      <c r="Q479">
        <v>0</v>
      </c>
      <c r="R479">
        <v>0</v>
      </c>
      <c r="S479">
        <v>0</v>
      </c>
      <c r="T479">
        <v>4</v>
      </c>
      <c r="U479">
        <v>4</v>
      </c>
      <c r="V479">
        <v>0</v>
      </c>
      <c r="W479">
        <v>0</v>
      </c>
      <c r="X479">
        <v>0</v>
      </c>
      <c r="Y479">
        <v>0</v>
      </c>
      <c r="Z479">
        <v>0</v>
      </c>
      <c r="AA479">
        <v>0</v>
      </c>
      <c r="AB479">
        <v>1</v>
      </c>
      <c r="AC479">
        <v>2</v>
      </c>
      <c r="AD479">
        <v>2</v>
      </c>
      <c r="AE479">
        <v>2</v>
      </c>
      <c r="AF479">
        <v>4</v>
      </c>
      <c r="AG479">
        <v>4</v>
      </c>
      <c r="AH479">
        <v>0</v>
      </c>
      <c r="AI479">
        <v>0</v>
      </c>
      <c r="AJ479">
        <v>0</v>
      </c>
      <c r="AK479">
        <v>0</v>
      </c>
      <c r="AL479">
        <v>0</v>
      </c>
      <c r="AM479">
        <v>0</v>
      </c>
      <c r="AN479" s="50" t="s">
        <v>101</v>
      </c>
    </row>
    <row r="480" spans="1:40" x14ac:dyDescent="0.3">
      <c r="A480">
        <v>2026</v>
      </c>
      <c r="B480">
        <v>3</v>
      </c>
      <c r="C480">
        <v>4381</v>
      </c>
      <c r="D480">
        <v>4384</v>
      </c>
      <c r="E480" t="s">
        <v>105</v>
      </c>
      <c r="F480" t="s">
        <v>92</v>
      </c>
      <c r="G480" t="s">
        <v>97</v>
      </c>
      <c r="H480">
        <v>0</v>
      </c>
      <c r="I480">
        <v>1</v>
      </c>
      <c r="K480">
        <v>1</v>
      </c>
      <c r="L480">
        <v>9</v>
      </c>
      <c r="M480">
        <v>9</v>
      </c>
      <c r="N480">
        <v>9</v>
      </c>
      <c r="O480">
        <v>9</v>
      </c>
      <c r="P480">
        <v>7</v>
      </c>
      <c r="Q480">
        <v>5</v>
      </c>
      <c r="R480">
        <v>7</v>
      </c>
      <c r="S480">
        <v>7</v>
      </c>
      <c r="T480">
        <v>6</v>
      </c>
      <c r="U480">
        <v>6</v>
      </c>
      <c r="V480">
        <v>0</v>
      </c>
      <c r="W480">
        <v>0</v>
      </c>
      <c r="X480">
        <v>7</v>
      </c>
      <c r="Y480">
        <v>7</v>
      </c>
      <c r="Z480">
        <v>9</v>
      </c>
      <c r="AA480">
        <v>0</v>
      </c>
      <c r="AB480">
        <v>9</v>
      </c>
      <c r="AC480">
        <v>8</v>
      </c>
      <c r="AD480">
        <v>6</v>
      </c>
      <c r="AE480">
        <v>8</v>
      </c>
      <c r="AF480">
        <v>8</v>
      </c>
      <c r="AG480">
        <v>5</v>
      </c>
      <c r="AH480">
        <v>0</v>
      </c>
      <c r="AI480">
        <v>10</v>
      </c>
      <c r="AJ480">
        <v>5</v>
      </c>
      <c r="AK480">
        <v>0</v>
      </c>
      <c r="AL480">
        <v>0</v>
      </c>
      <c r="AM480">
        <v>0</v>
      </c>
      <c r="AN480" s="50" t="s">
        <v>105</v>
      </c>
    </row>
    <row r="481" spans="1:40" x14ac:dyDescent="0.3">
      <c r="A481">
        <v>2026</v>
      </c>
      <c r="B481">
        <v>3</v>
      </c>
      <c r="C481">
        <v>4382</v>
      </c>
      <c r="D481">
        <v>4385</v>
      </c>
      <c r="E481" t="s">
        <v>106</v>
      </c>
      <c r="F481" t="s">
        <v>92</v>
      </c>
      <c r="G481" t="s">
        <v>97</v>
      </c>
      <c r="H481">
        <v>0</v>
      </c>
      <c r="I481">
        <v>0</v>
      </c>
      <c r="K481">
        <v>0</v>
      </c>
      <c r="L481">
        <v>1</v>
      </c>
      <c r="M481">
        <v>1</v>
      </c>
      <c r="N481">
        <v>1</v>
      </c>
      <c r="O481">
        <v>1</v>
      </c>
      <c r="P481">
        <v>1</v>
      </c>
      <c r="Q481">
        <v>1</v>
      </c>
      <c r="R481">
        <v>1</v>
      </c>
      <c r="S481">
        <v>1</v>
      </c>
      <c r="T481">
        <v>1</v>
      </c>
      <c r="U481">
        <v>1</v>
      </c>
      <c r="V481">
        <v>0</v>
      </c>
      <c r="W481">
        <v>0</v>
      </c>
      <c r="X481">
        <v>0</v>
      </c>
      <c r="Y481">
        <v>0</v>
      </c>
      <c r="Z481">
        <v>0</v>
      </c>
      <c r="AA481">
        <v>0</v>
      </c>
      <c r="AB481">
        <v>1</v>
      </c>
      <c r="AC481">
        <v>1</v>
      </c>
      <c r="AD481">
        <v>1</v>
      </c>
      <c r="AE481">
        <v>1</v>
      </c>
      <c r="AF481">
        <v>1</v>
      </c>
      <c r="AG481">
        <v>1</v>
      </c>
      <c r="AH481">
        <v>1</v>
      </c>
      <c r="AI481">
        <v>0</v>
      </c>
      <c r="AJ481">
        <v>0</v>
      </c>
      <c r="AK481">
        <v>0</v>
      </c>
      <c r="AL481">
        <v>0</v>
      </c>
      <c r="AM481">
        <v>0</v>
      </c>
      <c r="AN481" s="50" t="s">
        <v>105</v>
      </c>
    </row>
    <row r="482" spans="1:40" x14ac:dyDescent="0.3">
      <c r="A482">
        <v>2026</v>
      </c>
      <c r="B482">
        <v>3</v>
      </c>
      <c r="C482">
        <v>4383</v>
      </c>
      <c r="D482">
        <v>4386</v>
      </c>
      <c r="E482" t="s">
        <v>107</v>
      </c>
      <c r="F482" t="s">
        <v>92</v>
      </c>
      <c r="G482" t="s">
        <v>107</v>
      </c>
      <c r="H482">
        <v>5</v>
      </c>
      <c r="I482">
        <v>0</v>
      </c>
      <c r="K482">
        <v>5</v>
      </c>
      <c r="L482">
        <v>9</v>
      </c>
      <c r="M482">
        <v>9</v>
      </c>
      <c r="N482">
        <v>9</v>
      </c>
      <c r="O482">
        <v>9</v>
      </c>
      <c r="P482">
        <v>3</v>
      </c>
      <c r="Q482">
        <v>5</v>
      </c>
      <c r="R482">
        <v>4</v>
      </c>
      <c r="S482">
        <v>3</v>
      </c>
      <c r="T482">
        <v>6</v>
      </c>
      <c r="U482">
        <v>6</v>
      </c>
      <c r="V482">
        <v>0</v>
      </c>
      <c r="W482">
        <v>0</v>
      </c>
      <c r="X482">
        <v>5</v>
      </c>
      <c r="Y482">
        <v>5</v>
      </c>
      <c r="Z482">
        <v>5</v>
      </c>
      <c r="AA482">
        <v>0</v>
      </c>
      <c r="AB482">
        <v>9</v>
      </c>
      <c r="AC482">
        <v>5</v>
      </c>
      <c r="AD482">
        <v>7</v>
      </c>
      <c r="AE482">
        <v>6</v>
      </c>
      <c r="AF482">
        <v>2</v>
      </c>
      <c r="AG482">
        <v>2</v>
      </c>
      <c r="AH482">
        <v>0</v>
      </c>
      <c r="AI482">
        <v>0</v>
      </c>
      <c r="AJ482">
        <v>6</v>
      </c>
      <c r="AK482">
        <v>0</v>
      </c>
      <c r="AL482">
        <v>0</v>
      </c>
      <c r="AM482">
        <v>4</v>
      </c>
      <c r="AN482" s="50" t="s">
        <v>107</v>
      </c>
    </row>
    <row r="483" spans="1:40" x14ac:dyDescent="0.3">
      <c r="A483">
        <v>2026</v>
      </c>
      <c r="B483">
        <v>3</v>
      </c>
      <c r="C483">
        <v>4384</v>
      </c>
      <c r="D483">
        <v>4387</v>
      </c>
      <c r="E483" t="s">
        <v>108</v>
      </c>
      <c r="F483" t="s">
        <v>92</v>
      </c>
      <c r="G483" t="s">
        <v>107</v>
      </c>
      <c r="H483">
        <v>0</v>
      </c>
      <c r="I483">
        <v>0</v>
      </c>
      <c r="K483">
        <v>0</v>
      </c>
      <c r="L483">
        <v>0</v>
      </c>
      <c r="M483">
        <v>0</v>
      </c>
      <c r="N483">
        <v>0</v>
      </c>
      <c r="O483">
        <v>0</v>
      </c>
      <c r="P483">
        <v>1</v>
      </c>
      <c r="Q483">
        <v>1</v>
      </c>
      <c r="R483">
        <v>1</v>
      </c>
      <c r="S483">
        <v>1</v>
      </c>
      <c r="T483">
        <v>0</v>
      </c>
      <c r="U483">
        <v>0</v>
      </c>
      <c r="V483">
        <v>0</v>
      </c>
      <c r="W483">
        <v>0</v>
      </c>
      <c r="X483">
        <v>1</v>
      </c>
      <c r="Y483">
        <v>1</v>
      </c>
      <c r="Z483">
        <v>1</v>
      </c>
      <c r="AA483">
        <v>0</v>
      </c>
      <c r="AB483">
        <v>4</v>
      </c>
      <c r="AC483">
        <v>3</v>
      </c>
      <c r="AD483">
        <v>1</v>
      </c>
      <c r="AE483">
        <v>3</v>
      </c>
      <c r="AF483">
        <v>5</v>
      </c>
      <c r="AG483">
        <v>2</v>
      </c>
      <c r="AH483">
        <v>0</v>
      </c>
      <c r="AI483">
        <v>0</v>
      </c>
      <c r="AJ483">
        <v>3</v>
      </c>
      <c r="AK483">
        <v>0</v>
      </c>
      <c r="AL483">
        <v>0</v>
      </c>
      <c r="AM483">
        <v>0</v>
      </c>
      <c r="AN483" s="50" t="s">
        <v>107</v>
      </c>
    </row>
    <row r="484" spans="1:40" x14ac:dyDescent="0.3">
      <c r="A484">
        <v>2026</v>
      </c>
      <c r="B484">
        <v>3</v>
      </c>
      <c r="C484">
        <v>4385</v>
      </c>
      <c r="D484">
        <v>4388</v>
      </c>
      <c r="E484" t="s">
        <v>109</v>
      </c>
      <c r="F484" t="s">
        <v>92</v>
      </c>
      <c r="G484" t="s">
        <v>107</v>
      </c>
      <c r="H484">
        <v>0</v>
      </c>
      <c r="I484">
        <v>0</v>
      </c>
      <c r="K484">
        <v>0</v>
      </c>
      <c r="L484">
        <v>2</v>
      </c>
      <c r="M484">
        <v>2</v>
      </c>
      <c r="N484">
        <v>2</v>
      </c>
      <c r="O484">
        <v>2</v>
      </c>
      <c r="P484">
        <v>0</v>
      </c>
      <c r="Q484">
        <v>0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1</v>
      </c>
      <c r="Y484">
        <v>1</v>
      </c>
      <c r="Z484">
        <v>1</v>
      </c>
      <c r="AA484">
        <v>0</v>
      </c>
      <c r="AB484">
        <v>0</v>
      </c>
      <c r="AC484">
        <v>0</v>
      </c>
      <c r="AD484">
        <v>0</v>
      </c>
      <c r="AE484">
        <v>0</v>
      </c>
      <c r="AF484">
        <v>2</v>
      </c>
      <c r="AG484">
        <v>2</v>
      </c>
      <c r="AH484">
        <v>0</v>
      </c>
      <c r="AI484">
        <v>0</v>
      </c>
      <c r="AJ484">
        <v>0</v>
      </c>
      <c r="AK484">
        <v>0</v>
      </c>
      <c r="AL484">
        <v>0</v>
      </c>
      <c r="AM484">
        <v>0</v>
      </c>
      <c r="AN484" s="50" t="s">
        <v>107</v>
      </c>
    </row>
    <row r="485" spans="1:40" x14ac:dyDescent="0.3">
      <c r="A485">
        <v>2026</v>
      </c>
      <c r="B485">
        <v>3</v>
      </c>
      <c r="C485">
        <v>4386</v>
      </c>
      <c r="D485">
        <v>4389</v>
      </c>
      <c r="E485" t="s">
        <v>110</v>
      </c>
      <c r="F485" t="s">
        <v>92</v>
      </c>
      <c r="G485" t="s">
        <v>110</v>
      </c>
      <c r="H485">
        <v>0</v>
      </c>
      <c r="I485">
        <v>0</v>
      </c>
      <c r="K485">
        <v>3</v>
      </c>
      <c r="L485">
        <v>12</v>
      </c>
      <c r="M485">
        <v>12</v>
      </c>
      <c r="N485">
        <v>12</v>
      </c>
      <c r="O485">
        <v>12</v>
      </c>
      <c r="P485">
        <v>10</v>
      </c>
      <c r="Q485">
        <v>10</v>
      </c>
      <c r="R485">
        <v>10</v>
      </c>
      <c r="S485">
        <v>10</v>
      </c>
      <c r="T485">
        <v>11</v>
      </c>
      <c r="U485">
        <v>11</v>
      </c>
      <c r="V485">
        <v>0</v>
      </c>
      <c r="W485">
        <v>1</v>
      </c>
      <c r="X485">
        <v>11</v>
      </c>
      <c r="Y485">
        <v>10</v>
      </c>
      <c r="Z485">
        <v>11</v>
      </c>
      <c r="AA485">
        <v>0</v>
      </c>
      <c r="AB485">
        <v>11</v>
      </c>
      <c r="AC485">
        <v>12</v>
      </c>
      <c r="AD485">
        <v>14</v>
      </c>
      <c r="AE485">
        <v>14</v>
      </c>
      <c r="AF485">
        <v>8</v>
      </c>
      <c r="AG485">
        <v>6</v>
      </c>
      <c r="AH485">
        <v>9</v>
      </c>
      <c r="AI485">
        <v>68</v>
      </c>
      <c r="AJ485">
        <v>1</v>
      </c>
      <c r="AK485">
        <v>0</v>
      </c>
      <c r="AL485">
        <v>3</v>
      </c>
      <c r="AM485">
        <v>11</v>
      </c>
      <c r="AN485" s="50" t="s">
        <v>110</v>
      </c>
    </row>
    <row r="486" spans="1:40" x14ac:dyDescent="0.3">
      <c r="A486">
        <v>2026</v>
      </c>
      <c r="B486">
        <v>3</v>
      </c>
      <c r="C486">
        <v>4387</v>
      </c>
      <c r="D486">
        <v>4390</v>
      </c>
      <c r="E486" t="s">
        <v>111</v>
      </c>
      <c r="F486" t="s">
        <v>92</v>
      </c>
      <c r="G486" t="s">
        <v>110</v>
      </c>
      <c r="H486">
        <v>0</v>
      </c>
      <c r="I486">
        <v>0</v>
      </c>
      <c r="K486">
        <v>0</v>
      </c>
      <c r="L486">
        <v>1</v>
      </c>
      <c r="M486">
        <v>1</v>
      </c>
      <c r="N486">
        <v>1</v>
      </c>
      <c r="O486">
        <v>1</v>
      </c>
      <c r="P486">
        <v>1</v>
      </c>
      <c r="Q486">
        <v>1</v>
      </c>
      <c r="R486">
        <v>1</v>
      </c>
      <c r="S486">
        <v>1</v>
      </c>
      <c r="T486">
        <v>0</v>
      </c>
      <c r="U486">
        <v>0</v>
      </c>
      <c r="V486">
        <v>0</v>
      </c>
      <c r="W486">
        <v>0</v>
      </c>
      <c r="X486">
        <v>1</v>
      </c>
      <c r="Y486">
        <v>1</v>
      </c>
      <c r="Z486">
        <v>1</v>
      </c>
      <c r="AA486">
        <v>0</v>
      </c>
      <c r="AB486">
        <v>2</v>
      </c>
      <c r="AC486">
        <v>0</v>
      </c>
      <c r="AD486">
        <v>0</v>
      </c>
      <c r="AE486">
        <v>0</v>
      </c>
      <c r="AF486">
        <v>1</v>
      </c>
      <c r="AG486">
        <v>1</v>
      </c>
      <c r="AH486">
        <v>2</v>
      </c>
      <c r="AI486">
        <v>0</v>
      </c>
      <c r="AJ486">
        <v>3</v>
      </c>
      <c r="AK486">
        <v>0</v>
      </c>
      <c r="AL486">
        <v>0</v>
      </c>
      <c r="AM486">
        <v>0</v>
      </c>
      <c r="AN486" s="50" t="s">
        <v>110</v>
      </c>
    </row>
    <row r="487" spans="1:40" x14ac:dyDescent="0.3">
      <c r="A487">
        <v>2026</v>
      </c>
      <c r="B487">
        <v>3</v>
      </c>
      <c r="C487">
        <v>4388</v>
      </c>
      <c r="D487">
        <v>4391</v>
      </c>
      <c r="E487" t="s">
        <v>112</v>
      </c>
      <c r="F487" t="s">
        <v>92</v>
      </c>
      <c r="G487" t="s">
        <v>110</v>
      </c>
      <c r="H487">
        <v>0</v>
      </c>
      <c r="I487">
        <v>0</v>
      </c>
      <c r="K487">
        <v>0</v>
      </c>
      <c r="L487">
        <v>1</v>
      </c>
      <c r="M487">
        <v>1</v>
      </c>
      <c r="N487">
        <v>1</v>
      </c>
      <c r="O487">
        <v>1</v>
      </c>
      <c r="P487">
        <v>3</v>
      </c>
      <c r="Q487">
        <v>3</v>
      </c>
      <c r="R487">
        <v>3</v>
      </c>
      <c r="S487">
        <v>3</v>
      </c>
      <c r="T487">
        <v>3</v>
      </c>
      <c r="U487">
        <v>3</v>
      </c>
      <c r="V487">
        <v>0</v>
      </c>
      <c r="W487">
        <v>0</v>
      </c>
      <c r="X487">
        <v>5</v>
      </c>
      <c r="Y487">
        <v>5</v>
      </c>
      <c r="Z487">
        <v>5</v>
      </c>
      <c r="AA487">
        <v>0</v>
      </c>
      <c r="AB487">
        <v>1</v>
      </c>
      <c r="AC487">
        <v>5</v>
      </c>
      <c r="AD487">
        <v>5</v>
      </c>
      <c r="AE487">
        <v>5</v>
      </c>
      <c r="AF487">
        <v>4</v>
      </c>
      <c r="AG487">
        <v>4</v>
      </c>
      <c r="AH487">
        <v>0</v>
      </c>
      <c r="AI487">
        <v>0</v>
      </c>
      <c r="AJ487">
        <v>0</v>
      </c>
      <c r="AK487">
        <v>0</v>
      </c>
      <c r="AL487">
        <v>0</v>
      </c>
      <c r="AM487">
        <v>3</v>
      </c>
      <c r="AN487" s="50" t="s">
        <v>110</v>
      </c>
    </row>
    <row r="488" spans="1:40" x14ac:dyDescent="0.3">
      <c r="A488">
        <v>2026</v>
      </c>
      <c r="B488">
        <v>3</v>
      </c>
      <c r="C488">
        <v>4389</v>
      </c>
      <c r="D488">
        <v>4392</v>
      </c>
      <c r="E488" t="s">
        <v>113</v>
      </c>
      <c r="F488" t="s">
        <v>92</v>
      </c>
      <c r="G488" t="s">
        <v>110</v>
      </c>
      <c r="H488">
        <v>0</v>
      </c>
      <c r="I488">
        <v>0</v>
      </c>
      <c r="K488">
        <v>1</v>
      </c>
      <c r="L488">
        <v>4</v>
      </c>
      <c r="M488">
        <v>4</v>
      </c>
      <c r="N488">
        <v>4</v>
      </c>
      <c r="O488">
        <v>4</v>
      </c>
      <c r="P488">
        <v>4</v>
      </c>
      <c r="Q488">
        <v>4</v>
      </c>
      <c r="R488">
        <v>4</v>
      </c>
      <c r="S488">
        <v>4</v>
      </c>
      <c r="T488">
        <v>5</v>
      </c>
      <c r="U488">
        <v>5</v>
      </c>
      <c r="V488">
        <v>0</v>
      </c>
      <c r="W488">
        <v>0</v>
      </c>
      <c r="X488">
        <v>3</v>
      </c>
      <c r="Y488">
        <v>3</v>
      </c>
      <c r="Z488">
        <v>3</v>
      </c>
      <c r="AA488">
        <v>0</v>
      </c>
      <c r="AB488">
        <v>4</v>
      </c>
      <c r="AC488">
        <v>5</v>
      </c>
      <c r="AD488">
        <v>3</v>
      </c>
      <c r="AE488">
        <v>5</v>
      </c>
      <c r="AF488">
        <v>6</v>
      </c>
      <c r="AG488">
        <v>6</v>
      </c>
      <c r="AH488">
        <v>1</v>
      </c>
      <c r="AI488">
        <v>0</v>
      </c>
      <c r="AJ488">
        <v>8</v>
      </c>
      <c r="AK488">
        <v>0</v>
      </c>
      <c r="AL488">
        <v>1</v>
      </c>
      <c r="AM488">
        <v>2</v>
      </c>
      <c r="AN488" s="50" t="s">
        <v>110</v>
      </c>
    </row>
    <row r="489" spans="1:40" x14ac:dyDescent="0.3">
      <c r="A489">
        <v>2026</v>
      </c>
      <c r="B489">
        <v>3</v>
      </c>
      <c r="C489">
        <v>4390</v>
      </c>
      <c r="D489">
        <v>4393</v>
      </c>
      <c r="E489" t="s">
        <v>114</v>
      </c>
      <c r="F489" t="s">
        <v>92</v>
      </c>
      <c r="G489" t="s">
        <v>110</v>
      </c>
      <c r="H489">
        <v>0</v>
      </c>
      <c r="I489">
        <v>0</v>
      </c>
      <c r="K489">
        <v>0</v>
      </c>
      <c r="L489">
        <v>1</v>
      </c>
      <c r="M489">
        <v>1</v>
      </c>
      <c r="N489">
        <v>1</v>
      </c>
      <c r="O489">
        <v>1</v>
      </c>
      <c r="P489">
        <v>3</v>
      </c>
      <c r="Q489">
        <v>3</v>
      </c>
      <c r="R489">
        <v>3</v>
      </c>
      <c r="S489">
        <v>3</v>
      </c>
      <c r="T489">
        <v>3</v>
      </c>
      <c r="U489">
        <v>3</v>
      </c>
      <c r="V489">
        <v>0</v>
      </c>
      <c r="W489">
        <v>0</v>
      </c>
      <c r="X489">
        <v>1</v>
      </c>
      <c r="Y489">
        <v>1</v>
      </c>
      <c r="Z489">
        <v>1</v>
      </c>
      <c r="AA489">
        <v>0</v>
      </c>
      <c r="AB489">
        <v>2</v>
      </c>
      <c r="AC489">
        <v>5</v>
      </c>
      <c r="AD489">
        <v>6</v>
      </c>
      <c r="AE489">
        <v>5</v>
      </c>
      <c r="AF489">
        <v>0</v>
      </c>
      <c r="AG489">
        <v>0</v>
      </c>
      <c r="AH489">
        <v>4</v>
      </c>
      <c r="AI489">
        <v>0</v>
      </c>
      <c r="AJ489">
        <v>1</v>
      </c>
      <c r="AK489">
        <v>0</v>
      </c>
      <c r="AL489">
        <v>0</v>
      </c>
      <c r="AM489">
        <v>1</v>
      </c>
      <c r="AN489" s="50" t="s">
        <v>110</v>
      </c>
    </row>
    <row r="490" spans="1:40" x14ac:dyDescent="0.3">
      <c r="A490">
        <v>2026</v>
      </c>
      <c r="B490">
        <v>3</v>
      </c>
      <c r="C490">
        <v>4391</v>
      </c>
      <c r="D490">
        <v>4394</v>
      </c>
      <c r="E490" t="s">
        <v>115</v>
      </c>
      <c r="F490" t="s">
        <v>92</v>
      </c>
      <c r="G490" t="s">
        <v>110</v>
      </c>
      <c r="H490">
        <v>0</v>
      </c>
      <c r="I490">
        <v>0</v>
      </c>
      <c r="K490">
        <v>0</v>
      </c>
      <c r="L490">
        <v>1</v>
      </c>
      <c r="M490">
        <v>1</v>
      </c>
      <c r="N490">
        <v>1</v>
      </c>
      <c r="O490">
        <v>1</v>
      </c>
      <c r="P490">
        <v>2</v>
      </c>
      <c r="Q490">
        <v>2</v>
      </c>
      <c r="R490">
        <v>2</v>
      </c>
      <c r="S490">
        <v>2</v>
      </c>
      <c r="T490">
        <v>1</v>
      </c>
      <c r="U490">
        <v>1</v>
      </c>
      <c r="V490">
        <v>0</v>
      </c>
      <c r="W490">
        <v>0</v>
      </c>
      <c r="X490">
        <v>0</v>
      </c>
      <c r="Y490">
        <v>0</v>
      </c>
      <c r="Z490">
        <v>0</v>
      </c>
      <c r="AA490">
        <v>0</v>
      </c>
      <c r="AB490">
        <v>0</v>
      </c>
      <c r="AC490">
        <v>0</v>
      </c>
      <c r="AD490">
        <v>0</v>
      </c>
      <c r="AE490">
        <v>0</v>
      </c>
      <c r="AF490">
        <v>0</v>
      </c>
      <c r="AG490">
        <v>0</v>
      </c>
      <c r="AH490">
        <v>1</v>
      </c>
      <c r="AI490">
        <v>0</v>
      </c>
      <c r="AJ490">
        <v>2</v>
      </c>
      <c r="AK490">
        <v>0</v>
      </c>
      <c r="AL490">
        <v>0</v>
      </c>
      <c r="AM490">
        <v>1</v>
      </c>
      <c r="AN490" s="50" t="s">
        <v>110</v>
      </c>
    </row>
    <row r="491" spans="1:40" x14ac:dyDescent="0.3">
      <c r="A491">
        <v>2026</v>
      </c>
      <c r="B491">
        <v>3</v>
      </c>
      <c r="C491">
        <v>4392</v>
      </c>
      <c r="D491">
        <v>4395</v>
      </c>
      <c r="E491" t="s">
        <v>116</v>
      </c>
      <c r="F491" t="s">
        <v>92</v>
      </c>
      <c r="G491" t="s">
        <v>116</v>
      </c>
      <c r="H491">
        <v>19</v>
      </c>
      <c r="I491">
        <v>0</v>
      </c>
      <c r="K491">
        <v>20</v>
      </c>
      <c r="L491">
        <v>35</v>
      </c>
      <c r="M491">
        <v>35</v>
      </c>
      <c r="N491">
        <v>35</v>
      </c>
      <c r="O491">
        <v>35</v>
      </c>
      <c r="P491">
        <v>31</v>
      </c>
      <c r="Q491">
        <v>31</v>
      </c>
      <c r="R491">
        <v>31</v>
      </c>
      <c r="S491">
        <v>31</v>
      </c>
      <c r="T491">
        <v>27</v>
      </c>
      <c r="U491">
        <v>27</v>
      </c>
      <c r="V491">
        <v>0</v>
      </c>
      <c r="W491">
        <v>0</v>
      </c>
      <c r="X491">
        <v>22</v>
      </c>
      <c r="Y491">
        <v>23</v>
      </c>
      <c r="Z491">
        <v>23</v>
      </c>
      <c r="AA491">
        <v>0</v>
      </c>
      <c r="AB491">
        <v>20</v>
      </c>
      <c r="AC491">
        <v>16</v>
      </c>
      <c r="AD491">
        <v>20</v>
      </c>
      <c r="AE491">
        <v>18</v>
      </c>
      <c r="AF491">
        <v>16</v>
      </c>
      <c r="AG491">
        <v>13</v>
      </c>
      <c r="AH491">
        <v>22</v>
      </c>
      <c r="AI491">
        <v>75</v>
      </c>
      <c r="AJ491">
        <v>4</v>
      </c>
      <c r="AK491">
        <v>0</v>
      </c>
      <c r="AL491">
        <v>4</v>
      </c>
      <c r="AM491">
        <v>5</v>
      </c>
      <c r="AN491" s="50" t="s">
        <v>116</v>
      </c>
    </row>
    <row r="492" spans="1:40" x14ac:dyDescent="0.3">
      <c r="A492">
        <v>2026</v>
      </c>
      <c r="B492">
        <v>3</v>
      </c>
      <c r="C492">
        <v>4393</v>
      </c>
      <c r="D492">
        <v>4396</v>
      </c>
      <c r="E492" t="s">
        <v>117</v>
      </c>
      <c r="F492" t="s">
        <v>92</v>
      </c>
      <c r="G492" t="s">
        <v>116</v>
      </c>
      <c r="H492">
        <v>0</v>
      </c>
      <c r="I492">
        <v>0</v>
      </c>
      <c r="K492">
        <v>0</v>
      </c>
      <c r="L492">
        <v>1</v>
      </c>
      <c r="M492">
        <v>1</v>
      </c>
      <c r="N492">
        <v>1</v>
      </c>
      <c r="O492">
        <v>1</v>
      </c>
      <c r="P492">
        <v>1</v>
      </c>
      <c r="Q492">
        <v>1</v>
      </c>
      <c r="R492">
        <v>1</v>
      </c>
      <c r="S492">
        <v>1</v>
      </c>
      <c r="T492">
        <v>1</v>
      </c>
      <c r="U492">
        <v>1</v>
      </c>
      <c r="V492">
        <v>0</v>
      </c>
      <c r="W492">
        <v>0</v>
      </c>
      <c r="X492">
        <v>1</v>
      </c>
      <c r="Y492">
        <v>1</v>
      </c>
      <c r="Z492">
        <v>1</v>
      </c>
      <c r="AA492">
        <v>0</v>
      </c>
      <c r="AB492">
        <v>0</v>
      </c>
      <c r="AC492">
        <v>0</v>
      </c>
      <c r="AD492">
        <v>0</v>
      </c>
      <c r="AE492">
        <v>0</v>
      </c>
      <c r="AF492">
        <v>3</v>
      </c>
      <c r="AG492">
        <v>3</v>
      </c>
      <c r="AH492">
        <v>0</v>
      </c>
      <c r="AI492">
        <v>0</v>
      </c>
      <c r="AJ492">
        <v>2</v>
      </c>
      <c r="AK492">
        <v>0</v>
      </c>
      <c r="AL492">
        <v>0</v>
      </c>
      <c r="AM492">
        <v>3</v>
      </c>
      <c r="AN492" s="50" t="s">
        <v>117</v>
      </c>
    </row>
    <row r="493" spans="1:40" x14ac:dyDescent="0.3">
      <c r="A493">
        <v>2026</v>
      </c>
      <c r="B493">
        <v>3</v>
      </c>
      <c r="C493">
        <v>4394</v>
      </c>
      <c r="D493">
        <v>4397</v>
      </c>
      <c r="E493" t="s">
        <v>118</v>
      </c>
      <c r="F493" t="s">
        <v>92</v>
      </c>
      <c r="G493" t="s">
        <v>118</v>
      </c>
      <c r="H493">
        <v>9</v>
      </c>
      <c r="I493">
        <v>0</v>
      </c>
      <c r="K493">
        <v>10</v>
      </c>
      <c r="L493">
        <v>11</v>
      </c>
      <c r="M493">
        <v>11</v>
      </c>
      <c r="N493">
        <v>10</v>
      </c>
      <c r="O493">
        <v>10</v>
      </c>
      <c r="P493">
        <v>5</v>
      </c>
      <c r="Q493">
        <v>5</v>
      </c>
      <c r="R493">
        <v>5</v>
      </c>
      <c r="S493">
        <v>5</v>
      </c>
      <c r="T493">
        <v>7</v>
      </c>
      <c r="U493">
        <v>8</v>
      </c>
      <c r="V493">
        <v>0</v>
      </c>
      <c r="W493">
        <v>0</v>
      </c>
      <c r="X493">
        <v>7</v>
      </c>
      <c r="Y493">
        <v>10</v>
      </c>
      <c r="Z493">
        <v>12</v>
      </c>
      <c r="AA493">
        <v>0</v>
      </c>
      <c r="AB493">
        <v>9</v>
      </c>
      <c r="AC493">
        <v>5</v>
      </c>
      <c r="AD493">
        <v>4</v>
      </c>
      <c r="AE493">
        <v>10</v>
      </c>
      <c r="AF493">
        <v>5</v>
      </c>
      <c r="AG493">
        <v>6</v>
      </c>
      <c r="AH493">
        <v>5</v>
      </c>
      <c r="AI493">
        <v>0</v>
      </c>
      <c r="AJ493">
        <v>2</v>
      </c>
      <c r="AK493">
        <v>0</v>
      </c>
      <c r="AL493">
        <v>0</v>
      </c>
      <c r="AM493">
        <v>3</v>
      </c>
      <c r="AN493" s="50" t="s">
        <v>328</v>
      </c>
    </row>
    <row r="494" spans="1:40" x14ac:dyDescent="0.3">
      <c r="A494">
        <v>2026</v>
      </c>
      <c r="B494">
        <v>3</v>
      </c>
      <c r="C494">
        <v>4395</v>
      </c>
      <c r="D494">
        <v>4398</v>
      </c>
      <c r="E494" t="s">
        <v>119</v>
      </c>
      <c r="F494" t="s">
        <v>92</v>
      </c>
      <c r="G494" t="s">
        <v>118</v>
      </c>
      <c r="H494">
        <v>0</v>
      </c>
      <c r="I494">
        <v>0</v>
      </c>
      <c r="K494">
        <v>0</v>
      </c>
      <c r="L494">
        <v>1</v>
      </c>
      <c r="M494">
        <v>1</v>
      </c>
      <c r="N494">
        <v>1</v>
      </c>
      <c r="O494">
        <v>1</v>
      </c>
      <c r="P494">
        <v>0</v>
      </c>
      <c r="Q494">
        <v>0</v>
      </c>
      <c r="R494">
        <v>0</v>
      </c>
      <c r="S494">
        <v>0</v>
      </c>
      <c r="T494">
        <v>2</v>
      </c>
      <c r="U494">
        <v>2</v>
      </c>
      <c r="V494">
        <v>0</v>
      </c>
      <c r="W494">
        <v>0</v>
      </c>
      <c r="X494">
        <v>1</v>
      </c>
      <c r="Y494">
        <v>1</v>
      </c>
      <c r="Z494">
        <v>1</v>
      </c>
      <c r="AA494">
        <v>0</v>
      </c>
      <c r="AB494">
        <v>0</v>
      </c>
      <c r="AC494">
        <v>0</v>
      </c>
      <c r="AD494">
        <v>1</v>
      </c>
      <c r="AE494">
        <v>0</v>
      </c>
      <c r="AF494">
        <v>1</v>
      </c>
      <c r="AG494">
        <v>1</v>
      </c>
      <c r="AH494">
        <v>1</v>
      </c>
      <c r="AI494">
        <v>0</v>
      </c>
      <c r="AJ494">
        <v>1</v>
      </c>
      <c r="AK494">
        <v>0</v>
      </c>
      <c r="AL494">
        <v>1</v>
      </c>
      <c r="AM494">
        <v>2</v>
      </c>
      <c r="AN494" s="50" t="s">
        <v>328</v>
      </c>
    </row>
    <row r="495" spans="1:40" x14ac:dyDescent="0.3">
      <c r="A495">
        <v>2026</v>
      </c>
      <c r="B495">
        <v>3</v>
      </c>
      <c r="C495">
        <v>4396</v>
      </c>
      <c r="D495">
        <v>4399</v>
      </c>
      <c r="E495" t="s">
        <v>120</v>
      </c>
      <c r="F495" t="s">
        <v>92</v>
      </c>
      <c r="G495" t="s">
        <v>118</v>
      </c>
      <c r="H495">
        <v>1</v>
      </c>
      <c r="I495">
        <v>0</v>
      </c>
      <c r="K495">
        <v>2</v>
      </c>
      <c r="L495">
        <v>1</v>
      </c>
      <c r="M495">
        <v>1</v>
      </c>
      <c r="N495">
        <v>2</v>
      </c>
      <c r="O495">
        <v>2</v>
      </c>
      <c r="P495">
        <v>4</v>
      </c>
      <c r="Q495">
        <v>4</v>
      </c>
      <c r="R495">
        <v>4</v>
      </c>
      <c r="S495">
        <v>4</v>
      </c>
      <c r="T495">
        <v>5</v>
      </c>
      <c r="U495">
        <v>3</v>
      </c>
      <c r="V495">
        <v>0</v>
      </c>
      <c r="W495">
        <v>0</v>
      </c>
      <c r="X495">
        <v>3</v>
      </c>
      <c r="Y495">
        <v>3</v>
      </c>
      <c r="Z495">
        <v>3</v>
      </c>
      <c r="AA495">
        <v>0</v>
      </c>
      <c r="AB495">
        <v>4</v>
      </c>
      <c r="AC495">
        <v>4</v>
      </c>
      <c r="AD495">
        <v>4</v>
      </c>
      <c r="AE495">
        <v>4</v>
      </c>
      <c r="AF495">
        <v>3</v>
      </c>
      <c r="AG495">
        <v>3</v>
      </c>
      <c r="AH495">
        <v>5</v>
      </c>
      <c r="AI495">
        <v>0</v>
      </c>
      <c r="AJ495">
        <v>7</v>
      </c>
      <c r="AK495">
        <v>0</v>
      </c>
      <c r="AL495">
        <v>0</v>
      </c>
      <c r="AM495">
        <v>2</v>
      </c>
      <c r="AN495" s="50" t="s">
        <v>328</v>
      </c>
    </row>
    <row r="496" spans="1:40" x14ac:dyDescent="0.3">
      <c r="A496">
        <v>2026</v>
      </c>
      <c r="B496">
        <v>3</v>
      </c>
      <c r="C496">
        <v>4397</v>
      </c>
      <c r="D496">
        <v>4400</v>
      </c>
      <c r="E496" t="s">
        <v>121</v>
      </c>
      <c r="F496" t="s">
        <v>92</v>
      </c>
      <c r="G496" t="s">
        <v>118</v>
      </c>
      <c r="H496">
        <v>0</v>
      </c>
      <c r="I496">
        <v>0</v>
      </c>
      <c r="K496">
        <v>0</v>
      </c>
      <c r="L496">
        <v>2</v>
      </c>
      <c r="M496">
        <v>2</v>
      </c>
      <c r="N496">
        <v>2</v>
      </c>
      <c r="O496">
        <v>2</v>
      </c>
      <c r="P496">
        <v>1</v>
      </c>
      <c r="Q496">
        <v>1</v>
      </c>
      <c r="R496">
        <v>1</v>
      </c>
      <c r="S496">
        <v>2</v>
      </c>
      <c r="T496">
        <v>3</v>
      </c>
      <c r="U496">
        <v>1</v>
      </c>
      <c r="V496">
        <v>0</v>
      </c>
      <c r="W496">
        <v>0</v>
      </c>
      <c r="X496">
        <v>0</v>
      </c>
      <c r="Y496">
        <v>0</v>
      </c>
      <c r="Z496">
        <v>0</v>
      </c>
      <c r="AA496">
        <v>0</v>
      </c>
      <c r="AB496">
        <v>5</v>
      </c>
      <c r="AC496">
        <v>3</v>
      </c>
      <c r="AD496">
        <v>3</v>
      </c>
      <c r="AE496">
        <v>3</v>
      </c>
      <c r="AF496">
        <v>0</v>
      </c>
      <c r="AG496">
        <v>0</v>
      </c>
      <c r="AH496">
        <v>2</v>
      </c>
      <c r="AI496">
        <v>0</v>
      </c>
      <c r="AJ496">
        <v>4</v>
      </c>
      <c r="AK496">
        <v>0</v>
      </c>
      <c r="AL496">
        <v>0</v>
      </c>
      <c r="AM496">
        <v>2</v>
      </c>
      <c r="AN496" s="50" t="s">
        <v>328</v>
      </c>
    </row>
    <row r="497" spans="1:40" x14ac:dyDescent="0.3">
      <c r="A497">
        <v>2026</v>
      </c>
      <c r="B497">
        <v>3</v>
      </c>
      <c r="C497">
        <v>4398</v>
      </c>
      <c r="D497">
        <v>4401</v>
      </c>
      <c r="E497" t="s">
        <v>122</v>
      </c>
      <c r="F497" t="s">
        <v>92</v>
      </c>
      <c r="G497" t="s">
        <v>118</v>
      </c>
      <c r="H497">
        <v>0</v>
      </c>
      <c r="I497">
        <v>0</v>
      </c>
      <c r="K497">
        <v>0</v>
      </c>
      <c r="L497">
        <v>0</v>
      </c>
      <c r="M497">
        <v>0</v>
      </c>
      <c r="N497">
        <v>0</v>
      </c>
      <c r="O497">
        <v>0</v>
      </c>
      <c r="P497">
        <v>0</v>
      </c>
      <c r="Q497">
        <v>0</v>
      </c>
      <c r="R497">
        <v>0</v>
      </c>
      <c r="S497">
        <v>0</v>
      </c>
      <c r="T497">
        <v>0</v>
      </c>
      <c r="U497">
        <v>0</v>
      </c>
      <c r="V497">
        <v>0</v>
      </c>
      <c r="W497">
        <v>0</v>
      </c>
      <c r="X497">
        <v>1</v>
      </c>
      <c r="Y497">
        <v>1</v>
      </c>
      <c r="Z497">
        <v>1</v>
      </c>
      <c r="AA497">
        <v>0</v>
      </c>
      <c r="AB497">
        <v>0</v>
      </c>
      <c r="AC497">
        <v>1</v>
      </c>
      <c r="AD497">
        <v>0</v>
      </c>
      <c r="AE497">
        <v>0</v>
      </c>
      <c r="AF497">
        <v>0</v>
      </c>
      <c r="AG497">
        <v>0</v>
      </c>
      <c r="AH497">
        <v>0</v>
      </c>
      <c r="AI497">
        <v>0</v>
      </c>
      <c r="AJ497">
        <v>0</v>
      </c>
      <c r="AK497">
        <v>0</v>
      </c>
      <c r="AL497">
        <v>0</v>
      </c>
      <c r="AM497">
        <v>0</v>
      </c>
      <c r="AN497" s="50" t="s">
        <v>328</v>
      </c>
    </row>
    <row r="498" spans="1:40" x14ac:dyDescent="0.3">
      <c r="A498">
        <v>2026</v>
      </c>
      <c r="B498">
        <v>3</v>
      </c>
      <c r="C498">
        <v>4399</v>
      </c>
      <c r="D498">
        <v>4402</v>
      </c>
      <c r="E498" t="s">
        <v>123</v>
      </c>
      <c r="F498" t="s">
        <v>92</v>
      </c>
      <c r="G498" t="s">
        <v>118</v>
      </c>
      <c r="H498">
        <v>1</v>
      </c>
      <c r="I498">
        <v>3</v>
      </c>
      <c r="K498">
        <v>1</v>
      </c>
      <c r="L498">
        <v>2</v>
      </c>
      <c r="M498">
        <v>0</v>
      </c>
      <c r="N498">
        <v>2</v>
      </c>
      <c r="O498">
        <v>2</v>
      </c>
      <c r="P498">
        <v>3</v>
      </c>
      <c r="Q498">
        <v>3</v>
      </c>
      <c r="R498">
        <v>2</v>
      </c>
      <c r="S498">
        <v>2</v>
      </c>
      <c r="T498">
        <v>0</v>
      </c>
      <c r="U498">
        <v>0</v>
      </c>
      <c r="V498">
        <v>0</v>
      </c>
      <c r="W498">
        <v>0</v>
      </c>
      <c r="X498">
        <v>1</v>
      </c>
      <c r="Y498">
        <v>1</v>
      </c>
      <c r="Z498">
        <v>1</v>
      </c>
      <c r="AA498">
        <v>0</v>
      </c>
      <c r="AB498">
        <v>2</v>
      </c>
      <c r="AC498">
        <v>0</v>
      </c>
      <c r="AD498">
        <v>0</v>
      </c>
      <c r="AE498">
        <v>0</v>
      </c>
      <c r="AF498">
        <v>0</v>
      </c>
      <c r="AG498">
        <v>0</v>
      </c>
      <c r="AH498">
        <v>1</v>
      </c>
      <c r="AI498">
        <v>0</v>
      </c>
      <c r="AJ498">
        <v>0</v>
      </c>
      <c r="AK498">
        <v>0</v>
      </c>
      <c r="AL498">
        <v>0</v>
      </c>
      <c r="AM498">
        <v>1</v>
      </c>
      <c r="AN498" s="50" t="s">
        <v>328</v>
      </c>
    </row>
    <row r="499" spans="1:40" x14ac:dyDescent="0.3">
      <c r="A499">
        <v>2026</v>
      </c>
      <c r="B499">
        <v>3</v>
      </c>
      <c r="C499">
        <v>4400</v>
      </c>
      <c r="D499">
        <v>4403</v>
      </c>
      <c r="E499" t="s">
        <v>124</v>
      </c>
      <c r="F499" t="s">
        <v>92</v>
      </c>
      <c r="G499" t="s">
        <v>118</v>
      </c>
      <c r="H499">
        <v>0</v>
      </c>
      <c r="I499">
        <v>0</v>
      </c>
      <c r="K499">
        <v>0</v>
      </c>
      <c r="L499">
        <v>2</v>
      </c>
      <c r="M499">
        <v>2</v>
      </c>
      <c r="N499">
        <v>2</v>
      </c>
      <c r="O499">
        <v>2</v>
      </c>
      <c r="P499">
        <v>1</v>
      </c>
      <c r="Q499">
        <v>1</v>
      </c>
      <c r="R499">
        <v>1</v>
      </c>
      <c r="S499">
        <v>1</v>
      </c>
      <c r="T499">
        <v>1</v>
      </c>
      <c r="U499">
        <v>1</v>
      </c>
      <c r="V499">
        <v>0</v>
      </c>
      <c r="W499">
        <v>0</v>
      </c>
      <c r="X499">
        <v>0</v>
      </c>
      <c r="Y499">
        <v>0</v>
      </c>
      <c r="Z499">
        <v>0</v>
      </c>
      <c r="AA499">
        <v>0</v>
      </c>
      <c r="AB499">
        <v>1</v>
      </c>
      <c r="AC499">
        <v>0</v>
      </c>
      <c r="AD499">
        <v>0</v>
      </c>
      <c r="AE499">
        <v>0</v>
      </c>
      <c r="AF499">
        <v>2</v>
      </c>
      <c r="AG499">
        <v>2</v>
      </c>
      <c r="AH499">
        <v>1</v>
      </c>
      <c r="AI499">
        <v>0</v>
      </c>
      <c r="AJ499">
        <v>0</v>
      </c>
      <c r="AK499">
        <v>0</v>
      </c>
      <c r="AL499">
        <v>0</v>
      </c>
      <c r="AM499">
        <v>1</v>
      </c>
      <c r="AN499" s="50" t="s">
        <v>328</v>
      </c>
    </row>
    <row r="500" spans="1:40" x14ac:dyDescent="0.3">
      <c r="A500">
        <v>2026</v>
      </c>
      <c r="B500">
        <v>3</v>
      </c>
      <c r="C500">
        <v>4401</v>
      </c>
      <c r="D500">
        <v>4404</v>
      </c>
      <c r="E500" t="s">
        <v>125</v>
      </c>
      <c r="F500" t="s">
        <v>92</v>
      </c>
      <c r="G500" t="s">
        <v>116</v>
      </c>
      <c r="H500">
        <v>0</v>
      </c>
      <c r="I500">
        <v>0</v>
      </c>
      <c r="K500">
        <v>0</v>
      </c>
      <c r="L500">
        <v>3</v>
      </c>
      <c r="M500">
        <v>3</v>
      </c>
      <c r="N500">
        <v>3</v>
      </c>
      <c r="O500">
        <v>3</v>
      </c>
      <c r="P500">
        <v>7</v>
      </c>
      <c r="Q500">
        <v>7</v>
      </c>
      <c r="R500">
        <v>7</v>
      </c>
      <c r="S500">
        <v>7</v>
      </c>
      <c r="T500">
        <v>4</v>
      </c>
      <c r="U500">
        <v>4</v>
      </c>
      <c r="V500">
        <v>0</v>
      </c>
      <c r="W500">
        <v>0</v>
      </c>
      <c r="X500">
        <v>2</v>
      </c>
      <c r="Y500">
        <v>2</v>
      </c>
      <c r="Z500">
        <v>2</v>
      </c>
      <c r="AA500">
        <v>0</v>
      </c>
      <c r="AB500">
        <v>2</v>
      </c>
      <c r="AC500">
        <v>6</v>
      </c>
      <c r="AD500">
        <v>6</v>
      </c>
      <c r="AE500">
        <v>6</v>
      </c>
      <c r="AF500">
        <v>0</v>
      </c>
      <c r="AG500">
        <v>0</v>
      </c>
      <c r="AH500">
        <v>4</v>
      </c>
      <c r="AI500">
        <v>0</v>
      </c>
      <c r="AJ500">
        <v>0</v>
      </c>
      <c r="AK500">
        <v>0</v>
      </c>
      <c r="AL500">
        <v>1</v>
      </c>
      <c r="AM500">
        <v>0</v>
      </c>
      <c r="AN500" s="50" t="s">
        <v>116</v>
      </c>
    </row>
    <row r="501" spans="1:40" x14ac:dyDescent="0.3">
      <c r="A501">
        <v>2026</v>
      </c>
      <c r="B501">
        <v>3</v>
      </c>
      <c r="C501">
        <v>4402</v>
      </c>
      <c r="D501">
        <v>4405</v>
      </c>
      <c r="E501" t="s">
        <v>126</v>
      </c>
      <c r="F501" t="s">
        <v>92</v>
      </c>
      <c r="G501" t="s">
        <v>116</v>
      </c>
      <c r="H501">
        <v>0</v>
      </c>
      <c r="I501">
        <v>0</v>
      </c>
      <c r="K501">
        <v>0</v>
      </c>
      <c r="L501">
        <v>5</v>
      </c>
      <c r="M501">
        <v>5</v>
      </c>
      <c r="N501">
        <v>5</v>
      </c>
      <c r="O501">
        <v>5</v>
      </c>
      <c r="P501">
        <v>3</v>
      </c>
      <c r="Q501">
        <v>3</v>
      </c>
      <c r="R501">
        <v>3</v>
      </c>
      <c r="S501">
        <v>3</v>
      </c>
      <c r="T501">
        <v>1</v>
      </c>
      <c r="U501">
        <v>1</v>
      </c>
      <c r="V501">
        <v>0</v>
      </c>
      <c r="W501">
        <v>0</v>
      </c>
      <c r="X501">
        <v>1</v>
      </c>
      <c r="Y501">
        <v>1</v>
      </c>
      <c r="Z501">
        <v>1</v>
      </c>
      <c r="AA501">
        <v>0</v>
      </c>
      <c r="AB501">
        <v>3</v>
      </c>
      <c r="AC501">
        <v>3</v>
      </c>
      <c r="AD501">
        <v>3</v>
      </c>
      <c r="AE501">
        <v>3</v>
      </c>
      <c r="AF501">
        <v>3</v>
      </c>
      <c r="AG501">
        <v>3</v>
      </c>
      <c r="AH501">
        <v>0</v>
      </c>
      <c r="AI501">
        <v>0</v>
      </c>
      <c r="AJ501">
        <v>1</v>
      </c>
      <c r="AK501">
        <v>0</v>
      </c>
      <c r="AL501">
        <v>2</v>
      </c>
      <c r="AM501">
        <v>4</v>
      </c>
      <c r="AN501" s="50" t="s">
        <v>116</v>
      </c>
    </row>
    <row r="502" spans="1:40" x14ac:dyDescent="0.3">
      <c r="A502">
        <v>2026</v>
      </c>
      <c r="B502">
        <v>3</v>
      </c>
      <c r="C502">
        <v>4403</v>
      </c>
      <c r="D502">
        <v>4406</v>
      </c>
      <c r="E502" t="s">
        <v>127</v>
      </c>
      <c r="F502" t="s">
        <v>92</v>
      </c>
      <c r="G502" t="s">
        <v>116</v>
      </c>
      <c r="H502">
        <v>0</v>
      </c>
      <c r="I502">
        <v>0</v>
      </c>
      <c r="K502">
        <v>0</v>
      </c>
      <c r="L502">
        <v>2</v>
      </c>
      <c r="M502">
        <v>2</v>
      </c>
      <c r="N502">
        <v>2</v>
      </c>
      <c r="O502">
        <v>2</v>
      </c>
      <c r="P502">
        <v>1</v>
      </c>
      <c r="Q502">
        <v>1</v>
      </c>
      <c r="R502">
        <v>1</v>
      </c>
      <c r="S502">
        <v>1</v>
      </c>
      <c r="T502">
        <v>1</v>
      </c>
      <c r="U502">
        <v>1</v>
      </c>
      <c r="V502">
        <v>0</v>
      </c>
      <c r="W502">
        <v>0</v>
      </c>
      <c r="X502">
        <v>1</v>
      </c>
      <c r="Y502">
        <v>1</v>
      </c>
      <c r="Z502">
        <v>1</v>
      </c>
      <c r="AA502">
        <v>0</v>
      </c>
      <c r="AB502">
        <v>0</v>
      </c>
      <c r="AC502">
        <v>0</v>
      </c>
      <c r="AD502">
        <v>0</v>
      </c>
      <c r="AE502">
        <v>0</v>
      </c>
      <c r="AF502">
        <v>3</v>
      </c>
      <c r="AG502">
        <v>3</v>
      </c>
      <c r="AH502">
        <v>0</v>
      </c>
      <c r="AI502">
        <v>0</v>
      </c>
      <c r="AJ502">
        <v>1</v>
      </c>
      <c r="AK502">
        <v>0</v>
      </c>
      <c r="AL502">
        <v>0</v>
      </c>
      <c r="AM502">
        <v>1</v>
      </c>
      <c r="AN502" s="50" t="s">
        <v>116</v>
      </c>
    </row>
    <row r="503" spans="1:40" x14ac:dyDescent="0.3">
      <c r="A503">
        <v>2026</v>
      </c>
      <c r="B503">
        <v>3</v>
      </c>
      <c r="C503">
        <v>4404</v>
      </c>
      <c r="D503">
        <v>4407</v>
      </c>
      <c r="E503" t="s">
        <v>128</v>
      </c>
      <c r="F503" t="s">
        <v>92</v>
      </c>
      <c r="G503" t="s">
        <v>128</v>
      </c>
      <c r="H503">
        <v>25</v>
      </c>
      <c r="I503">
        <v>0</v>
      </c>
      <c r="K503">
        <v>25</v>
      </c>
      <c r="L503">
        <v>36</v>
      </c>
      <c r="M503">
        <v>37</v>
      </c>
      <c r="N503">
        <v>36</v>
      </c>
      <c r="O503">
        <v>36</v>
      </c>
      <c r="P503">
        <v>29</v>
      </c>
      <c r="Q503">
        <v>27</v>
      </c>
      <c r="R503">
        <v>28</v>
      </c>
      <c r="S503">
        <v>29</v>
      </c>
      <c r="T503">
        <v>30</v>
      </c>
      <c r="U503">
        <v>30</v>
      </c>
      <c r="V503">
        <v>0</v>
      </c>
      <c r="W503">
        <v>0</v>
      </c>
      <c r="X503">
        <v>23</v>
      </c>
      <c r="Y503">
        <v>24</v>
      </c>
      <c r="Z503">
        <v>26</v>
      </c>
      <c r="AA503">
        <v>1</v>
      </c>
      <c r="AB503">
        <v>19</v>
      </c>
      <c r="AC503">
        <v>32</v>
      </c>
      <c r="AD503">
        <v>27</v>
      </c>
      <c r="AE503">
        <v>29</v>
      </c>
      <c r="AF503">
        <v>7</v>
      </c>
      <c r="AG503">
        <v>5</v>
      </c>
      <c r="AH503">
        <v>4</v>
      </c>
      <c r="AI503">
        <v>16</v>
      </c>
      <c r="AJ503">
        <v>1</v>
      </c>
      <c r="AK503">
        <v>0</v>
      </c>
      <c r="AL503">
        <v>0</v>
      </c>
      <c r="AM503">
        <v>10</v>
      </c>
      <c r="AN503" s="50" t="s">
        <v>128</v>
      </c>
    </row>
    <row r="504" spans="1:40" x14ac:dyDescent="0.3">
      <c r="A504">
        <v>2026</v>
      </c>
      <c r="B504">
        <v>3</v>
      </c>
      <c r="C504">
        <v>4405</v>
      </c>
      <c r="D504">
        <v>4408</v>
      </c>
      <c r="E504" t="s">
        <v>129</v>
      </c>
      <c r="F504" t="s">
        <v>92</v>
      </c>
      <c r="G504" t="s">
        <v>128</v>
      </c>
      <c r="H504">
        <v>0</v>
      </c>
      <c r="I504">
        <v>0</v>
      </c>
      <c r="K504">
        <v>0</v>
      </c>
      <c r="L504">
        <v>1</v>
      </c>
      <c r="M504">
        <v>1</v>
      </c>
      <c r="N504">
        <v>1</v>
      </c>
      <c r="O504">
        <v>1</v>
      </c>
      <c r="P504">
        <v>0</v>
      </c>
      <c r="Q504">
        <v>0</v>
      </c>
      <c r="R504">
        <v>0</v>
      </c>
      <c r="S504">
        <v>0</v>
      </c>
      <c r="T504">
        <v>2</v>
      </c>
      <c r="U504">
        <v>2</v>
      </c>
      <c r="V504">
        <v>0</v>
      </c>
      <c r="W504">
        <v>0</v>
      </c>
      <c r="X504">
        <v>1</v>
      </c>
      <c r="Y504">
        <v>1</v>
      </c>
      <c r="Z504">
        <v>1</v>
      </c>
      <c r="AA504">
        <v>0</v>
      </c>
      <c r="AB504">
        <v>0</v>
      </c>
      <c r="AC504">
        <v>2</v>
      </c>
      <c r="AD504">
        <v>2</v>
      </c>
      <c r="AE504">
        <v>2</v>
      </c>
      <c r="AF504">
        <v>5</v>
      </c>
      <c r="AG504">
        <v>3</v>
      </c>
      <c r="AH504">
        <v>2</v>
      </c>
      <c r="AI504">
        <v>0</v>
      </c>
      <c r="AJ504">
        <v>1</v>
      </c>
      <c r="AK504">
        <v>0</v>
      </c>
      <c r="AL504">
        <v>0</v>
      </c>
      <c r="AM504">
        <v>0</v>
      </c>
      <c r="AN504" s="50" t="s">
        <v>128</v>
      </c>
    </row>
    <row r="505" spans="1:40" x14ac:dyDescent="0.3">
      <c r="A505">
        <v>2026</v>
      </c>
      <c r="B505">
        <v>3</v>
      </c>
      <c r="C505">
        <v>4406</v>
      </c>
      <c r="D505">
        <v>4409</v>
      </c>
      <c r="E505" t="s">
        <v>130</v>
      </c>
      <c r="F505" t="s">
        <v>92</v>
      </c>
      <c r="G505" t="s">
        <v>128</v>
      </c>
      <c r="H505">
        <v>1</v>
      </c>
      <c r="I505">
        <v>0</v>
      </c>
      <c r="K505">
        <v>1</v>
      </c>
      <c r="L505">
        <v>4</v>
      </c>
      <c r="M505">
        <v>4</v>
      </c>
      <c r="N505">
        <v>5</v>
      </c>
      <c r="O505">
        <v>4</v>
      </c>
      <c r="P505">
        <v>5</v>
      </c>
      <c r="Q505">
        <v>5</v>
      </c>
      <c r="R505">
        <v>6</v>
      </c>
      <c r="S505">
        <v>6</v>
      </c>
      <c r="T505">
        <v>5</v>
      </c>
      <c r="U505">
        <v>5</v>
      </c>
      <c r="V505">
        <v>0</v>
      </c>
      <c r="W505">
        <v>0</v>
      </c>
      <c r="X505">
        <v>2</v>
      </c>
      <c r="Y505">
        <v>2</v>
      </c>
      <c r="Z505">
        <v>2</v>
      </c>
      <c r="AA505">
        <v>0</v>
      </c>
      <c r="AB505">
        <v>2</v>
      </c>
      <c r="AC505">
        <v>3</v>
      </c>
      <c r="AD505">
        <v>4</v>
      </c>
      <c r="AE505">
        <v>3</v>
      </c>
      <c r="AF505">
        <v>13</v>
      </c>
      <c r="AG505">
        <v>7</v>
      </c>
      <c r="AH505">
        <v>0</v>
      </c>
      <c r="AI505">
        <v>0</v>
      </c>
      <c r="AJ505">
        <v>16</v>
      </c>
      <c r="AK505">
        <v>0</v>
      </c>
      <c r="AL505">
        <v>0</v>
      </c>
      <c r="AM505">
        <v>1</v>
      </c>
      <c r="AN505" s="50" t="s">
        <v>128</v>
      </c>
    </row>
    <row r="506" spans="1:40" x14ac:dyDescent="0.3">
      <c r="A506">
        <v>2026</v>
      </c>
      <c r="B506">
        <v>3</v>
      </c>
      <c r="C506">
        <v>4408</v>
      </c>
      <c r="D506">
        <v>4411</v>
      </c>
      <c r="E506" t="s">
        <v>132</v>
      </c>
      <c r="F506" t="s">
        <v>92</v>
      </c>
      <c r="G506" t="s">
        <v>128</v>
      </c>
      <c r="H506">
        <v>0</v>
      </c>
      <c r="I506">
        <v>0</v>
      </c>
      <c r="K506">
        <v>0</v>
      </c>
      <c r="L506">
        <v>1</v>
      </c>
      <c r="M506">
        <v>1</v>
      </c>
      <c r="N506">
        <v>1</v>
      </c>
      <c r="O506">
        <v>1</v>
      </c>
      <c r="P506">
        <v>0</v>
      </c>
      <c r="Q506">
        <v>0</v>
      </c>
      <c r="R506">
        <v>0</v>
      </c>
      <c r="S506">
        <v>0</v>
      </c>
      <c r="T506">
        <v>0</v>
      </c>
      <c r="U506">
        <v>0</v>
      </c>
      <c r="V506">
        <v>0</v>
      </c>
      <c r="W506">
        <v>0</v>
      </c>
      <c r="X506">
        <v>4</v>
      </c>
      <c r="Y506">
        <v>3</v>
      </c>
      <c r="Z506">
        <v>3</v>
      </c>
      <c r="AA506">
        <v>0</v>
      </c>
      <c r="AB506">
        <v>0</v>
      </c>
      <c r="AC506">
        <v>2</v>
      </c>
      <c r="AD506">
        <v>2</v>
      </c>
      <c r="AE506">
        <v>2</v>
      </c>
      <c r="AF506">
        <v>2</v>
      </c>
      <c r="AG506">
        <v>0</v>
      </c>
      <c r="AH506">
        <v>4</v>
      </c>
      <c r="AI506">
        <v>0</v>
      </c>
      <c r="AJ506">
        <v>0</v>
      </c>
      <c r="AK506">
        <v>0</v>
      </c>
      <c r="AL506">
        <v>0</v>
      </c>
      <c r="AM506">
        <v>0</v>
      </c>
      <c r="AN506" s="50" t="s">
        <v>128</v>
      </c>
    </row>
    <row r="507" spans="1:40" x14ac:dyDescent="0.3">
      <c r="A507">
        <v>2026</v>
      </c>
      <c r="B507">
        <v>3</v>
      </c>
      <c r="C507">
        <v>4409</v>
      </c>
      <c r="D507">
        <v>4412</v>
      </c>
      <c r="E507" t="s">
        <v>133</v>
      </c>
      <c r="F507" t="s">
        <v>92</v>
      </c>
      <c r="G507" t="s">
        <v>128</v>
      </c>
      <c r="H507">
        <v>0</v>
      </c>
      <c r="I507">
        <v>0</v>
      </c>
      <c r="K507">
        <v>0</v>
      </c>
      <c r="L507">
        <v>0</v>
      </c>
      <c r="M507">
        <v>0</v>
      </c>
      <c r="N507">
        <v>0</v>
      </c>
      <c r="O507">
        <v>0</v>
      </c>
      <c r="P507">
        <v>0</v>
      </c>
      <c r="Q507">
        <v>0</v>
      </c>
      <c r="R507">
        <v>0</v>
      </c>
      <c r="S507">
        <v>0</v>
      </c>
      <c r="T507">
        <v>0</v>
      </c>
      <c r="U507">
        <v>0</v>
      </c>
      <c r="V507">
        <v>0</v>
      </c>
      <c r="W507">
        <v>0</v>
      </c>
      <c r="X507">
        <v>1</v>
      </c>
      <c r="Y507">
        <v>1</v>
      </c>
      <c r="Z507">
        <v>1</v>
      </c>
      <c r="AA507">
        <v>0</v>
      </c>
      <c r="AB507">
        <v>0</v>
      </c>
      <c r="AC507">
        <v>0</v>
      </c>
      <c r="AD507">
        <v>0</v>
      </c>
      <c r="AE507">
        <v>0</v>
      </c>
      <c r="AF507">
        <v>1</v>
      </c>
      <c r="AG507">
        <v>1</v>
      </c>
      <c r="AH507">
        <v>0</v>
      </c>
      <c r="AI507">
        <v>0</v>
      </c>
      <c r="AJ507">
        <v>0</v>
      </c>
      <c r="AK507">
        <v>0</v>
      </c>
      <c r="AL507">
        <v>0</v>
      </c>
      <c r="AM507">
        <v>0</v>
      </c>
      <c r="AN507" s="50" t="s">
        <v>128</v>
      </c>
    </row>
    <row r="508" spans="1:40" x14ac:dyDescent="0.3">
      <c r="A508">
        <v>2026</v>
      </c>
      <c r="B508">
        <v>3</v>
      </c>
      <c r="C508">
        <v>4410</v>
      </c>
      <c r="D508">
        <v>4413</v>
      </c>
      <c r="E508" t="s">
        <v>134</v>
      </c>
      <c r="F508" t="s">
        <v>92</v>
      </c>
      <c r="G508" t="s">
        <v>128</v>
      </c>
      <c r="H508">
        <v>0</v>
      </c>
      <c r="I508">
        <v>0</v>
      </c>
      <c r="K508">
        <v>0</v>
      </c>
      <c r="L508">
        <v>0</v>
      </c>
      <c r="M508">
        <v>0</v>
      </c>
      <c r="N508">
        <v>0</v>
      </c>
      <c r="O508">
        <v>0</v>
      </c>
      <c r="P508">
        <v>0</v>
      </c>
      <c r="Q508">
        <v>0</v>
      </c>
      <c r="R508">
        <v>0</v>
      </c>
      <c r="S508">
        <v>0</v>
      </c>
      <c r="T508">
        <v>0</v>
      </c>
      <c r="U508">
        <v>0</v>
      </c>
      <c r="V508">
        <v>0</v>
      </c>
      <c r="W508">
        <v>0</v>
      </c>
      <c r="X508">
        <v>2</v>
      </c>
      <c r="Y508">
        <v>2</v>
      </c>
      <c r="Z508">
        <v>2</v>
      </c>
      <c r="AA508">
        <v>0</v>
      </c>
      <c r="AB508">
        <v>1</v>
      </c>
      <c r="AC508">
        <v>2</v>
      </c>
      <c r="AD508">
        <v>2</v>
      </c>
      <c r="AE508">
        <v>2</v>
      </c>
      <c r="AF508">
        <v>1</v>
      </c>
      <c r="AG508">
        <v>1</v>
      </c>
      <c r="AH508">
        <v>0</v>
      </c>
      <c r="AI508">
        <v>0</v>
      </c>
      <c r="AJ508">
        <v>0</v>
      </c>
      <c r="AK508">
        <v>0</v>
      </c>
      <c r="AL508">
        <v>0</v>
      </c>
      <c r="AM508">
        <v>1</v>
      </c>
      <c r="AN508" s="50" t="s">
        <v>128</v>
      </c>
    </row>
    <row r="509" spans="1:40" x14ac:dyDescent="0.3">
      <c r="A509">
        <v>2026</v>
      </c>
      <c r="B509">
        <v>3</v>
      </c>
      <c r="C509">
        <v>4411</v>
      </c>
      <c r="D509">
        <v>4414</v>
      </c>
      <c r="E509" t="s">
        <v>135</v>
      </c>
      <c r="F509" t="s">
        <v>92</v>
      </c>
      <c r="G509" t="s">
        <v>128</v>
      </c>
      <c r="H509">
        <v>0</v>
      </c>
      <c r="I509">
        <v>0</v>
      </c>
      <c r="K509">
        <v>0</v>
      </c>
      <c r="L509">
        <v>0</v>
      </c>
      <c r="M509">
        <v>0</v>
      </c>
      <c r="N509">
        <v>0</v>
      </c>
      <c r="O509">
        <v>0</v>
      </c>
      <c r="P509">
        <v>1</v>
      </c>
      <c r="Q509">
        <v>1</v>
      </c>
      <c r="R509">
        <v>1</v>
      </c>
      <c r="S509">
        <v>1</v>
      </c>
      <c r="T509">
        <v>1</v>
      </c>
      <c r="U509">
        <v>1</v>
      </c>
      <c r="V509">
        <v>0</v>
      </c>
      <c r="W509">
        <v>0</v>
      </c>
      <c r="X509">
        <v>3</v>
      </c>
      <c r="Y509">
        <v>3</v>
      </c>
      <c r="Z509">
        <v>3</v>
      </c>
      <c r="AA509">
        <v>0</v>
      </c>
      <c r="AB509">
        <v>0</v>
      </c>
      <c r="AC509">
        <v>0</v>
      </c>
      <c r="AD509">
        <v>0</v>
      </c>
      <c r="AE509">
        <v>0</v>
      </c>
      <c r="AF509">
        <v>2</v>
      </c>
      <c r="AG509">
        <v>2</v>
      </c>
      <c r="AH509">
        <v>2</v>
      </c>
      <c r="AI509">
        <v>0</v>
      </c>
      <c r="AJ509">
        <v>0</v>
      </c>
      <c r="AK509">
        <v>0</v>
      </c>
      <c r="AL509">
        <v>0</v>
      </c>
      <c r="AM509">
        <v>0</v>
      </c>
      <c r="AN509" s="50" t="s">
        <v>128</v>
      </c>
    </row>
    <row r="510" spans="1:40" x14ac:dyDescent="0.3">
      <c r="A510">
        <v>2026</v>
      </c>
      <c r="B510">
        <v>3</v>
      </c>
      <c r="C510">
        <v>4412</v>
      </c>
      <c r="D510">
        <v>4415</v>
      </c>
      <c r="E510" t="s">
        <v>136</v>
      </c>
      <c r="F510" t="s">
        <v>92</v>
      </c>
      <c r="G510" t="s">
        <v>128</v>
      </c>
      <c r="H510">
        <v>0</v>
      </c>
      <c r="I510">
        <v>0</v>
      </c>
      <c r="K510">
        <v>0</v>
      </c>
      <c r="L510">
        <v>2</v>
      </c>
      <c r="M510">
        <v>2</v>
      </c>
      <c r="N510">
        <v>2</v>
      </c>
      <c r="O510">
        <v>2</v>
      </c>
      <c r="P510">
        <v>1</v>
      </c>
      <c r="Q510">
        <v>1</v>
      </c>
      <c r="R510">
        <v>1</v>
      </c>
      <c r="S510">
        <v>1</v>
      </c>
      <c r="T510">
        <v>3</v>
      </c>
      <c r="U510">
        <v>3</v>
      </c>
      <c r="V510">
        <v>0</v>
      </c>
      <c r="W510">
        <v>0</v>
      </c>
      <c r="X510">
        <v>1</v>
      </c>
      <c r="Y510">
        <v>1</v>
      </c>
      <c r="Z510">
        <v>1</v>
      </c>
      <c r="AA510">
        <v>0</v>
      </c>
      <c r="AB510">
        <v>0</v>
      </c>
      <c r="AC510">
        <v>0</v>
      </c>
      <c r="AD510">
        <v>0</v>
      </c>
      <c r="AE510">
        <v>0</v>
      </c>
      <c r="AF510">
        <v>0</v>
      </c>
      <c r="AG510">
        <v>0</v>
      </c>
      <c r="AH510">
        <v>0</v>
      </c>
      <c r="AI510">
        <v>0</v>
      </c>
      <c r="AJ510">
        <v>0</v>
      </c>
      <c r="AK510">
        <v>0</v>
      </c>
      <c r="AL510">
        <v>0</v>
      </c>
      <c r="AM510">
        <v>0</v>
      </c>
      <c r="AN510" s="50" t="s">
        <v>128</v>
      </c>
    </row>
    <row r="511" spans="1:40" x14ac:dyDescent="0.3">
      <c r="A511">
        <v>2026</v>
      </c>
      <c r="B511">
        <v>3</v>
      </c>
      <c r="C511">
        <v>4413</v>
      </c>
      <c r="D511">
        <v>4416</v>
      </c>
      <c r="E511" t="s">
        <v>137</v>
      </c>
      <c r="F511" t="s">
        <v>92</v>
      </c>
      <c r="G511" t="s">
        <v>128</v>
      </c>
      <c r="H511">
        <v>0</v>
      </c>
      <c r="I511">
        <v>0</v>
      </c>
      <c r="K511">
        <v>0</v>
      </c>
      <c r="L511">
        <v>2</v>
      </c>
      <c r="M511">
        <v>2</v>
      </c>
      <c r="N511">
        <v>2</v>
      </c>
      <c r="O511">
        <v>2</v>
      </c>
      <c r="P511">
        <v>2</v>
      </c>
      <c r="Q511">
        <v>2</v>
      </c>
      <c r="R511">
        <v>2</v>
      </c>
      <c r="S511">
        <v>2</v>
      </c>
      <c r="T511">
        <v>4</v>
      </c>
      <c r="U511">
        <v>4</v>
      </c>
      <c r="V511">
        <v>0</v>
      </c>
      <c r="W511">
        <v>0</v>
      </c>
      <c r="X511">
        <v>0</v>
      </c>
      <c r="Y511">
        <v>0</v>
      </c>
      <c r="Z511">
        <v>0</v>
      </c>
      <c r="AA511">
        <v>0</v>
      </c>
      <c r="AB511">
        <v>2</v>
      </c>
      <c r="AC511">
        <v>0</v>
      </c>
      <c r="AD511">
        <v>0</v>
      </c>
      <c r="AE511">
        <v>0</v>
      </c>
      <c r="AF511">
        <v>1</v>
      </c>
      <c r="AG511">
        <v>1</v>
      </c>
      <c r="AH511">
        <v>0</v>
      </c>
      <c r="AI511">
        <v>0</v>
      </c>
      <c r="AJ511">
        <v>0</v>
      </c>
      <c r="AK511">
        <v>0</v>
      </c>
      <c r="AL511">
        <v>0</v>
      </c>
      <c r="AM511">
        <v>3</v>
      </c>
      <c r="AN511" s="50" t="s">
        <v>128</v>
      </c>
    </row>
    <row r="512" spans="1:40" x14ac:dyDescent="0.3">
      <c r="A512">
        <v>2026</v>
      </c>
      <c r="B512">
        <v>3</v>
      </c>
      <c r="C512">
        <v>4414</v>
      </c>
      <c r="D512">
        <v>4417</v>
      </c>
      <c r="E512" t="s">
        <v>138</v>
      </c>
      <c r="F512" t="s">
        <v>92</v>
      </c>
      <c r="G512" t="s">
        <v>107</v>
      </c>
      <c r="H512">
        <v>0</v>
      </c>
      <c r="I512">
        <v>0</v>
      </c>
      <c r="K512">
        <v>0</v>
      </c>
      <c r="L512">
        <v>0</v>
      </c>
      <c r="M512">
        <v>0</v>
      </c>
      <c r="N512">
        <v>0</v>
      </c>
      <c r="O512">
        <v>0</v>
      </c>
      <c r="P512">
        <v>2</v>
      </c>
      <c r="Q512">
        <v>2</v>
      </c>
      <c r="R512">
        <v>2</v>
      </c>
      <c r="S512">
        <v>2</v>
      </c>
      <c r="T512">
        <v>2</v>
      </c>
      <c r="U512">
        <v>2</v>
      </c>
      <c r="V512">
        <v>0</v>
      </c>
      <c r="W512">
        <v>0</v>
      </c>
      <c r="X512">
        <v>1</v>
      </c>
      <c r="Y512">
        <v>1</v>
      </c>
      <c r="Z512">
        <v>1</v>
      </c>
      <c r="AA512">
        <v>0</v>
      </c>
      <c r="AB512">
        <v>1</v>
      </c>
      <c r="AC512">
        <v>2</v>
      </c>
      <c r="AD512">
        <v>2</v>
      </c>
      <c r="AE512">
        <v>2</v>
      </c>
      <c r="AF512">
        <v>0</v>
      </c>
      <c r="AG512">
        <v>0</v>
      </c>
      <c r="AH512">
        <v>0</v>
      </c>
      <c r="AI512">
        <v>0</v>
      </c>
      <c r="AJ512">
        <v>0</v>
      </c>
      <c r="AK512">
        <v>0</v>
      </c>
      <c r="AL512">
        <v>0</v>
      </c>
      <c r="AM512">
        <v>0</v>
      </c>
      <c r="AN512" s="50" t="s">
        <v>107</v>
      </c>
    </row>
    <row r="513" spans="1:40" x14ac:dyDescent="0.3">
      <c r="A513">
        <v>2026</v>
      </c>
      <c r="B513">
        <v>3</v>
      </c>
      <c r="C513">
        <v>4415</v>
      </c>
      <c r="D513">
        <v>4418</v>
      </c>
      <c r="E513" t="s">
        <v>139</v>
      </c>
      <c r="F513" t="s">
        <v>92</v>
      </c>
      <c r="G513" t="s">
        <v>107</v>
      </c>
      <c r="H513">
        <v>0</v>
      </c>
      <c r="I513">
        <v>0</v>
      </c>
      <c r="K513">
        <v>0</v>
      </c>
      <c r="L513">
        <v>0</v>
      </c>
      <c r="M513">
        <v>0</v>
      </c>
      <c r="N513">
        <v>0</v>
      </c>
      <c r="O513">
        <v>0</v>
      </c>
      <c r="P513">
        <v>0</v>
      </c>
      <c r="Q513">
        <v>0</v>
      </c>
      <c r="R513">
        <v>0</v>
      </c>
      <c r="S513">
        <v>0</v>
      </c>
      <c r="T513">
        <v>1</v>
      </c>
      <c r="U513">
        <v>1</v>
      </c>
      <c r="V513">
        <v>0</v>
      </c>
      <c r="W513">
        <v>0</v>
      </c>
      <c r="X513">
        <v>1</v>
      </c>
      <c r="Y513">
        <v>1</v>
      </c>
      <c r="Z513">
        <v>1</v>
      </c>
      <c r="AA513">
        <v>0</v>
      </c>
      <c r="AB513">
        <v>0</v>
      </c>
      <c r="AC513">
        <v>1</v>
      </c>
      <c r="AD513">
        <v>1</v>
      </c>
      <c r="AE513">
        <v>1</v>
      </c>
      <c r="AF513">
        <v>1</v>
      </c>
      <c r="AG513">
        <v>1</v>
      </c>
      <c r="AH513">
        <v>0</v>
      </c>
      <c r="AI513">
        <v>0</v>
      </c>
      <c r="AJ513">
        <v>0</v>
      </c>
      <c r="AK513">
        <v>0</v>
      </c>
      <c r="AL513">
        <v>0</v>
      </c>
      <c r="AM513">
        <v>0</v>
      </c>
      <c r="AN513" s="50" t="s">
        <v>107</v>
      </c>
    </row>
    <row r="514" spans="1:40" x14ac:dyDescent="0.3">
      <c r="A514">
        <v>2026</v>
      </c>
      <c r="B514">
        <v>3</v>
      </c>
      <c r="C514">
        <v>4416</v>
      </c>
      <c r="D514">
        <v>4419</v>
      </c>
      <c r="E514" t="s">
        <v>140</v>
      </c>
      <c r="F514" t="s">
        <v>92</v>
      </c>
      <c r="G514" t="s">
        <v>107</v>
      </c>
      <c r="H514">
        <v>0</v>
      </c>
      <c r="I514">
        <v>0</v>
      </c>
      <c r="K514">
        <v>0</v>
      </c>
      <c r="L514">
        <v>0</v>
      </c>
      <c r="M514">
        <v>0</v>
      </c>
      <c r="N514">
        <v>0</v>
      </c>
      <c r="O514">
        <v>0</v>
      </c>
      <c r="P514">
        <v>0</v>
      </c>
      <c r="Q514">
        <v>0</v>
      </c>
      <c r="R514">
        <v>0</v>
      </c>
      <c r="S514">
        <v>0</v>
      </c>
      <c r="T514">
        <v>0</v>
      </c>
      <c r="U514">
        <v>0</v>
      </c>
      <c r="V514">
        <v>0</v>
      </c>
      <c r="W514">
        <v>0</v>
      </c>
      <c r="X514">
        <v>1</v>
      </c>
      <c r="Y514">
        <v>1</v>
      </c>
      <c r="Z514">
        <v>1</v>
      </c>
      <c r="AA514">
        <v>0</v>
      </c>
      <c r="AB514">
        <v>3</v>
      </c>
      <c r="AC514">
        <v>0</v>
      </c>
      <c r="AD514">
        <v>0</v>
      </c>
      <c r="AE514">
        <v>0</v>
      </c>
      <c r="AF514">
        <v>2</v>
      </c>
      <c r="AG514">
        <v>2</v>
      </c>
      <c r="AH514">
        <v>0</v>
      </c>
      <c r="AI514">
        <v>0</v>
      </c>
      <c r="AJ514">
        <v>4</v>
      </c>
      <c r="AK514">
        <v>0</v>
      </c>
      <c r="AL514">
        <v>0</v>
      </c>
      <c r="AM514">
        <v>0</v>
      </c>
      <c r="AN514" s="50" t="s">
        <v>107</v>
      </c>
    </row>
    <row r="515" spans="1:40" x14ac:dyDescent="0.3">
      <c r="A515">
        <v>2026</v>
      </c>
      <c r="B515">
        <v>3</v>
      </c>
      <c r="C515">
        <v>4417</v>
      </c>
      <c r="D515">
        <v>4420</v>
      </c>
      <c r="E515" t="s">
        <v>141</v>
      </c>
      <c r="F515" t="s">
        <v>92</v>
      </c>
      <c r="G515" t="s">
        <v>141</v>
      </c>
      <c r="H515">
        <v>21</v>
      </c>
      <c r="I515">
        <v>2</v>
      </c>
      <c r="K515">
        <v>42</v>
      </c>
      <c r="L515">
        <v>21</v>
      </c>
      <c r="M515">
        <v>21</v>
      </c>
      <c r="N515">
        <v>21</v>
      </c>
      <c r="O515">
        <v>21</v>
      </c>
      <c r="P515">
        <v>16</v>
      </c>
      <c r="Q515">
        <v>15</v>
      </c>
      <c r="R515">
        <v>16</v>
      </c>
      <c r="S515">
        <v>16</v>
      </c>
      <c r="T515">
        <v>19</v>
      </c>
      <c r="U515">
        <v>19</v>
      </c>
      <c r="V515">
        <v>0</v>
      </c>
      <c r="W515">
        <v>0</v>
      </c>
      <c r="X515">
        <v>14</v>
      </c>
      <c r="Y515">
        <v>12</v>
      </c>
      <c r="Z515">
        <v>15</v>
      </c>
      <c r="AA515">
        <v>0</v>
      </c>
      <c r="AB515">
        <v>15</v>
      </c>
      <c r="AC515">
        <v>22</v>
      </c>
      <c r="AD515">
        <v>18</v>
      </c>
      <c r="AE515">
        <v>22</v>
      </c>
      <c r="AF515">
        <v>32</v>
      </c>
      <c r="AG515">
        <v>13</v>
      </c>
      <c r="AH515">
        <v>12</v>
      </c>
      <c r="AI515">
        <v>26</v>
      </c>
      <c r="AJ515">
        <v>2</v>
      </c>
      <c r="AK515">
        <v>0</v>
      </c>
      <c r="AL515">
        <v>0</v>
      </c>
      <c r="AM515">
        <v>11</v>
      </c>
      <c r="AN515" s="50" t="s">
        <v>141</v>
      </c>
    </row>
    <row r="516" spans="1:40" x14ac:dyDescent="0.3">
      <c r="A516">
        <v>2026</v>
      </c>
      <c r="B516">
        <v>3</v>
      </c>
      <c r="C516">
        <v>4418</v>
      </c>
      <c r="D516">
        <v>4421</v>
      </c>
      <c r="E516" t="s">
        <v>142</v>
      </c>
      <c r="F516" t="s">
        <v>92</v>
      </c>
      <c r="G516" t="s">
        <v>141</v>
      </c>
      <c r="H516">
        <v>0</v>
      </c>
      <c r="I516">
        <v>0</v>
      </c>
      <c r="K516">
        <v>1</v>
      </c>
      <c r="L516">
        <v>5</v>
      </c>
      <c r="M516">
        <v>5</v>
      </c>
      <c r="N516">
        <v>5</v>
      </c>
      <c r="O516">
        <v>5</v>
      </c>
      <c r="P516">
        <v>6</v>
      </c>
      <c r="Q516">
        <v>6</v>
      </c>
      <c r="R516">
        <v>6</v>
      </c>
      <c r="S516">
        <v>6</v>
      </c>
      <c r="T516">
        <v>3</v>
      </c>
      <c r="U516">
        <v>3</v>
      </c>
      <c r="V516">
        <v>0</v>
      </c>
      <c r="W516">
        <v>0</v>
      </c>
      <c r="X516">
        <v>5</v>
      </c>
      <c r="Y516">
        <v>4</v>
      </c>
      <c r="Z516">
        <v>5</v>
      </c>
      <c r="AA516">
        <v>0</v>
      </c>
      <c r="AB516">
        <v>6</v>
      </c>
      <c r="AC516">
        <v>7</v>
      </c>
      <c r="AD516">
        <v>6</v>
      </c>
      <c r="AE516">
        <v>7</v>
      </c>
      <c r="AF516">
        <v>6</v>
      </c>
      <c r="AG516">
        <v>5</v>
      </c>
      <c r="AH516">
        <v>1</v>
      </c>
      <c r="AI516">
        <v>0</v>
      </c>
      <c r="AJ516">
        <v>0</v>
      </c>
      <c r="AK516">
        <v>0</v>
      </c>
      <c r="AL516">
        <v>0</v>
      </c>
      <c r="AM516">
        <v>0</v>
      </c>
      <c r="AN516" s="50" t="s">
        <v>141</v>
      </c>
    </row>
    <row r="517" spans="1:40" x14ac:dyDescent="0.3">
      <c r="A517">
        <v>2026</v>
      </c>
      <c r="B517">
        <v>3</v>
      </c>
      <c r="C517">
        <v>4419</v>
      </c>
      <c r="D517">
        <v>4422</v>
      </c>
      <c r="E517" t="s">
        <v>143</v>
      </c>
      <c r="F517" t="s">
        <v>92</v>
      </c>
      <c r="G517" t="s">
        <v>141</v>
      </c>
      <c r="H517">
        <v>0</v>
      </c>
      <c r="I517">
        <v>0</v>
      </c>
      <c r="K517">
        <v>0</v>
      </c>
      <c r="L517">
        <v>2</v>
      </c>
      <c r="M517">
        <v>2</v>
      </c>
      <c r="N517">
        <v>2</v>
      </c>
      <c r="O517">
        <v>2</v>
      </c>
      <c r="P517">
        <v>2</v>
      </c>
      <c r="Q517">
        <v>3</v>
      </c>
      <c r="R517">
        <v>2</v>
      </c>
      <c r="S517">
        <v>2</v>
      </c>
      <c r="T517">
        <v>2</v>
      </c>
      <c r="U517">
        <v>2</v>
      </c>
      <c r="V517">
        <v>0</v>
      </c>
      <c r="W517">
        <v>0</v>
      </c>
      <c r="X517">
        <v>2</v>
      </c>
      <c r="Y517">
        <v>2</v>
      </c>
      <c r="Z517">
        <v>2</v>
      </c>
      <c r="AA517">
        <v>0</v>
      </c>
      <c r="AB517">
        <v>1</v>
      </c>
      <c r="AC517">
        <v>1</v>
      </c>
      <c r="AD517">
        <v>0</v>
      </c>
      <c r="AE517">
        <v>1</v>
      </c>
      <c r="AF517">
        <v>3</v>
      </c>
      <c r="AG517">
        <v>2</v>
      </c>
      <c r="AH517">
        <v>0</v>
      </c>
      <c r="AI517">
        <v>0</v>
      </c>
      <c r="AJ517">
        <v>0</v>
      </c>
      <c r="AK517">
        <v>0</v>
      </c>
      <c r="AL517">
        <v>0</v>
      </c>
      <c r="AM517">
        <v>0</v>
      </c>
      <c r="AN517" s="50" t="s">
        <v>141</v>
      </c>
    </row>
    <row r="518" spans="1:40" x14ac:dyDescent="0.3">
      <c r="A518">
        <v>2026</v>
      </c>
      <c r="B518">
        <v>3</v>
      </c>
      <c r="C518">
        <v>4420</v>
      </c>
      <c r="D518">
        <v>4423</v>
      </c>
      <c r="E518" t="s">
        <v>144</v>
      </c>
      <c r="F518" t="s">
        <v>92</v>
      </c>
      <c r="G518" t="s">
        <v>141</v>
      </c>
      <c r="H518">
        <v>0</v>
      </c>
      <c r="I518">
        <v>0</v>
      </c>
      <c r="K518">
        <v>0</v>
      </c>
      <c r="L518">
        <v>5</v>
      </c>
      <c r="M518">
        <v>5</v>
      </c>
      <c r="N518">
        <v>5</v>
      </c>
      <c r="O518">
        <v>5</v>
      </c>
      <c r="P518">
        <v>5</v>
      </c>
      <c r="Q518">
        <v>6</v>
      </c>
      <c r="R518">
        <v>6</v>
      </c>
      <c r="S518">
        <v>6</v>
      </c>
      <c r="T518">
        <v>6</v>
      </c>
      <c r="U518">
        <v>6</v>
      </c>
      <c r="V518">
        <v>0</v>
      </c>
      <c r="W518">
        <v>0</v>
      </c>
      <c r="X518">
        <v>7</v>
      </c>
      <c r="Y518">
        <v>8</v>
      </c>
      <c r="Z518">
        <v>7</v>
      </c>
      <c r="AA518">
        <v>0</v>
      </c>
      <c r="AB518">
        <v>4</v>
      </c>
      <c r="AC518">
        <v>5</v>
      </c>
      <c r="AD518">
        <v>6</v>
      </c>
      <c r="AE518">
        <v>7</v>
      </c>
      <c r="AF518">
        <v>1</v>
      </c>
      <c r="AG518">
        <v>1</v>
      </c>
      <c r="AH518">
        <v>0</v>
      </c>
      <c r="AI518">
        <v>0</v>
      </c>
      <c r="AJ518">
        <v>0</v>
      </c>
      <c r="AK518">
        <v>0</v>
      </c>
      <c r="AL518">
        <v>0</v>
      </c>
      <c r="AM518">
        <v>8</v>
      </c>
      <c r="AN518" s="50" t="s">
        <v>141</v>
      </c>
    </row>
    <row r="519" spans="1:40" x14ac:dyDescent="0.3">
      <c r="A519">
        <v>2026</v>
      </c>
      <c r="B519">
        <v>3</v>
      </c>
      <c r="C519">
        <v>4421</v>
      </c>
      <c r="D519">
        <v>4424</v>
      </c>
      <c r="E519" t="s">
        <v>145</v>
      </c>
      <c r="F519" t="s">
        <v>92</v>
      </c>
      <c r="G519" t="s">
        <v>141</v>
      </c>
      <c r="H519">
        <v>0</v>
      </c>
      <c r="I519">
        <v>0</v>
      </c>
      <c r="K519">
        <v>0</v>
      </c>
      <c r="L519">
        <v>4</v>
      </c>
      <c r="M519">
        <v>4</v>
      </c>
      <c r="N519">
        <v>4</v>
      </c>
      <c r="O519">
        <v>4</v>
      </c>
      <c r="P519">
        <v>11</v>
      </c>
      <c r="Q519">
        <v>11</v>
      </c>
      <c r="R519">
        <v>12</v>
      </c>
      <c r="S519">
        <v>11</v>
      </c>
      <c r="T519">
        <v>4</v>
      </c>
      <c r="U519">
        <v>5</v>
      </c>
      <c r="V519">
        <v>0</v>
      </c>
      <c r="W519">
        <v>0</v>
      </c>
      <c r="X519">
        <v>4</v>
      </c>
      <c r="Y519">
        <v>4</v>
      </c>
      <c r="Z519">
        <v>5</v>
      </c>
      <c r="AA519">
        <v>0</v>
      </c>
      <c r="AB519">
        <v>1</v>
      </c>
      <c r="AC519">
        <v>2</v>
      </c>
      <c r="AD519">
        <v>2</v>
      </c>
      <c r="AE519">
        <v>2</v>
      </c>
      <c r="AF519">
        <v>3</v>
      </c>
      <c r="AG519">
        <v>4</v>
      </c>
      <c r="AH519">
        <v>1</v>
      </c>
      <c r="AI519">
        <v>0</v>
      </c>
      <c r="AJ519">
        <v>2</v>
      </c>
      <c r="AK519">
        <v>0</v>
      </c>
      <c r="AL519">
        <v>0</v>
      </c>
      <c r="AM519">
        <v>0</v>
      </c>
      <c r="AN519" s="50" t="s">
        <v>141</v>
      </c>
    </row>
    <row r="520" spans="1:40" x14ac:dyDescent="0.3">
      <c r="A520">
        <v>2026</v>
      </c>
      <c r="B520">
        <v>3</v>
      </c>
      <c r="C520">
        <v>4422</v>
      </c>
      <c r="D520">
        <v>4425</v>
      </c>
      <c r="E520" t="s">
        <v>146</v>
      </c>
      <c r="F520" t="s">
        <v>92</v>
      </c>
      <c r="G520" t="s">
        <v>141</v>
      </c>
      <c r="H520">
        <v>0</v>
      </c>
      <c r="I520">
        <v>0</v>
      </c>
      <c r="K520">
        <v>0</v>
      </c>
      <c r="L520">
        <v>4</v>
      </c>
      <c r="M520">
        <v>4</v>
      </c>
      <c r="N520">
        <v>4</v>
      </c>
      <c r="O520">
        <v>4</v>
      </c>
      <c r="P520">
        <v>4</v>
      </c>
      <c r="Q520">
        <v>4</v>
      </c>
      <c r="R520">
        <v>4</v>
      </c>
      <c r="S520">
        <v>4</v>
      </c>
      <c r="T520">
        <v>3</v>
      </c>
      <c r="U520">
        <v>3</v>
      </c>
      <c r="V520">
        <v>0</v>
      </c>
      <c r="W520">
        <v>0</v>
      </c>
      <c r="X520">
        <v>4</v>
      </c>
      <c r="Y520">
        <v>4</v>
      </c>
      <c r="Z520">
        <v>4</v>
      </c>
      <c r="AA520">
        <v>0</v>
      </c>
      <c r="AB520">
        <v>5</v>
      </c>
      <c r="AC520">
        <v>4</v>
      </c>
      <c r="AD520">
        <v>4</v>
      </c>
      <c r="AE520">
        <v>4</v>
      </c>
      <c r="AF520">
        <v>3</v>
      </c>
      <c r="AG520">
        <v>2</v>
      </c>
      <c r="AH520">
        <v>1</v>
      </c>
      <c r="AI520">
        <v>0</v>
      </c>
      <c r="AJ520">
        <v>0</v>
      </c>
      <c r="AK520">
        <v>0</v>
      </c>
      <c r="AL520">
        <v>0</v>
      </c>
      <c r="AM520">
        <v>0</v>
      </c>
      <c r="AN520" s="50" t="s">
        <v>141</v>
      </c>
    </row>
    <row r="521" spans="1:40" x14ac:dyDescent="0.3">
      <c r="A521">
        <v>2026</v>
      </c>
      <c r="B521">
        <v>3</v>
      </c>
      <c r="C521">
        <v>4423</v>
      </c>
      <c r="D521">
        <v>4426</v>
      </c>
      <c r="E521" t="s">
        <v>147</v>
      </c>
      <c r="F521" t="s">
        <v>92</v>
      </c>
      <c r="G521" t="s">
        <v>141</v>
      </c>
      <c r="H521">
        <v>0</v>
      </c>
      <c r="I521">
        <v>0</v>
      </c>
      <c r="K521">
        <v>0</v>
      </c>
      <c r="L521">
        <v>6</v>
      </c>
      <c r="M521">
        <v>6</v>
      </c>
      <c r="N521">
        <v>6</v>
      </c>
      <c r="O521">
        <v>6</v>
      </c>
      <c r="P521">
        <v>4</v>
      </c>
      <c r="Q521">
        <v>4</v>
      </c>
      <c r="R521">
        <v>4</v>
      </c>
      <c r="S521">
        <v>4</v>
      </c>
      <c r="T521">
        <v>7</v>
      </c>
      <c r="U521">
        <v>7</v>
      </c>
      <c r="V521">
        <v>0</v>
      </c>
      <c r="W521">
        <v>0</v>
      </c>
      <c r="X521">
        <v>5</v>
      </c>
      <c r="Y521">
        <v>5</v>
      </c>
      <c r="Z521">
        <v>6</v>
      </c>
      <c r="AA521">
        <v>0</v>
      </c>
      <c r="AB521">
        <v>4</v>
      </c>
      <c r="AC521">
        <v>3</v>
      </c>
      <c r="AD521">
        <v>3</v>
      </c>
      <c r="AE521">
        <v>3</v>
      </c>
      <c r="AF521">
        <v>8</v>
      </c>
      <c r="AG521">
        <v>7</v>
      </c>
      <c r="AH521">
        <v>0</v>
      </c>
      <c r="AI521">
        <v>0</v>
      </c>
      <c r="AJ521">
        <v>3</v>
      </c>
      <c r="AK521">
        <v>0</v>
      </c>
      <c r="AL521">
        <v>3</v>
      </c>
      <c r="AM521">
        <v>0</v>
      </c>
      <c r="AN521" s="50" t="s">
        <v>141</v>
      </c>
    </row>
    <row r="522" spans="1:40" x14ac:dyDescent="0.3">
      <c r="A522">
        <v>2026</v>
      </c>
      <c r="B522">
        <v>3</v>
      </c>
      <c r="C522">
        <v>4424</v>
      </c>
      <c r="D522">
        <v>4427</v>
      </c>
      <c r="E522" t="s">
        <v>148</v>
      </c>
      <c r="F522" t="s">
        <v>92</v>
      </c>
      <c r="G522" t="s">
        <v>141</v>
      </c>
      <c r="H522">
        <v>0</v>
      </c>
      <c r="I522">
        <v>0</v>
      </c>
      <c r="K522">
        <v>0</v>
      </c>
      <c r="L522">
        <v>3</v>
      </c>
      <c r="M522">
        <v>3</v>
      </c>
      <c r="N522">
        <v>3</v>
      </c>
      <c r="O522">
        <v>3</v>
      </c>
      <c r="P522">
        <v>4</v>
      </c>
      <c r="Q522">
        <v>4</v>
      </c>
      <c r="R522">
        <v>4</v>
      </c>
      <c r="S522">
        <v>4</v>
      </c>
      <c r="T522">
        <v>4</v>
      </c>
      <c r="U522">
        <v>4</v>
      </c>
      <c r="V522">
        <v>0</v>
      </c>
      <c r="W522">
        <v>0</v>
      </c>
      <c r="X522">
        <v>2</v>
      </c>
      <c r="Y522">
        <v>2</v>
      </c>
      <c r="Z522">
        <v>2</v>
      </c>
      <c r="AA522">
        <v>0</v>
      </c>
      <c r="AB522">
        <v>4</v>
      </c>
      <c r="AC522">
        <v>2</v>
      </c>
      <c r="AD522">
        <v>2</v>
      </c>
      <c r="AE522">
        <v>2</v>
      </c>
      <c r="AF522">
        <v>1</v>
      </c>
      <c r="AG522">
        <v>1</v>
      </c>
      <c r="AH522">
        <v>0</v>
      </c>
      <c r="AI522">
        <v>0</v>
      </c>
      <c r="AJ522">
        <v>2</v>
      </c>
      <c r="AK522">
        <v>0</v>
      </c>
      <c r="AL522">
        <v>1</v>
      </c>
      <c r="AM522">
        <v>5</v>
      </c>
      <c r="AN522" s="50" t="s">
        <v>141</v>
      </c>
    </row>
    <row r="523" spans="1:40" x14ac:dyDescent="0.3">
      <c r="A523">
        <v>2026</v>
      </c>
      <c r="B523">
        <v>3</v>
      </c>
      <c r="C523">
        <v>4425</v>
      </c>
      <c r="D523">
        <v>4428</v>
      </c>
      <c r="E523" t="s">
        <v>149</v>
      </c>
      <c r="F523" t="s">
        <v>92</v>
      </c>
      <c r="G523" t="s">
        <v>141</v>
      </c>
      <c r="H523">
        <v>0</v>
      </c>
      <c r="I523">
        <v>0</v>
      </c>
      <c r="K523">
        <v>0</v>
      </c>
      <c r="L523">
        <v>8</v>
      </c>
      <c r="M523">
        <v>8</v>
      </c>
      <c r="N523">
        <v>8</v>
      </c>
      <c r="O523">
        <v>8</v>
      </c>
      <c r="P523">
        <v>3</v>
      </c>
      <c r="Q523">
        <v>3</v>
      </c>
      <c r="R523">
        <v>3</v>
      </c>
      <c r="S523">
        <v>3</v>
      </c>
      <c r="T523">
        <v>5</v>
      </c>
      <c r="U523">
        <v>5</v>
      </c>
      <c r="V523">
        <v>0</v>
      </c>
      <c r="W523">
        <v>0</v>
      </c>
      <c r="X523">
        <v>6</v>
      </c>
      <c r="Y523">
        <v>6</v>
      </c>
      <c r="Z523">
        <v>6</v>
      </c>
      <c r="AA523">
        <v>0</v>
      </c>
      <c r="AB523">
        <v>10</v>
      </c>
      <c r="AC523">
        <v>4</v>
      </c>
      <c r="AD523">
        <v>4</v>
      </c>
      <c r="AE523">
        <v>4</v>
      </c>
      <c r="AF523">
        <v>6</v>
      </c>
      <c r="AG523">
        <v>5</v>
      </c>
      <c r="AH523">
        <v>1</v>
      </c>
      <c r="AI523">
        <v>0</v>
      </c>
      <c r="AJ523">
        <v>3</v>
      </c>
      <c r="AK523">
        <v>0</v>
      </c>
      <c r="AL523">
        <v>0</v>
      </c>
      <c r="AM523">
        <v>7</v>
      </c>
      <c r="AN523" s="50" t="s">
        <v>141</v>
      </c>
    </row>
    <row r="524" spans="1:40" x14ac:dyDescent="0.3">
      <c r="A524">
        <v>2026</v>
      </c>
      <c r="B524">
        <v>3</v>
      </c>
      <c r="C524">
        <v>4426</v>
      </c>
      <c r="D524">
        <v>4429</v>
      </c>
      <c r="E524" t="s">
        <v>150</v>
      </c>
      <c r="F524" t="s">
        <v>92</v>
      </c>
      <c r="G524" t="s">
        <v>141</v>
      </c>
      <c r="H524">
        <v>0</v>
      </c>
      <c r="I524">
        <v>0</v>
      </c>
      <c r="K524">
        <v>0</v>
      </c>
      <c r="L524">
        <v>5</v>
      </c>
      <c r="M524">
        <v>5</v>
      </c>
      <c r="N524">
        <v>7</v>
      </c>
      <c r="O524">
        <v>5</v>
      </c>
      <c r="P524">
        <v>9</v>
      </c>
      <c r="Q524">
        <v>10</v>
      </c>
      <c r="R524">
        <v>9</v>
      </c>
      <c r="S524">
        <v>10</v>
      </c>
      <c r="T524">
        <v>9</v>
      </c>
      <c r="U524">
        <v>9</v>
      </c>
      <c r="V524">
        <v>0</v>
      </c>
      <c r="W524">
        <v>0</v>
      </c>
      <c r="X524">
        <v>5</v>
      </c>
      <c r="Y524">
        <v>5</v>
      </c>
      <c r="Z524">
        <v>5</v>
      </c>
      <c r="AA524">
        <v>0</v>
      </c>
      <c r="AB524">
        <v>7</v>
      </c>
      <c r="AC524">
        <v>5</v>
      </c>
      <c r="AD524">
        <v>5</v>
      </c>
      <c r="AE524">
        <v>5</v>
      </c>
      <c r="AF524">
        <v>9</v>
      </c>
      <c r="AG524">
        <v>8</v>
      </c>
      <c r="AH524">
        <v>5</v>
      </c>
      <c r="AI524">
        <v>9</v>
      </c>
      <c r="AJ524">
        <v>1</v>
      </c>
      <c r="AK524">
        <v>0</v>
      </c>
      <c r="AL524">
        <v>2</v>
      </c>
      <c r="AM524">
        <v>7</v>
      </c>
      <c r="AN524" s="50" t="s">
        <v>141</v>
      </c>
    </row>
    <row r="525" spans="1:40" x14ac:dyDescent="0.3">
      <c r="A525">
        <v>2026</v>
      </c>
      <c r="B525">
        <v>3</v>
      </c>
      <c r="C525">
        <v>4427</v>
      </c>
      <c r="D525">
        <v>4430</v>
      </c>
      <c r="E525" t="s">
        <v>151</v>
      </c>
      <c r="F525" t="s">
        <v>92</v>
      </c>
      <c r="G525" t="s">
        <v>141</v>
      </c>
      <c r="H525">
        <v>0</v>
      </c>
      <c r="I525">
        <v>0</v>
      </c>
      <c r="K525">
        <v>0</v>
      </c>
      <c r="L525">
        <v>8</v>
      </c>
      <c r="M525">
        <v>8</v>
      </c>
      <c r="N525">
        <v>8</v>
      </c>
      <c r="O525">
        <v>8</v>
      </c>
      <c r="P525">
        <v>2</v>
      </c>
      <c r="Q525">
        <v>2</v>
      </c>
      <c r="R525">
        <v>2</v>
      </c>
      <c r="S525">
        <v>2</v>
      </c>
      <c r="T525">
        <v>4</v>
      </c>
      <c r="U525">
        <v>4</v>
      </c>
      <c r="V525">
        <v>0</v>
      </c>
      <c r="W525">
        <v>0</v>
      </c>
      <c r="X525">
        <v>1</v>
      </c>
      <c r="Y525">
        <v>1</v>
      </c>
      <c r="Z525">
        <v>1</v>
      </c>
      <c r="AA525">
        <v>0</v>
      </c>
      <c r="AB525">
        <v>3</v>
      </c>
      <c r="AC525">
        <v>4</v>
      </c>
      <c r="AD525">
        <v>4</v>
      </c>
      <c r="AE525">
        <v>4</v>
      </c>
      <c r="AF525">
        <v>6</v>
      </c>
      <c r="AG525">
        <v>6</v>
      </c>
      <c r="AH525">
        <v>1</v>
      </c>
      <c r="AI525">
        <v>0</v>
      </c>
      <c r="AJ525">
        <v>3</v>
      </c>
      <c r="AK525">
        <v>0</v>
      </c>
      <c r="AL525">
        <v>0</v>
      </c>
      <c r="AM525">
        <v>0</v>
      </c>
      <c r="AN525" s="50" t="s">
        <v>141</v>
      </c>
    </row>
    <row r="526" spans="1:40" x14ac:dyDescent="0.3">
      <c r="A526">
        <v>2026</v>
      </c>
      <c r="B526">
        <v>3</v>
      </c>
      <c r="C526">
        <v>4428</v>
      </c>
      <c r="D526">
        <v>4431</v>
      </c>
      <c r="E526" t="s">
        <v>152</v>
      </c>
      <c r="F526" t="s">
        <v>92</v>
      </c>
      <c r="G526" t="s">
        <v>141</v>
      </c>
      <c r="H526">
        <v>0</v>
      </c>
      <c r="I526">
        <v>0</v>
      </c>
      <c r="K526">
        <v>0</v>
      </c>
      <c r="L526">
        <v>1</v>
      </c>
      <c r="M526">
        <v>1</v>
      </c>
      <c r="N526">
        <v>1</v>
      </c>
      <c r="O526">
        <v>1</v>
      </c>
      <c r="P526">
        <v>1</v>
      </c>
      <c r="Q526">
        <v>1</v>
      </c>
      <c r="R526">
        <v>1</v>
      </c>
      <c r="S526">
        <v>1</v>
      </c>
      <c r="T526">
        <v>1</v>
      </c>
      <c r="U526">
        <v>1</v>
      </c>
      <c r="V526">
        <v>0</v>
      </c>
      <c r="W526">
        <v>0</v>
      </c>
      <c r="X526">
        <v>4</v>
      </c>
      <c r="Y526">
        <v>4</v>
      </c>
      <c r="Z526">
        <v>4</v>
      </c>
      <c r="AA526">
        <v>0</v>
      </c>
      <c r="AB526">
        <v>1</v>
      </c>
      <c r="AC526">
        <v>1</v>
      </c>
      <c r="AD526">
        <v>1</v>
      </c>
      <c r="AE526">
        <v>1</v>
      </c>
      <c r="AF526">
        <v>3</v>
      </c>
      <c r="AG526">
        <v>2</v>
      </c>
      <c r="AH526">
        <v>0</v>
      </c>
      <c r="AI526">
        <v>0</v>
      </c>
      <c r="AJ526">
        <v>2</v>
      </c>
      <c r="AK526">
        <v>0</v>
      </c>
      <c r="AL526">
        <v>0</v>
      </c>
      <c r="AM526">
        <v>2</v>
      </c>
      <c r="AN526" s="50" t="s">
        <v>141</v>
      </c>
    </row>
    <row r="527" spans="1:40" x14ac:dyDescent="0.3">
      <c r="A527">
        <v>2026</v>
      </c>
      <c r="B527">
        <v>3</v>
      </c>
      <c r="C527">
        <v>4429</v>
      </c>
      <c r="D527">
        <v>4432</v>
      </c>
      <c r="E527" t="s">
        <v>153</v>
      </c>
      <c r="F527" t="s">
        <v>92</v>
      </c>
      <c r="G527" t="s">
        <v>141</v>
      </c>
      <c r="H527">
        <v>0</v>
      </c>
      <c r="I527">
        <v>0</v>
      </c>
      <c r="K527">
        <v>0</v>
      </c>
      <c r="L527">
        <v>1</v>
      </c>
      <c r="M527">
        <v>1</v>
      </c>
      <c r="N527">
        <v>1</v>
      </c>
      <c r="O527">
        <v>1</v>
      </c>
      <c r="P527">
        <v>0</v>
      </c>
      <c r="Q527">
        <v>0</v>
      </c>
      <c r="R527">
        <v>0</v>
      </c>
      <c r="S527">
        <v>0</v>
      </c>
      <c r="T527">
        <v>4</v>
      </c>
      <c r="U527">
        <v>4</v>
      </c>
      <c r="V527">
        <v>0</v>
      </c>
      <c r="W527">
        <v>0</v>
      </c>
      <c r="X527">
        <v>1</v>
      </c>
      <c r="Y527">
        <v>1</v>
      </c>
      <c r="Z527">
        <v>1</v>
      </c>
      <c r="AA527">
        <v>0</v>
      </c>
      <c r="AB527">
        <v>1</v>
      </c>
      <c r="AC527">
        <v>0</v>
      </c>
      <c r="AD527">
        <v>0</v>
      </c>
      <c r="AE527">
        <v>0</v>
      </c>
      <c r="AF527">
        <v>0</v>
      </c>
      <c r="AG527">
        <v>0</v>
      </c>
      <c r="AH527">
        <v>2</v>
      </c>
      <c r="AI527">
        <v>0</v>
      </c>
      <c r="AJ527">
        <v>0</v>
      </c>
      <c r="AK527">
        <v>0</v>
      </c>
      <c r="AL527">
        <v>0</v>
      </c>
      <c r="AM527">
        <v>0</v>
      </c>
      <c r="AN527" s="50" t="s">
        <v>141</v>
      </c>
    </row>
    <row r="528" spans="1:40" x14ac:dyDescent="0.3">
      <c r="A528">
        <v>2026</v>
      </c>
      <c r="B528">
        <v>3</v>
      </c>
      <c r="C528">
        <v>4430</v>
      </c>
      <c r="D528">
        <v>4433</v>
      </c>
      <c r="E528" t="s">
        <v>154</v>
      </c>
      <c r="F528" t="s">
        <v>92</v>
      </c>
      <c r="G528" t="s">
        <v>141</v>
      </c>
      <c r="H528">
        <v>0</v>
      </c>
      <c r="I528">
        <v>0</v>
      </c>
      <c r="K528">
        <v>0</v>
      </c>
      <c r="L528">
        <v>2</v>
      </c>
      <c r="M528">
        <v>2</v>
      </c>
      <c r="N528">
        <v>3</v>
      </c>
      <c r="O528">
        <v>3</v>
      </c>
      <c r="P528">
        <v>1</v>
      </c>
      <c r="Q528">
        <v>0</v>
      </c>
      <c r="R528">
        <v>1</v>
      </c>
      <c r="S528">
        <v>1</v>
      </c>
      <c r="T528">
        <v>1</v>
      </c>
      <c r="U528">
        <v>1</v>
      </c>
      <c r="V528">
        <v>0</v>
      </c>
      <c r="W528">
        <v>0</v>
      </c>
      <c r="X528">
        <v>1</v>
      </c>
      <c r="Y528">
        <v>3</v>
      </c>
      <c r="Z528">
        <v>2</v>
      </c>
      <c r="AA528">
        <v>0</v>
      </c>
      <c r="AB528">
        <v>1</v>
      </c>
      <c r="AC528">
        <v>0</v>
      </c>
      <c r="AD528">
        <v>1</v>
      </c>
      <c r="AE528">
        <v>1</v>
      </c>
      <c r="AF528">
        <v>4</v>
      </c>
      <c r="AG528">
        <v>1</v>
      </c>
      <c r="AH528">
        <v>0</v>
      </c>
      <c r="AI528">
        <v>0</v>
      </c>
      <c r="AJ528">
        <v>1</v>
      </c>
      <c r="AK528">
        <v>0</v>
      </c>
      <c r="AL528">
        <v>0</v>
      </c>
      <c r="AM528">
        <v>0</v>
      </c>
      <c r="AN528" s="50" t="s">
        <v>141</v>
      </c>
    </row>
    <row r="529" spans="1:40" x14ac:dyDescent="0.3">
      <c r="A529">
        <v>2026</v>
      </c>
      <c r="B529">
        <v>3</v>
      </c>
      <c r="C529">
        <v>4431</v>
      </c>
      <c r="D529">
        <v>4434</v>
      </c>
      <c r="E529" t="s">
        <v>155</v>
      </c>
      <c r="F529" t="s">
        <v>92</v>
      </c>
      <c r="G529" t="s">
        <v>141</v>
      </c>
      <c r="H529">
        <v>0</v>
      </c>
      <c r="I529">
        <v>0</v>
      </c>
      <c r="K529">
        <v>0</v>
      </c>
      <c r="L529">
        <v>0</v>
      </c>
      <c r="M529">
        <v>0</v>
      </c>
      <c r="N529">
        <v>0</v>
      </c>
      <c r="O529">
        <v>0</v>
      </c>
      <c r="P529">
        <v>6</v>
      </c>
      <c r="Q529">
        <v>6</v>
      </c>
      <c r="R529">
        <v>5</v>
      </c>
      <c r="S529">
        <v>6</v>
      </c>
      <c r="T529">
        <v>1</v>
      </c>
      <c r="U529">
        <v>1</v>
      </c>
      <c r="V529">
        <v>0</v>
      </c>
      <c r="W529">
        <v>0</v>
      </c>
      <c r="X529">
        <v>1</v>
      </c>
      <c r="Y529">
        <v>1</v>
      </c>
      <c r="Z529">
        <v>1</v>
      </c>
      <c r="AA529">
        <v>0</v>
      </c>
      <c r="AB529">
        <v>3</v>
      </c>
      <c r="AC529">
        <v>0</v>
      </c>
      <c r="AD529">
        <v>0</v>
      </c>
      <c r="AE529">
        <v>0</v>
      </c>
      <c r="AF529">
        <v>0</v>
      </c>
      <c r="AG529">
        <v>0</v>
      </c>
      <c r="AH529">
        <v>0</v>
      </c>
      <c r="AI529">
        <v>0</v>
      </c>
      <c r="AJ529">
        <v>0</v>
      </c>
      <c r="AK529">
        <v>0</v>
      </c>
      <c r="AL529">
        <v>0</v>
      </c>
      <c r="AM529">
        <v>2</v>
      </c>
      <c r="AN529" s="50" t="s">
        <v>141</v>
      </c>
    </row>
    <row r="530" spans="1:40" x14ac:dyDescent="0.3">
      <c r="A530">
        <v>2026</v>
      </c>
      <c r="B530">
        <v>3</v>
      </c>
      <c r="C530">
        <v>4432</v>
      </c>
      <c r="D530">
        <v>4435</v>
      </c>
      <c r="E530" t="s">
        <v>156</v>
      </c>
      <c r="F530" t="s">
        <v>92</v>
      </c>
      <c r="G530" t="s">
        <v>141</v>
      </c>
      <c r="H530">
        <v>0</v>
      </c>
      <c r="I530">
        <v>0</v>
      </c>
      <c r="K530">
        <v>0</v>
      </c>
      <c r="L530">
        <v>5</v>
      </c>
      <c r="M530">
        <v>5</v>
      </c>
      <c r="N530">
        <v>5</v>
      </c>
      <c r="O530">
        <v>5</v>
      </c>
      <c r="P530">
        <v>2</v>
      </c>
      <c r="Q530">
        <v>2</v>
      </c>
      <c r="R530">
        <v>2</v>
      </c>
      <c r="S530">
        <v>2</v>
      </c>
      <c r="T530">
        <v>0</v>
      </c>
      <c r="U530">
        <v>0</v>
      </c>
      <c r="V530">
        <v>0</v>
      </c>
      <c r="W530">
        <v>0</v>
      </c>
      <c r="X530">
        <v>1</v>
      </c>
      <c r="Y530">
        <v>1</v>
      </c>
      <c r="Z530">
        <v>1</v>
      </c>
      <c r="AA530">
        <v>0</v>
      </c>
      <c r="AB530">
        <v>1</v>
      </c>
      <c r="AC530">
        <v>1</v>
      </c>
      <c r="AD530">
        <v>1</v>
      </c>
      <c r="AE530">
        <v>1</v>
      </c>
      <c r="AF530">
        <v>4</v>
      </c>
      <c r="AG530">
        <v>4</v>
      </c>
      <c r="AH530">
        <v>0</v>
      </c>
      <c r="AI530">
        <v>0</v>
      </c>
      <c r="AJ530">
        <v>0</v>
      </c>
      <c r="AK530">
        <v>0</v>
      </c>
      <c r="AL530">
        <v>0</v>
      </c>
      <c r="AM530">
        <v>1</v>
      </c>
      <c r="AN530" s="50" t="s">
        <v>141</v>
      </c>
    </row>
    <row r="531" spans="1:40" x14ac:dyDescent="0.3">
      <c r="A531">
        <v>2026</v>
      </c>
      <c r="B531">
        <v>3</v>
      </c>
      <c r="C531">
        <v>4433</v>
      </c>
      <c r="D531">
        <v>4436</v>
      </c>
      <c r="E531" t="s">
        <v>157</v>
      </c>
      <c r="F531" t="s">
        <v>92</v>
      </c>
      <c r="G531" t="s">
        <v>141</v>
      </c>
      <c r="H531">
        <v>0</v>
      </c>
      <c r="I531">
        <v>0</v>
      </c>
      <c r="K531">
        <v>0</v>
      </c>
      <c r="L531">
        <v>1</v>
      </c>
      <c r="M531">
        <v>1</v>
      </c>
      <c r="N531">
        <v>1</v>
      </c>
      <c r="O531">
        <v>1</v>
      </c>
      <c r="P531">
        <v>2</v>
      </c>
      <c r="Q531">
        <v>2</v>
      </c>
      <c r="R531">
        <v>2</v>
      </c>
      <c r="S531">
        <v>2</v>
      </c>
      <c r="T531">
        <v>2</v>
      </c>
      <c r="U531">
        <v>2</v>
      </c>
      <c r="V531">
        <v>0</v>
      </c>
      <c r="W531">
        <v>0</v>
      </c>
      <c r="X531">
        <v>3</v>
      </c>
      <c r="Y531">
        <v>3</v>
      </c>
      <c r="Z531">
        <v>3</v>
      </c>
      <c r="AA531">
        <v>0</v>
      </c>
      <c r="AB531">
        <v>2</v>
      </c>
      <c r="AC531">
        <v>0</v>
      </c>
      <c r="AD531">
        <v>0</v>
      </c>
      <c r="AE531">
        <v>0</v>
      </c>
      <c r="AF531">
        <v>4</v>
      </c>
      <c r="AG531">
        <v>3</v>
      </c>
      <c r="AH531">
        <v>0</v>
      </c>
      <c r="AI531">
        <v>0</v>
      </c>
      <c r="AJ531">
        <v>0</v>
      </c>
      <c r="AK531">
        <v>0</v>
      </c>
      <c r="AL531">
        <v>0</v>
      </c>
      <c r="AM531">
        <v>1</v>
      </c>
      <c r="AN531" s="50" t="s">
        <v>141</v>
      </c>
    </row>
    <row r="532" spans="1:40" x14ac:dyDescent="0.3">
      <c r="A532">
        <v>2026</v>
      </c>
      <c r="B532">
        <v>3</v>
      </c>
      <c r="C532">
        <v>4434</v>
      </c>
      <c r="D532">
        <v>4437</v>
      </c>
      <c r="E532" t="s">
        <v>158</v>
      </c>
      <c r="F532" t="s">
        <v>92</v>
      </c>
      <c r="G532" t="s">
        <v>141</v>
      </c>
      <c r="H532">
        <v>0</v>
      </c>
      <c r="I532">
        <v>0</v>
      </c>
      <c r="K532">
        <v>0</v>
      </c>
      <c r="L532">
        <v>6</v>
      </c>
      <c r="M532">
        <v>6</v>
      </c>
      <c r="N532">
        <v>6</v>
      </c>
      <c r="O532">
        <v>6</v>
      </c>
      <c r="P532">
        <v>8</v>
      </c>
      <c r="Q532">
        <v>6</v>
      </c>
      <c r="R532">
        <v>8</v>
      </c>
      <c r="S532">
        <v>8</v>
      </c>
      <c r="T532">
        <v>6</v>
      </c>
      <c r="U532">
        <v>6</v>
      </c>
      <c r="V532">
        <v>0</v>
      </c>
      <c r="W532">
        <v>0</v>
      </c>
      <c r="X532">
        <v>5</v>
      </c>
      <c r="Y532">
        <v>6</v>
      </c>
      <c r="Z532">
        <v>5</v>
      </c>
      <c r="AA532">
        <v>0</v>
      </c>
      <c r="AB532">
        <v>8</v>
      </c>
      <c r="AC532">
        <v>4</v>
      </c>
      <c r="AD532">
        <v>6</v>
      </c>
      <c r="AE532">
        <v>3</v>
      </c>
      <c r="AF532">
        <v>2</v>
      </c>
      <c r="AG532">
        <v>2</v>
      </c>
      <c r="AH532">
        <v>0</v>
      </c>
      <c r="AI532">
        <v>0</v>
      </c>
      <c r="AJ532">
        <v>0</v>
      </c>
      <c r="AK532">
        <v>0</v>
      </c>
      <c r="AL532">
        <v>0</v>
      </c>
      <c r="AM532">
        <v>8</v>
      </c>
      <c r="AN532" s="50" t="s">
        <v>141</v>
      </c>
    </row>
    <row r="533" spans="1:40" x14ac:dyDescent="0.3">
      <c r="A533">
        <v>2026</v>
      </c>
      <c r="B533">
        <v>3</v>
      </c>
      <c r="C533">
        <v>4435</v>
      </c>
      <c r="D533">
        <v>4438</v>
      </c>
      <c r="E533" t="s">
        <v>159</v>
      </c>
      <c r="F533" t="s">
        <v>92</v>
      </c>
      <c r="G533" t="s">
        <v>141</v>
      </c>
      <c r="H533">
        <v>0</v>
      </c>
      <c r="I533">
        <v>0</v>
      </c>
      <c r="K533">
        <v>0</v>
      </c>
      <c r="L533">
        <v>3</v>
      </c>
      <c r="M533">
        <v>3</v>
      </c>
      <c r="N533">
        <v>3</v>
      </c>
      <c r="O533">
        <v>3</v>
      </c>
      <c r="P533">
        <v>2</v>
      </c>
      <c r="Q533">
        <v>2</v>
      </c>
      <c r="R533">
        <v>2</v>
      </c>
      <c r="S533">
        <v>2</v>
      </c>
      <c r="T533">
        <v>2</v>
      </c>
      <c r="U533">
        <v>2</v>
      </c>
      <c r="V533">
        <v>0</v>
      </c>
      <c r="W533">
        <v>0</v>
      </c>
      <c r="X533">
        <v>2</v>
      </c>
      <c r="Y533">
        <v>2</v>
      </c>
      <c r="Z533">
        <v>2</v>
      </c>
      <c r="AA533">
        <v>0</v>
      </c>
      <c r="AB533">
        <v>0</v>
      </c>
      <c r="AC533">
        <v>2</v>
      </c>
      <c r="AD533">
        <v>1</v>
      </c>
      <c r="AE533">
        <v>2</v>
      </c>
      <c r="AF533">
        <v>6</v>
      </c>
      <c r="AG533">
        <v>6</v>
      </c>
      <c r="AH533">
        <v>0</v>
      </c>
      <c r="AI533">
        <v>0</v>
      </c>
      <c r="AJ533">
        <v>0</v>
      </c>
      <c r="AK533">
        <v>0</v>
      </c>
      <c r="AL533">
        <v>2</v>
      </c>
      <c r="AM533">
        <v>2</v>
      </c>
      <c r="AN533" s="50" t="s">
        <v>141</v>
      </c>
    </row>
    <row r="534" spans="1:40" x14ac:dyDescent="0.3">
      <c r="A534">
        <v>2026</v>
      </c>
      <c r="B534">
        <v>3</v>
      </c>
      <c r="C534">
        <v>4436</v>
      </c>
      <c r="D534">
        <v>4439</v>
      </c>
      <c r="E534" t="s">
        <v>160</v>
      </c>
      <c r="F534" t="s">
        <v>33</v>
      </c>
      <c r="G534" t="s">
        <v>161</v>
      </c>
      <c r="H534">
        <v>0</v>
      </c>
      <c r="I534">
        <v>0</v>
      </c>
      <c r="K534">
        <v>0</v>
      </c>
      <c r="L534">
        <v>9</v>
      </c>
      <c r="M534">
        <v>9</v>
      </c>
      <c r="N534">
        <v>9</v>
      </c>
      <c r="O534">
        <v>9</v>
      </c>
      <c r="P534">
        <v>6</v>
      </c>
      <c r="Q534">
        <v>6</v>
      </c>
      <c r="R534">
        <v>6</v>
      </c>
      <c r="S534">
        <v>6</v>
      </c>
      <c r="T534">
        <v>5</v>
      </c>
      <c r="U534">
        <v>5</v>
      </c>
      <c r="V534">
        <v>0</v>
      </c>
      <c r="W534">
        <v>0</v>
      </c>
      <c r="X534">
        <v>3</v>
      </c>
      <c r="Y534">
        <v>3</v>
      </c>
      <c r="Z534">
        <v>3</v>
      </c>
      <c r="AA534">
        <v>0</v>
      </c>
      <c r="AB534">
        <v>3</v>
      </c>
      <c r="AC534">
        <v>2</v>
      </c>
      <c r="AD534">
        <v>2</v>
      </c>
      <c r="AE534">
        <v>2</v>
      </c>
      <c r="AF534">
        <v>4</v>
      </c>
      <c r="AG534">
        <v>3</v>
      </c>
      <c r="AH534">
        <v>5</v>
      </c>
      <c r="AI534">
        <v>39</v>
      </c>
      <c r="AJ534">
        <v>5</v>
      </c>
      <c r="AK534">
        <v>0</v>
      </c>
      <c r="AL534">
        <v>2</v>
      </c>
      <c r="AM534">
        <v>1</v>
      </c>
      <c r="AN534" s="50" t="s">
        <v>161</v>
      </c>
    </row>
    <row r="535" spans="1:40" x14ac:dyDescent="0.3">
      <c r="A535">
        <v>2026</v>
      </c>
      <c r="B535">
        <v>3</v>
      </c>
      <c r="C535">
        <v>4438</v>
      </c>
      <c r="D535">
        <v>4441</v>
      </c>
      <c r="E535" t="s">
        <v>165</v>
      </c>
      <c r="F535" t="s">
        <v>163</v>
      </c>
      <c r="G535" t="s">
        <v>164</v>
      </c>
      <c r="H535">
        <v>0</v>
      </c>
      <c r="I535">
        <v>0</v>
      </c>
      <c r="K535">
        <v>1</v>
      </c>
      <c r="L535">
        <v>10</v>
      </c>
      <c r="M535">
        <v>10</v>
      </c>
      <c r="N535">
        <v>10</v>
      </c>
      <c r="O535">
        <v>10</v>
      </c>
      <c r="P535">
        <v>9</v>
      </c>
      <c r="Q535">
        <v>9</v>
      </c>
      <c r="R535">
        <v>8</v>
      </c>
      <c r="S535">
        <v>9</v>
      </c>
      <c r="T535">
        <v>11</v>
      </c>
      <c r="U535">
        <v>10</v>
      </c>
      <c r="V535">
        <v>0</v>
      </c>
      <c r="W535">
        <v>0</v>
      </c>
      <c r="X535">
        <v>6</v>
      </c>
      <c r="Y535">
        <v>7</v>
      </c>
      <c r="Z535">
        <v>6</v>
      </c>
      <c r="AA535">
        <v>0</v>
      </c>
      <c r="AB535">
        <v>14</v>
      </c>
      <c r="AC535">
        <v>9</v>
      </c>
      <c r="AD535">
        <v>12</v>
      </c>
      <c r="AE535">
        <v>14</v>
      </c>
      <c r="AF535">
        <v>8</v>
      </c>
      <c r="AG535">
        <v>7</v>
      </c>
      <c r="AH535">
        <v>2</v>
      </c>
      <c r="AI535">
        <v>42</v>
      </c>
      <c r="AJ535">
        <v>5</v>
      </c>
      <c r="AK535">
        <v>0</v>
      </c>
      <c r="AL535">
        <v>0</v>
      </c>
      <c r="AM535">
        <v>6</v>
      </c>
      <c r="AN535" s="50" t="s">
        <v>164</v>
      </c>
    </row>
    <row r="536" spans="1:40" x14ac:dyDescent="0.3">
      <c r="A536">
        <v>2026</v>
      </c>
      <c r="B536">
        <v>3</v>
      </c>
      <c r="C536">
        <v>4440</v>
      </c>
      <c r="D536">
        <v>4443</v>
      </c>
      <c r="E536" t="s">
        <v>168</v>
      </c>
      <c r="F536" t="s">
        <v>163</v>
      </c>
      <c r="G536" t="s">
        <v>164</v>
      </c>
      <c r="H536">
        <v>0</v>
      </c>
      <c r="I536">
        <v>0</v>
      </c>
      <c r="K536">
        <v>0</v>
      </c>
      <c r="L536">
        <v>3</v>
      </c>
      <c r="M536">
        <v>3</v>
      </c>
      <c r="N536">
        <v>3</v>
      </c>
      <c r="O536">
        <v>3</v>
      </c>
      <c r="P536">
        <v>8</v>
      </c>
      <c r="Q536">
        <v>8</v>
      </c>
      <c r="R536">
        <v>8</v>
      </c>
      <c r="S536">
        <v>8</v>
      </c>
      <c r="T536">
        <v>7</v>
      </c>
      <c r="U536">
        <v>7</v>
      </c>
      <c r="V536">
        <v>0</v>
      </c>
      <c r="W536">
        <v>0</v>
      </c>
      <c r="X536">
        <v>7</v>
      </c>
      <c r="Y536">
        <v>7</v>
      </c>
      <c r="Z536">
        <v>7</v>
      </c>
      <c r="AA536">
        <v>0</v>
      </c>
      <c r="AB536">
        <v>4</v>
      </c>
      <c r="AC536">
        <v>5</v>
      </c>
      <c r="AD536">
        <v>4</v>
      </c>
      <c r="AE536">
        <v>5</v>
      </c>
      <c r="AF536">
        <v>3</v>
      </c>
      <c r="AG536">
        <v>3</v>
      </c>
      <c r="AH536">
        <v>1</v>
      </c>
      <c r="AI536">
        <v>25</v>
      </c>
      <c r="AJ536">
        <v>6</v>
      </c>
      <c r="AK536">
        <v>0</v>
      </c>
      <c r="AL536">
        <v>0</v>
      </c>
      <c r="AM536">
        <v>11</v>
      </c>
      <c r="AN536" s="50" t="s">
        <v>332</v>
      </c>
    </row>
    <row r="537" spans="1:40" x14ac:dyDescent="0.3">
      <c r="A537">
        <v>2026</v>
      </c>
      <c r="B537">
        <v>3</v>
      </c>
      <c r="C537">
        <v>4441</v>
      </c>
      <c r="D537">
        <v>4444</v>
      </c>
      <c r="E537" t="s">
        <v>169</v>
      </c>
      <c r="F537" t="s">
        <v>163</v>
      </c>
      <c r="G537" t="s">
        <v>169</v>
      </c>
      <c r="H537">
        <v>0</v>
      </c>
      <c r="I537">
        <v>0</v>
      </c>
      <c r="K537">
        <v>0</v>
      </c>
      <c r="L537">
        <v>1</v>
      </c>
      <c r="M537">
        <v>1</v>
      </c>
      <c r="N537">
        <v>1</v>
      </c>
      <c r="O537">
        <v>1</v>
      </c>
      <c r="P537">
        <v>3</v>
      </c>
      <c r="Q537">
        <v>3</v>
      </c>
      <c r="R537">
        <v>3</v>
      </c>
      <c r="S537">
        <v>3</v>
      </c>
      <c r="T537">
        <v>1</v>
      </c>
      <c r="U537">
        <v>1</v>
      </c>
      <c r="V537">
        <v>0</v>
      </c>
      <c r="W537">
        <v>0</v>
      </c>
      <c r="X537">
        <v>3</v>
      </c>
      <c r="Y537">
        <v>3</v>
      </c>
      <c r="Z537">
        <v>3</v>
      </c>
      <c r="AA537">
        <v>0</v>
      </c>
      <c r="AB537">
        <v>2</v>
      </c>
      <c r="AC537">
        <v>1</v>
      </c>
      <c r="AD537">
        <v>1</v>
      </c>
      <c r="AE537">
        <v>1</v>
      </c>
      <c r="AF537">
        <v>4</v>
      </c>
      <c r="AG537">
        <v>4</v>
      </c>
      <c r="AH537">
        <v>0</v>
      </c>
      <c r="AI537">
        <v>16</v>
      </c>
      <c r="AJ537">
        <v>1</v>
      </c>
      <c r="AK537">
        <v>0</v>
      </c>
      <c r="AL537">
        <v>0</v>
      </c>
      <c r="AM537">
        <v>3</v>
      </c>
      <c r="AN537" s="50" t="s">
        <v>169</v>
      </c>
    </row>
    <row r="538" spans="1:40" x14ac:dyDescent="0.3">
      <c r="A538">
        <v>2026</v>
      </c>
      <c r="B538">
        <v>3</v>
      </c>
      <c r="C538">
        <v>4442</v>
      </c>
      <c r="D538">
        <v>4445</v>
      </c>
      <c r="E538" t="s">
        <v>170</v>
      </c>
      <c r="F538" t="s">
        <v>163</v>
      </c>
      <c r="G538" t="s">
        <v>169</v>
      </c>
      <c r="H538">
        <v>0</v>
      </c>
      <c r="I538">
        <v>0</v>
      </c>
      <c r="K538">
        <v>0</v>
      </c>
      <c r="L538">
        <v>0</v>
      </c>
      <c r="M538">
        <v>0</v>
      </c>
      <c r="N538">
        <v>0</v>
      </c>
      <c r="O538">
        <v>0</v>
      </c>
      <c r="P538">
        <v>2</v>
      </c>
      <c r="Q538">
        <v>2</v>
      </c>
      <c r="R538">
        <v>2</v>
      </c>
      <c r="S538">
        <v>2</v>
      </c>
      <c r="T538">
        <v>2</v>
      </c>
      <c r="U538">
        <v>2</v>
      </c>
      <c r="V538">
        <v>0</v>
      </c>
      <c r="W538">
        <v>0</v>
      </c>
      <c r="X538">
        <v>1</v>
      </c>
      <c r="Y538">
        <v>1</v>
      </c>
      <c r="Z538">
        <v>0</v>
      </c>
      <c r="AA538">
        <v>0</v>
      </c>
      <c r="AB538">
        <v>1</v>
      </c>
      <c r="AC538">
        <v>0</v>
      </c>
      <c r="AD538">
        <v>0</v>
      </c>
      <c r="AE538">
        <v>0</v>
      </c>
      <c r="AF538">
        <v>3</v>
      </c>
      <c r="AG538">
        <v>3</v>
      </c>
      <c r="AH538">
        <v>0</v>
      </c>
      <c r="AI538">
        <v>0</v>
      </c>
      <c r="AJ538">
        <v>0</v>
      </c>
      <c r="AK538">
        <v>0</v>
      </c>
      <c r="AL538">
        <v>0</v>
      </c>
      <c r="AM538">
        <v>1</v>
      </c>
      <c r="AN538" s="50" t="s">
        <v>169</v>
      </c>
    </row>
    <row r="539" spans="1:40" x14ac:dyDescent="0.3">
      <c r="A539">
        <v>2026</v>
      </c>
      <c r="B539">
        <v>3</v>
      </c>
      <c r="C539">
        <v>4443</v>
      </c>
      <c r="D539">
        <v>4446</v>
      </c>
      <c r="E539" t="s">
        <v>171</v>
      </c>
      <c r="F539" t="s">
        <v>163</v>
      </c>
      <c r="G539" t="s">
        <v>169</v>
      </c>
      <c r="H539">
        <v>0</v>
      </c>
      <c r="I539">
        <v>0</v>
      </c>
      <c r="K539">
        <v>0</v>
      </c>
      <c r="L539">
        <v>0</v>
      </c>
      <c r="M539">
        <v>0</v>
      </c>
      <c r="N539">
        <v>0</v>
      </c>
      <c r="O539">
        <v>0</v>
      </c>
      <c r="P539">
        <v>0</v>
      </c>
      <c r="Q539">
        <v>0</v>
      </c>
      <c r="R539">
        <v>0</v>
      </c>
      <c r="S539">
        <v>0</v>
      </c>
      <c r="T539">
        <v>0</v>
      </c>
      <c r="U539">
        <v>0</v>
      </c>
      <c r="V539">
        <v>0</v>
      </c>
      <c r="W539">
        <v>0</v>
      </c>
      <c r="X539">
        <v>1</v>
      </c>
      <c r="Y539">
        <v>1</v>
      </c>
      <c r="Z539">
        <v>1</v>
      </c>
      <c r="AA539">
        <v>0</v>
      </c>
      <c r="AB539">
        <v>1</v>
      </c>
      <c r="AC539">
        <v>1</v>
      </c>
      <c r="AD539">
        <v>1</v>
      </c>
      <c r="AE539">
        <v>1</v>
      </c>
      <c r="AF539">
        <v>2</v>
      </c>
      <c r="AG539">
        <v>2</v>
      </c>
      <c r="AH539">
        <v>0</v>
      </c>
      <c r="AI539">
        <v>0</v>
      </c>
      <c r="AJ539">
        <v>0</v>
      </c>
      <c r="AK539">
        <v>0</v>
      </c>
      <c r="AL539">
        <v>0</v>
      </c>
      <c r="AM539">
        <v>1</v>
      </c>
      <c r="AN539" s="50" t="s">
        <v>169</v>
      </c>
    </row>
    <row r="540" spans="1:40" x14ac:dyDescent="0.3">
      <c r="A540">
        <v>2026</v>
      </c>
      <c r="B540">
        <v>3</v>
      </c>
      <c r="C540">
        <v>4444</v>
      </c>
      <c r="D540">
        <v>4447</v>
      </c>
      <c r="E540" t="s">
        <v>172</v>
      </c>
      <c r="F540" t="s">
        <v>163</v>
      </c>
      <c r="G540" t="s">
        <v>169</v>
      </c>
      <c r="H540">
        <v>0</v>
      </c>
      <c r="I540">
        <v>0</v>
      </c>
      <c r="K540">
        <v>1</v>
      </c>
      <c r="L540">
        <v>11</v>
      </c>
      <c r="M540">
        <v>10</v>
      </c>
      <c r="N540">
        <v>10</v>
      </c>
      <c r="O540">
        <v>10</v>
      </c>
      <c r="P540">
        <v>0</v>
      </c>
      <c r="Q540">
        <v>0</v>
      </c>
      <c r="R540">
        <v>0</v>
      </c>
      <c r="S540">
        <v>1</v>
      </c>
      <c r="T540">
        <v>4</v>
      </c>
      <c r="U540">
        <v>4</v>
      </c>
      <c r="V540">
        <v>0</v>
      </c>
      <c r="W540">
        <v>0</v>
      </c>
      <c r="X540">
        <v>1</v>
      </c>
      <c r="Y540">
        <v>1</v>
      </c>
      <c r="Z540">
        <v>1</v>
      </c>
      <c r="AA540">
        <v>0</v>
      </c>
      <c r="AB540">
        <v>1</v>
      </c>
      <c r="AC540">
        <v>4</v>
      </c>
      <c r="AD540">
        <v>4</v>
      </c>
      <c r="AE540">
        <v>4</v>
      </c>
      <c r="AF540">
        <v>1</v>
      </c>
      <c r="AG540">
        <v>1</v>
      </c>
      <c r="AH540">
        <v>2</v>
      </c>
      <c r="AI540">
        <v>16</v>
      </c>
      <c r="AJ540">
        <v>1</v>
      </c>
      <c r="AK540">
        <v>0</v>
      </c>
      <c r="AL540">
        <v>0</v>
      </c>
      <c r="AM540">
        <v>1</v>
      </c>
      <c r="AN540" s="50" t="s">
        <v>169</v>
      </c>
    </row>
    <row r="541" spans="1:40" x14ac:dyDescent="0.3">
      <c r="A541">
        <v>2026</v>
      </c>
      <c r="B541">
        <v>3</v>
      </c>
      <c r="C541">
        <v>4445</v>
      </c>
      <c r="D541">
        <v>4448</v>
      </c>
      <c r="E541" t="s">
        <v>173</v>
      </c>
      <c r="F541" t="s">
        <v>163</v>
      </c>
      <c r="G541" t="s">
        <v>169</v>
      </c>
      <c r="H541">
        <v>0</v>
      </c>
      <c r="I541">
        <v>0</v>
      </c>
      <c r="K541">
        <v>0</v>
      </c>
      <c r="L541">
        <v>2</v>
      </c>
      <c r="M541">
        <v>2</v>
      </c>
      <c r="N541">
        <v>2</v>
      </c>
      <c r="O541">
        <v>2</v>
      </c>
      <c r="P541">
        <v>0</v>
      </c>
      <c r="Q541">
        <v>0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0</v>
      </c>
      <c r="X541">
        <v>2</v>
      </c>
      <c r="Y541">
        <v>2</v>
      </c>
      <c r="Z541">
        <v>2</v>
      </c>
      <c r="AA541">
        <v>0</v>
      </c>
      <c r="AB541">
        <v>0</v>
      </c>
      <c r="AC541">
        <v>1</v>
      </c>
      <c r="AD541">
        <v>1</v>
      </c>
      <c r="AE541">
        <v>1</v>
      </c>
      <c r="AF541">
        <v>3</v>
      </c>
      <c r="AG541">
        <v>3</v>
      </c>
      <c r="AH541">
        <v>0</v>
      </c>
      <c r="AI541">
        <v>0</v>
      </c>
      <c r="AJ541">
        <v>1</v>
      </c>
      <c r="AK541">
        <v>0</v>
      </c>
      <c r="AL541">
        <v>0</v>
      </c>
      <c r="AM541">
        <v>1</v>
      </c>
      <c r="AN541" s="50" t="s">
        <v>169</v>
      </c>
    </row>
    <row r="542" spans="1:40" x14ac:dyDescent="0.3">
      <c r="A542">
        <v>2026</v>
      </c>
      <c r="B542">
        <v>3</v>
      </c>
      <c r="C542">
        <v>4446</v>
      </c>
      <c r="D542">
        <v>4449</v>
      </c>
      <c r="E542" t="s">
        <v>174</v>
      </c>
      <c r="F542" t="s">
        <v>163</v>
      </c>
      <c r="G542" t="s">
        <v>169</v>
      </c>
      <c r="H542">
        <v>0</v>
      </c>
      <c r="I542">
        <v>0</v>
      </c>
      <c r="K542">
        <v>0</v>
      </c>
      <c r="L542">
        <v>1</v>
      </c>
      <c r="M542">
        <v>1</v>
      </c>
      <c r="N542">
        <v>1</v>
      </c>
      <c r="O542">
        <v>1</v>
      </c>
      <c r="P542">
        <v>1</v>
      </c>
      <c r="Q542">
        <v>1</v>
      </c>
      <c r="R542">
        <v>1</v>
      </c>
      <c r="S542">
        <v>1</v>
      </c>
      <c r="T542">
        <v>0</v>
      </c>
      <c r="U542">
        <v>0</v>
      </c>
      <c r="V542">
        <v>0</v>
      </c>
      <c r="W542">
        <v>0</v>
      </c>
      <c r="X542">
        <v>1</v>
      </c>
      <c r="Y542">
        <v>1</v>
      </c>
      <c r="Z542">
        <v>1</v>
      </c>
      <c r="AA542">
        <v>0</v>
      </c>
      <c r="AB542">
        <v>2</v>
      </c>
      <c r="AC542">
        <v>2</v>
      </c>
      <c r="AD542">
        <v>2</v>
      </c>
      <c r="AE542">
        <v>2</v>
      </c>
      <c r="AF542">
        <v>5</v>
      </c>
      <c r="AG542">
        <v>5</v>
      </c>
      <c r="AH542">
        <v>0</v>
      </c>
      <c r="AI542">
        <v>0</v>
      </c>
      <c r="AJ542">
        <v>0</v>
      </c>
      <c r="AK542">
        <v>0</v>
      </c>
      <c r="AL542">
        <v>0</v>
      </c>
      <c r="AM542">
        <v>0</v>
      </c>
      <c r="AN542" s="50" t="s">
        <v>169</v>
      </c>
    </row>
    <row r="543" spans="1:40" x14ac:dyDescent="0.3">
      <c r="A543">
        <v>2026</v>
      </c>
      <c r="B543">
        <v>3</v>
      </c>
      <c r="C543">
        <v>4447</v>
      </c>
      <c r="D543">
        <v>4450</v>
      </c>
      <c r="E543" t="s">
        <v>175</v>
      </c>
      <c r="F543" t="s">
        <v>163</v>
      </c>
      <c r="G543" t="s">
        <v>169</v>
      </c>
      <c r="H543">
        <v>0</v>
      </c>
      <c r="I543">
        <v>0</v>
      </c>
      <c r="K543">
        <v>0</v>
      </c>
      <c r="L543">
        <v>2</v>
      </c>
      <c r="M543">
        <v>2</v>
      </c>
      <c r="N543">
        <v>2</v>
      </c>
      <c r="O543">
        <v>2</v>
      </c>
      <c r="P543">
        <v>1</v>
      </c>
      <c r="Q543">
        <v>1</v>
      </c>
      <c r="R543">
        <v>1</v>
      </c>
      <c r="S543">
        <v>1</v>
      </c>
      <c r="T543">
        <v>1</v>
      </c>
      <c r="U543">
        <v>1</v>
      </c>
      <c r="V543">
        <v>0</v>
      </c>
      <c r="W543">
        <v>0</v>
      </c>
      <c r="X543">
        <v>1</v>
      </c>
      <c r="Y543">
        <v>1</v>
      </c>
      <c r="Z543">
        <v>1</v>
      </c>
      <c r="AA543">
        <v>0</v>
      </c>
      <c r="AB543">
        <v>1</v>
      </c>
      <c r="AC543">
        <v>0</v>
      </c>
      <c r="AD543">
        <v>0</v>
      </c>
      <c r="AE543">
        <v>0</v>
      </c>
      <c r="AF543">
        <v>1</v>
      </c>
      <c r="AG543">
        <v>1</v>
      </c>
      <c r="AH543">
        <v>0</v>
      </c>
      <c r="AI543">
        <v>4</v>
      </c>
      <c r="AJ543">
        <v>1</v>
      </c>
      <c r="AK543">
        <v>0</v>
      </c>
      <c r="AL543">
        <v>0</v>
      </c>
      <c r="AM543">
        <v>0</v>
      </c>
      <c r="AN543" s="50" t="s">
        <v>169</v>
      </c>
    </row>
    <row r="544" spans="1:40" x14ac:dyDescent="0.3">
      <c r="A544">
        <v>2026</v>
      </c>
      <c r="B544">
        <v>3</v>
      </c>
      <c r="C544">
        <v>4448</v>
      </c>
      <c r="D544">
        <v>4451</v>
      </c>
      <c r="E544" t="s">
        <v>176</v>
      </c>
      <c r="F544" t="s">
        <v>163</v>
      </c>
      <c r="G544" t="s">
        <v>169</v>
      </c>
      <c r="H544">
        <v>3</v>
      </c>
      <c r="I544">
        <v>0</v>
      </c>
      <c r="K544">
        <v>3</v>
      </c>
      <c r="L544">
        <v>11</v>
      </c>
      <c r="M544">
        <v>11</v>
      </c>
      <c r="N544">
        <v>11</v>
      </c>
      <c r="O544">
        <v>11</v>
      </c>
      <c r="P544">
        <v>5</v>
      </c>
      <c r="Q544">
        <v>5</v>
      </c>
      <c r="R544">
        <v>5</v>
      </c>
      <c r="S544">
        <v>5</v>
      </c>
      <c r="T544">
        <v>6</v>
      </c>
      <c r="U544">
        <v>4</v>
      </c>
      <c r="V544">
        <v>0</v>
      </c>
      <c r="W544">
        <v>0</v>
      </c>
      <c r="X544">
        <v>6</v>
      </c>
      <c r="Y544">
        <v>5</v>
      </c>
      <c r="Z544">
        <v>4</v>
      </c>
      <c r="AA544">
        <v>0</v>
      </c>
      <c r="AB544">
        <v>11</v>
      </c>
      <c r="AC544">
        <v>6</v>
      </c>
      <c r="AD544">
        <v>6</v>
      </c>
      <c r="AE544">
        <v>6</v>
      </c>
      <c r="AF544">
        <v>6</v>
      </c>
      <c r="AG544">
        <v>5</v>
      </c>
      <c r="AH544">
        <v>5</v>
      </c>
      <c r="AI544">
        <v>9</v>
      </c>
      <c r="AJ544">
        <v>2</v>
      </c>
      <c r="AK544">
        <v>0</v>
      </c>
      <c r="AL544">
        <v>0</v>
      </c>
      <c r="AM544">
        <v>3</v>
      </c>
      <c r="AN544" s="50" t="s">
        <v>169</v>
      </c>
    </row>
    <row r="545" spans="1:40" x14ac:dyDescent="0.3">
      <c r="A545">
        <v>2026</v>
      </c>
      <c r="B545">
        <v>3</v>
      </c>
      <c r="C545">
        <v>4449</v>
      </c>
      <c r="D545">
        <v>4452</v>
      </c>
      <c r="E545" t="s">
        <v>177</v>
      </c>
      <c r="F545" t="s">
        <v>163</v>
      </c>
      <c r="G545" t="s">
        <v>164</v>
      </c>
      <c r="H545">
        <v>38</v>
      </c>
      <c r="I545">
        <v>0</v>
      </c>
      <c r="K545">
        <v>42</v>
      </c>
      <c r="L545">
        <v>21</v>
      </c>
      <c r="M545">
        <v>20</v>
      </c>
      <c r="N545">
        <v>20</v>
      </c>
      <c r="O545">
        <v>20</v>
      </c>
      <c r="P545">
        <v>26</v>
      </c>
      <c r="Q545">
        <v>29</v>
      </c>
      <c r="R545">
        <v>29</v>
      </c>
      <c r="S545">
        <v>28</v>
      </c>
      <c r="T545">
        <v>41</v>
      </c>
      <c r="U545">
        <v>41</v>
      </c>
      <c r="V545">
        <v>0</v>
      </c>
      <c r="W545">
        <v>0</v>
      </c>
      <c r="X545">
        <v>27</v>
      </c>
      <c r="Y545">
        <v>27</v>
      </c>
      <c r="Z545">
        <v>26</v>
      </c>
      <c r="AA545">
        <v>0</v>
      </c>
      <c r="AB545">
        <v>22</v>
      </c>
      <c r="AC545">
        <v>23</v>
      </c>
      <c r="AD545">
        <v>24</v>
      </c>
      <c r="AE545">
        <v>24</v>
      </c>
      <c r="AF545">
        <v>23</v>
      </c>
      <c r="AG545">
        <v>19</v>
      </c>
      <c r="AH545">
        <v>8</v>
      </c>
      <c r="AI545">
        <v>40</v>
      </c>
      <c r="AJ545">
        <v>52</v>
      </c>
      <c r="AK545">
        <v>0</v>
      </c>
      <c r="AL545">
        <v>3</v>
      </c>
      <c r="AM545">
        <v>22</v>
      </c>
      <c r="AN545" s="50" t="s">
        <v>334</v>
      </c>
    </row>
    <row r="546" spans="1:40" x14ac:dyDescent="0.3">
      <c r="A546">
        <v>2026</v>
      </c>
      <c r="B546">
        <v>3</v>
      </c>
      <c r="C546">
        <v>4450</v>
      </c>
      <c r="D546">
        <v>4453</v>
      </c>
      <c r="E546" t="s">
        <v>178</v>
      </c>
      <c r="F546" t="s">
        <v>163</v>
      </c>
      <c r="G546" t="s">
        <v>164</v>
      </c>
      <c r="H546">
        <v>0</v>
      </c>
      <c r="I546">
        <v>0</v>
      </c>
      <c r="K546">
        <v>0</v>
      </c>
      <c r="L546">
        <v>0</v>
      </c>
      <c r="M546">
        <v>0</v>
      </c>
      <c r="N546">
        <v>0</v>
      </c>
      <c r="O546">
        <v>0</v>
      </c>
      <c r="P546">
        <v>0</v>
      </c>
      <c r="Q546">
        <v>0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0</v>
      </c>
      <c r="X546">
        <v>1</v>
      </c>
      <c r="Y546">
        <v>1</v>
      </c>
      <c r="Z546">
        <v>0</v>
      </c>
      <c r="AA546">
        <v>0</v>
      </c>
      <c r="AB546">
        <v>1</v>
      </c>
      <c r="AC546">
        <v>1</v>
      </c>
      <c r="AD546">
        <v>2</v>
      </c>
      <c r="AE546">
        <v>2</v>
      </c>
      <c r="AF546">
        <v>0</v>
      </c>
      <c r="AG546">
        <v>0</v>
      </c>
      <c r="AH546">
        <v>5</v>
      </c>
      <c r="AI546">
        <v>8</v>
      </c>
      <c r="AJ546">
        <v>0</v>
      </c>
      <c r="AK546">
        <v>0</v>
      </c>
      <c r="AL546">
        <v>0</v>
      </c>
      <c r="AM546">
        <v>0</v>
      </c>
      <c r="AN546" s="50" t="s">
        <v>334</v>
      </c>
    </row>
    <row r="547" spans="1:40" x14ac:dyDescent="0.3">
      <c r="A547">
        <v>2026</v>
      </c>
      <c r="B547">
        <v>3</v>
      </c>
      <c r="C547">
        <v>4451</v>
      </c>
      <c r="D547">
        <v>4454</v>
      </c>
      <c r="E547" t="s">
        <v>179</v>
      </c>
      <c r="F547" t="s">
        <v>163</v>
      </c>
      <c r="G547" t="s">
        <v>167</v>
      </c>
      <c r="H547">
        <v>0</v>
      </c>
      <c r="I547">
        <v>0</v>
      </c>
      <c r="K547">
        <v>0</v>
      </c>
      <c r="L547">
        <v>0</v>
      </c>
      <c r="M547">
        <v>0</v>
      </c>
      <c r="N547">
        <v>0</v>
      </c>
      <c r="O547">
        <v>0</v>
      </c>
      <c r="P547">
        <v>2</v>
      </c>
      <c r="Q547">
        <v>2</v>
      </c>
      <c r="R547">
        <v>2</v>
      </c>
      <c r="S547">
        <v>2</v>
      </c>
      <c r="T547">
        <v>1</v>
      </c>
      <c r="U547">
        <v>1</v>
      </c>
      <c r="V547">
        <v>0</v>
      </c>
      <c r="W547">
        <v>0</v>
      </c>
      <c r="X547">
        <v>1</v>
      </c>
      <c r="Y547">
        <v>3</v>
      </c>
      <c r="Z547">
        <v>2</v>
      </c>
      <c r="AA547">
        <v>0</v>
      </c>
      <c r="AB547">
        <v>1</v>
      </c>
      <c r="AC547">
        <v>0</v>
      </c>
      <c r="AD547">
        <v>1</v>
      </c>
      <c r="AE547">
        <v>1</v>
      </c>
      <c r="AF547">
        <v>0</v>
      </c>
      <c r="AG547">
        <v>0</v>
      </c>
      <c r="AH547">
        <v>0</v>
      </c>
      <c r="AI547">
        <v>2</v>
      </c>
      <c r="AJ547">
        <v>1</v>
      </c>
      <c r="AK547">
        <v>0</v>
      </c>
      <c r="AL547">
        <v>0</v>
      </c>
      <c r="AM547">
        <v>2</v>
      </c>
      <c r="AN547" s="50" t="s">
        <v>331</v>
      </c>
    </row>
    <row r="548" spans="1:40" x14ac:dyDescent="0.3">
      <c r="A548">
        <v>2026</v>
      </c>
      <c r="B548">
        <v>3</v>
      </c>
      <c r="C548">
        <v>4452</v>
      </c>
      <c r="D548">
        <v>4455</v>
      </c>
      <c r="E548" t="s">
        <v>167</v>
      </c>
      <c r="F548" t="s">
        <v>163</v>
      </c>
      <c r="G548" t="s">
        <v>167</v>
      </c>
      <c r="H548">
        <v>3</v>
      </c>
      <c r="I548">
        <v>0</v>
      </c>
      <c r="K548">
        <v>3</v>
      </c>
      <c r="L548">
        <v>9</v>
      </c>
      <c r="M548">
        <v>8</v>
      </c>
      <c r="N548">
        <v>8</v>
      </c>
      <c r="O548">
        <v>8</v>
      </c>
      <c r="P548">
        <v>2</v>
      </c>
      <c r="Q548">
        <v>2</v>
      </c>
      <c r="R548">
        <v>2</v>
      </c>
      <c r="S548">
        <v>2</v>
      </c>
      <c r="T548">
        <v>3</v>
      </c>
      <c r="U548">
        <v>3</v>
      </c>
      <c r="V548">
        <v>0</v>
      </c>
      <c r="W548">
        <v>0</v>
      </c>
      <c r="X548">
        <v>4</v>
      </c>
      <c r="Y548">
        <v>6</v>
      </c>
      <c r="Z548">
        <v>5</v>
      </c>
      <c r="AA548">
        <v>0</v>
      </c>
      <c r="AB548">
        <v>7</v>
      </c>
      <c r="AC548">
        <v>3</v>
      </c>
      <c r="AD548">
        <v>4</v>
      </c>
      <c r="AE548">
        <v>4</v>
      </c>
      <c r="AF548">
        <v>7</v>
      </c>
      <c r="AG548">
        <v>1</v>
      </c>
      <c r="AH548">
        <v>10</v>
      </c>
      <c r="AI548">
        <v>1</v>
      </c>
      <c r="AJ548">
        <v>3</v>
      </c>
      <c r="AK548">
        <v>0</v>
      </c>
      <c r="AL548">
        <v>0</v>
      </c>
      <c r="AM548">
        <v>11</v>
      </c>
      <c r="AN548" s="50" t="s">
        <v>331</v>
      </c>
    </row>
    <row r="549" spans="1:40" x14ac:dyDescent="0.3">
      <c r="A549">
        <v>2026</v>
      </c>
      <c r="B549">
        <v>3</v>
      </c>
      <c r="C549">
        <v>4453</v>
      </c>
      <c r="D549">
        <v>4456</v>
      </c>
      <c r="E549" t="s">
        <v>180</v>
      </c>
      <c r="F549" t="s">
        <v>163</v>
      </c>
      <c r="G549" t="s">
        <v>167</v>
      </c>
      <c r="H549">
        <v>0</v>
      </c>
      <c r="I549">
        <v>0</v>
      </c>
      <c r="K549">
        <v>0</v>
      </c>
      <c r="L549">
        <v>0</v>
      </c>
      <c r="M549">
        <v>0</v>
      </c>
      <c r="N549">
        <v>0</v>
      </c>
      <c r="O549">
        <v>0</v>
      </c>
      <c r="P549">
        <v>0</v>
      </c>
      <c r="Q549">
        <v>0</v>
      </c>
      <c r="R549">
        <v>0</v>
      </c>
      <c r="S549">
        <v>0</v>
      </c>
      <c r="T549">
        <v>0</v>
      </c>
      <c r="U549">
        <v>0</v>
      </c>
      <c r="V549">
        <v>0</v>
      </c>
      <c r="W549">
        <v>0</v>
      </c>
      <c r="X549">
        <v>0</v>
      </c>
      <c r="Y549">
        <v>0</v>
      </c>
      <c r="Z549">
        <v>0</v>
      </c>
      <c r="AA549">
        <v>0</v>
      </c>
      <c r="AB549">
        <v>0</v>
      </c>
      <c r="AC549">
        <v>0</v>
      </c>
      <c r="AD549">
        <v>0</v>
      </c>
      <c r="AE549">
        <v>0</v>
      </c>
      <c r="AF549">
        <v>0</v>
      </c>
      <c r="AG549">
        <v>0</v>
      </c>
      <c r="AH549">
        <v>0</v>
      </c>
      <c r="AI549">
        <v>0</v>
      </c>
      <c r="AJ549">
        <v>1</v>
      </c>
      <c r="AK549">
        <v>0</v>
      </c>
      <c r="AL549">
        <v>0</v>
      </c>
      <c r="AM549">
        <v>0</v>
      </c>
      <c r="AN549" s="50" t="s">
        <v>331</v>
      </c>
    </row>
    <row r="550" spans="1:40" x14ac:dyDescent="0.3">
      <c r="A550">
        <v>2026</v>
      </c>
      <c r="B550">
        <v>3</v>
      </c>
      <c r="C550">
        <v>4454</v>
      </c>
      <c r="D550">
        <v>4457</v>
      </c>
      <c r="E550" t="s">
        <v>181</v>
      </c>
      <c r="F550" t="s">
        <v>163</v>
      </c>
      <c r="G550" t="s">
        <v>167</v>
      </c>
      <c r="H550">
        <v>2</v>
      </c>
      <c r="I550">
        <v>0</v>
      </c>
      <c r="K550">
        <v>2</v>
      </c>
      <c r="L550">
        <v>1</v>
      </c>
      <c r="M550">
        <v>1</v>
      </c>
      <c r="N550">
        <v>1</v>
      </c>
      <c r="O550">
        <v>1</v>
      </c>
      <c r="P550">
        <v>2</v>
      </c>
      <c r="Q550">
        <v>1</v>
      </c>
      <c r="R550">
        <v>1</v>
      </c>
      <c r="S550">
        <v>2</v>
      </c>
      <c r="T550">
        <v>1</v>
      </c>
      <c r="U550">
        <v>1</v>
      </c>
      <c r="V550">
        <v>0</v>
      </c>
      <c r="W550">
        <v>0</v>
      </c>
      <c r="X550">
        <v>2</v>
      </c>
      <c r="Y550">
        <v>1</v>
      </c>
      <c r="Z550">
        <v>1</v>
      </c>
      <c r="AA550">
        <v>0</v>
      </c>
      <c r="AB550">
        <v>6</v>
      </c>
      <c r="AC550">
        <v>0</v>
      </c>
      <c r="AD550">
        <v>1</v>
      </c>
      <c r="AE550">
        <v>1</v>
      </c>
      <c r="AF550">
        <v>3</v>
      </c>
      <c r="AG550">
        <v>3</v>
      </c>
      <c r="AH550">
        <v>0</v>
      </c>
      <c r="AI550">
        <v>0</v>
      </c>
      <c r="AJ550">
        <v>4</v>
      </c>
      <c r="AK550">
        <v>0</v>
      </c>
      <c r="AL550">
        <v>0</v>
      </c>
      <c r="AM550">
        <v>1</v>
      </c>
      <c r="AN550" s="50" t="s">
        <v>331</v>
      </c>
    </row>
    <row r="551" spans="1:40" x14ac:dyDescent="0.3">
      <c r="A551">
        <v>2026</v>
      </c>
      <c r="B551">
        <v>3</v>
      </c>
      <c r="C551">
        <v>4455</v>
      </c>
      <c r="D551">
        <v>4458</v>
      </c>
      <c r="E551" t="s">
        <v>182</v>
      </c>
      <c r="F551" t="s">
        <v>163</v>
      </c>
      <c r="G551" t="s">
        <v>167</v>
      </c>
      <c r="H551">
        <v>0</v>
      </c>
      <c r="I551">
        <v>0</v>
      </c>
      <c r="K551">
        <v>0</v>
      </c>
      <c r="L551">
        <v>2</v>
      </c>
      <c r="M551">
        <v>2</v>
      </c>
      <c r="N551">
        <v>2</v>
      </c>
      <c r="O551">
        <v>2</v>
      </c>
      <c r="P551">
        <v>1</v>
      </c>
      <c r="Q551">
        <v>1</v>
      </c>
      <c r="R551">
        <v>1</v>
      </c>
      <c r="S551">
        <v>1</v>
      </c>
      <c r="T551">
        <v>0</v>
      </c>
      <c r="U551">
        <v>0</v>
      </c>
      <c r="V551">
        <v>0</v>
      </c>
      <c r="W551">
        <v>0</v>
      </c>
      <c r="X551">
        <v>0</v>
      </c>
      <c r="Y551">
        <v>0</v>
      </c>
      <c r="Z551">
        <v>0</v>
      </c>
      <c r="AA551">
        <v>0</v>
      </c>
      <c r="AB551">
        <v>1</v>
      </c>
      <c r="AC551">
        <v>0</v>
      </c>
      <c r="AD551">
        <v>0</v>
      </c>
      <c r="AE551">
        <v>0</v>
      </c>
      <c r="AF551">
        <v>0</v>
      </c>
      <c r="AG551">
        <v>0</v>
      </c>
      <c r="AH551">
        <v>2</v>
      </c>
      <c r="AI551">
        <v>2</v>
      </c>
      <c r="AJ551">
        <v>3</v>
      </c>
      <c r="AK551">
        <v>0</v>
      </c>
      <c r="AL551">
        <v>0</v>
      </c>
      <c r="AM551">
        <v>0</v>
      </c>
      <c r="AN551" s="50" t="s">
        <v>331</v>
      </c>
    </row>
    <row r="552" spans="1:40" x14ac:dyDescent="0.3">
      <c r="A552">
        <v>2026</v>
      </c>
      <c r="B552">
        <v>3</v>
      </c>
      <c r="C552">
        <v>4456</v>
      </c>
      <c r="D552">
        <v>4459</v>
      </c>
      <c r="E552" t="s">
        <v>183</v>
      </c>
      <c r="F552" t="s">
        <v>163</v>
      </c>
      <c r="G552" t="s">
        <v>167</v>
      </c>
      <c r="H552">
        <v>0</v>
      </c>
      <c r="I552">
        <v>0</v>
      </c>
      <c r="K552">
        <v>0</v>
      </c>
      <c r="L552">
        <v>0</v>
      </c>
      <c r="M552">
        <v>0</v>
      </c>
      <c r="N552">
        <v>0</v>
      </c>
      <c r="O552">
        <v>0</v>
      </c>
      <c r="P552">
        <v>2</v>
      </c>
      <c r="Q552">
        <v>2</v>
      </c>
      <c r="R552">
        <v>2</v>
      </c>
      <c r="S552">
        <v>2</v>
      </c>
      <c r="T552">
        <v>0</v>
      </c>
      <c r="U552">
        <v>0</v>
      </c>
      <c r="V552">
        <v>0</v>
      </c>
      <c r="W552">
        <v>0</v>
      </c>
      <c r="X552">
        <v>1</v>
      </c>
      <c r="Y552">
        <v>1</v>
      </c>
      <c r="Z552">
        <v>1</v>
      </c>
      <c r="AA552">
        <v>0</v>
      </c>
      <c r="AB552">
        <v>0</v>
      </c>
      <c r="AC552">
        <v>0</v>
      </c>
      <c r="AD552">
        <v>1</v>
      </c>
      <c r="AE552">
        <v>0</v>
      </c>
      <c r="AF552">
        <v>0</v>
      </c>
      <c r="AG552">
        <v>0</v>
      </c>
      <c r="AH552">
        <v>0</v>
      </c>
      <c r="AI552">
        <v>0</v>
      </c>
      <c r="AJ552">
        <v>0</v>
      </c>
      <c r="AK552">
        <v>0</v>
      </c>
      <c r="AL552">
        <v>0</v>
      </c>
      <c r="AM552">
        <v>0</v>
      </c>
      <c r="AN552" s="50" t="s">
        <v>331</v>
      </c>
    </row>
    <row r="553" spans="1:40" x14ac:dyDescent="0.3">
      <c r="A553">
        <v>2026</v>
      </c>
      <c r="B553">
        <v>3</v>
      </c>
      <c r="C553">
        <v>4457</v>
      </c>
      <c r="D553">
        <v>4460</v>
      </c>
      <c r="E553" t="s">
        <v>184</v>
      </c>
      <c r="F553" t="s">
        <v>163</v>
      </c>
      <c r="G553" t="s">
        <v>167</v>
      </c>
      <c r="H553">
        <v>0</v>
      </c>
      <c r="I553">
        <v>0</v>
      </c>
      <c r="K553">
        <v>0</v>
      </c>
      <c r="L553">
        <v>1</v>
      </c>
      <c r="M553">
        <v>0</v>
      </c>
      <c r="N553">
        <v>0</v>
      </c>
      <c r="O553">
        <v>3</v>
      </c>
      <c r="P553">
        <v>0</v>
      </c>
      <c r="Q553">
        <v>0</v>
      </c>
      <c r="R553">
        <v>1</v>
      </c>
      <c r="S553">
        <v>2</v>
      </c>
      <c r="T553">
        <v>0</v>
      </c>
      <c r="U553">
        <v>0</v>
      </c>
      <c r="V553">
        <v>0</v>
      </c>
      <c r="W553">
        <v>0</v>
      </c>
      <c r="X553">
        <v>3</v>
      </c>
      <c r="Y553">
        <v>3</v>
      </c>
      <c r="Z553">
        <v>3</v>
      </c>
      <c r="AA553">
        <v>0</v>
      </c>
      <c r="AB553">
        <v>1</v>
      </c>
      <c r="AC553">
        <v>2</v>
      </c>
      <c r="AD553">
        <v>3</v>
      </c>
      <c r="AE553">
        <v>3</v>
      </c>
      <c r="AF553">
        <v>3</v>
      </c>
      <c r="AG553">
        <v>2</v>
      </c>
      <c r="AH553">
        <v>0</v>
      </c>
      <c r="AI553">
        <v>0</v>
      </c>
      <c r="AJ553">
        <v>0</v>
      </c>
      <c r="AK553">
        <v>0</v>
      </c>
      <c r="AL553">
        <v>0</v>
      </c>
      <c r="AM553">
        <v>0</v>
      </c>
      <c r="AN553" s="50" t="s">
        <v>331</v>
      </c>
    </row>
    <row r="554" spans="1:40" x14ac:dyDescent="0.3">
      <c r="A554">
        <v>2026</v>
      </c>
      <c r="B554">
        <v>3</v>
      </c>
      <c r="C554">
        <v>4458</v>
      </c>
      <c r="D554">
        <v>4461</v>
      </c>
      <c r="E554" t="s">
        <v>185</v>
      </c>
      <c r="F554" t="s">
        <v>163</v>
      </c>
      <c r="G554" t="s">
        <v>167</v>
      </c>
      <c r="H554">
        <v>0</v>
      </c>
      <c r="I554">
        <v>0</v>
      </c>
      <c r="K554">
        <v>0</v>
      </c>
      <c r="L554">
        <v>2</v>
      </c>
      <c r="M554">
        <v>1</v>
      </c>
      <c r="N554">
        <v>2</v>
      </c>
      <c r="O554">
        <v>2</v>
      </c>
      <c r="P554">
        <v>1</v>
      </c>
      <c r="Q554">
        <v>1</v>
      </c>
      <c r="R554">
        <v>1</v>
      </c>
      <c r="S554">
        <v>1</v>
      </c>
      <c r="T554">
        <v>1</v>
      </c>
      <c r="U554">
        <v>1</v>
      </c>
      <c r="V554">
        <v>0</v>
      </c>
      <c r="W554">
        <v>0</v>
      </c>
      <c r="X554">
        <v>1</v>
      </c>
      <c r="Y554">
        <v>3</v>
      </c>
      <c r="Z554">
        <v>1</v>
      </c>
      <c r="AA554">
        <v>0</v>
      </c>
      <c r="AB554">
        <v>1</v>
      </c>
      <c r="AC554">
        <v>0</v>
      </c>
      <c r="AD554">
        <v>1</v>
      </c>
      <c r="AE554">
        <v>1</v>
      </c>
      <c r="AF554">
        <v>1</v>
      </c>
      <c r="AG554">
        <v>1</v>
      </c>
      <c r="AH554">
        <v>0</v>
      </c>
      <c r="AI554">
        <v>0</v>
      </c>
      <c r="AJ554">
        <v>0</v>
      </c>
      <c r="AK554">
        <v>0</v>
      </c>
      <c r="AL554">
        <v>0</v>
      </c>
      <c r="AM554">
        <v>3</v>
      </c>
      <c r="AN554" s="50" t="s">
        <v>331</v>
      </c>
    </row>
    <row r="555" spans="1:40" x14ac:dyDescent="0.3">
      <c r="A555">
        <v>2026</v>
      </c>
      <c r="B555">
        <v>3</v>
      </c>
      <c r="C555">
        <v>4459</v>
      </c>
      <c r="D555">
        <v>4462</v>
      </c>
      <c r="E555" t="s">
        <v>186</v>
      </c>
      <c r="F555" t="s">
        <v>163</v>
      </c>
      <c r="G555" t="s">
        <v>167</v>
      </c>
      <c r="H555">
        <v>0</v>
      </c>
      <c r="I555">
        <v>0</v>
      </c>
      <c r="K555">
        <v>0</v>
      </c>
      <c r="L555">
        <v>0</v>
      </c>
      <c r="M555">
        <v>0</v>
      </c>
      <c r="N555">
        <v>0</v>
      </c>
      <c r="O555">
        <v>0</v>
      </c>
      <c r="P555">
        <v>0</v>
      </c>
      <c r="Q555">
        <v>0</v>
      </c>
      <c r="R555">
        <v>0</v>
      </c>
      <c r="S555">
        <v>0</v>
      </c>
      <c r="T555">
        <v>0</v>
      </c>
      <c r="U555">
        <v>0</v>
      </c>
      <c r="V555">
        <v>0</v>
      </c>
      <c r="W555">
        <v>0</v>
      </c>
      <c r="X555">
        <v>1</v>
      </c>
      <c r="Y555">
        <v>1</v>
      </c>
      <c r="Z555">
        <v>1</v>
      </c>
      <c r="AA555">
        <v>0</v>
      </c>
      <c r="AB555">
        <v>2</v>
      </c>
      <c r="AC555">
        <v>1</v>
      </c>
      <c r="AD555">
        <v>1</v>
      </c>
      <c r="AE555">
        <v>1</v>
      </c>
      <c r="AF555">
        <v>0</v>
      </c>
      <c r="AG555">
        <v>0</v>
      </c>
      <c r="AH555">
        <v>0</v>
      </c>
      <c r="AI555">
        <v>5</v>
      </c>
      <c r="AJ555">
        <v>1</v>
      </c>
      <c r="AK555">
        <v>0</v>
      </c>
      <c r="AL555">
        <v>0</v>
      </c>
      <c r="AM555">
        <v>0</v>
      </c>
      <c r="AN555" s="50" t="s">
        <v>331</v>
      </c>
    </row>
    <row r="556" spans="1:40" x14ac:dyDescent="0.3">
      <c r="A556">
        <v>2026</v>
      </c>
      <c r="B556">
        <v>3</v>
      </c>
      <c r="C556">
        <v>4460</v>
      </c>
      <c r="D556">
        <v>4463</v>
      </c>
      <c r="E556" t="s">
        <v>187</v>
      </c>
      <c r="F556" t="s">
        <v>163</v>
      </c>
      <c r="G556" t="s">
        <v>167</v>
      </c>
      <c r="H556">
        <v>0</v>
      </c>
      <c r="I556">
        <v>0</v>
      </c>
      <c r="K556">
        <v>0</v>
      </c>
      <c r="L556">
        <v>1</v>
      </c>
      <c r="M556">
        <v>1</v>
      </c>
      <c r="N556">
        <v>1</v>
      </c>
      <c r="O556">
        <v>1</v>
      </c>
      <c r="P556">
        <v>1</v>
      </c>
      <c r="Q556">
        <v>1</v>
      </c>
      <c r="R556">
        <v>1</v>
      </c>
      <c r="S556">
        <v>1</v>
      </c>
      <c r="T556">
        <v>1</v>
      </c>
      <c r="U556">
        <v>1</v>
      </c>
      <c r="V556">
        <v>0</v>
      </c>
      <c r="W556">
        <v>0</v>
      </c>
      <c r="X556">
        <v>2</v>
      </c>
      <c r="Y556">
        <v>2</v>
      </c>
      <c r="Z556">
        <v>2</v>
      </c>
      <c r="AA556">
        <v>0</v>
      </c>
      <c r="AB556">
        <v>0</v>
      </c>
      <c r="AC556">
        <v>0</v>
      </c>
      <c r="AD556">
        <v>0</v>
      </c>
      <c r="AE556">
        <v>0</v>
      </c>
      <c r="AF556">
        <v>1</v>
      </c>
      <c r="AG556">
        <v>1</v>
      </c>
      <c r="AH556">
        <v>3</v>
      </c>
      <c r="AI556">
        <v>16</v>
      </c>
      <c r="AJ556">
        <v>0</v>
      </c>
      <c r="AK556">
        <v>0</v>
      </c>
      <c r="AL556">
        <v>0</v>
      </c>
      <c r="AM556">
        <v>2</v>
      </c>
      <c r="AN556" s="50" t="s">
        <v>331</v>
      </c>
    </row>
    <row r="557" spans="1:40" x14ac:dyDescent="0.3">
      <c r="A557">
        <v>2026</v>
      </c>
      <c r="B557">
        <v>3</v>
      </c>
      <c r="C557">
        <v>4461</v>
      </c>
      <c r="D557">
        <v>4464</v>
      </c>
      <c r="E557" t="s">
        <v>188</v>
      </c>
      <c r="F557" t="s">
        <v>163</v>
      </c>
      <c r="G557" t="s">
        <v>167</v>
      </c>
      <c r="H557">
        <v>0</v>
      </c>
      <c r="I557">
        <v>0</v>
      </c>
      <c r="K557">
        <v>0</v>
      </c>
      <c r="L557">
        <v>0</v>
      </c>
      <c r="M557">
        <v>0</v>
      </c>
      <c r="N557">
        <v>0</v>
      </c>
      <c r="O557">
        <v>0</v>
      </c>
      <c r="P557">
        <v>2</v>
      </c>
      <c r="Q557">
        <v>1</v>
      </c>
      <c r="R557">
        <v>1</v>
      </c>
      <c r="S557">
        <v>1</v>
      </c>
      <c r="T557">
        <v>2</v>
      </c>
      <c r="U557">
        <v>2</v>
      </c>
      <c r="V557">
        <v>0</v>
      </c>
      <c r="W557">
        <v>0</v>
      </c>
      <c r="X557">
        <v>1</v>
      </c>
      <c r="Y557">
        <v>1</v>
      </c>
      <c r="Z557">
        <v>1</v>
      </c>
      <c r="AA557">
        <v>0</v>
      </c>
      <c r="AB557">
        <v>3</v>
      </c>
      <c r="AC557">
        <v>3</v>
      </c>
      <c r="AD557">
        <v>3</v>
      </c>
      <c r="AE557">
        <v>3</v>
      </c>
      <c r="AF557">
        <v>4</v>
      </c>
      <c r="AG557">
        <v>3</v>
      </c>
      <c r="AH557">
        <v>0</v>
      </c>
      <c r="AI557">
        <v>0</v>
      </c>
      <c r="AJ557">
        <v>0</v>
      </c>
      <c r="AK557">
        <v>0</v>
      </c>
      <c r="AL557">
        <v>0</v>
      </c>
      <c r="AM557">
        <v>3</v>
      </c>
      <c r="AN557" s="50" t="s">
        <v>331</v>
      </c>
    </row>
    <row r="558" spans="1:40" x14ac:dyDescent="0.3">
      <c r="A558">
        <v>2026</v>
      </c>
      <c r="B558">
        <v>3</v>
      </c>
      <c r="C558">
        <v>4462</v>
      </c>
      <c r="D558">
        <v>4465</v>
      </c>
      <c r="E558" t="s">
        <v>189</v>
      </c>
      <c r="F558" t="s">
        <v>163</v>
      </c>
      <c r="G558" t="s">
        <v>167</v>
      </c>
      <c r="H558">
        <v>1</v>
      </c>
      <c r="I558">
        <v>0</v>
      </c>
      <c r="K558">
        <v>1</v>
      </c>
      <c r="L558">
        <v>0</v>
      </c>
      <c r="M558">
        <v>0</v>
      </c>
      <c r="N558">
        <v>0</v>
      </c>
      <c r="O558">
        <v>0</v>
      </c>
      <c r="P558">
        <v>1</v>
      </c>
      <c r="Q558">
        <v>1</v>
      </c>
      <c r="R558">
        <v>1</v>
      </c>
      <c r="S558">
        <v>1</v>
      </c>
      <c r="T558">
        <v>0</v>
      </c>
      <c r="U558">
        <v>0</v>
      </c>
      <c r="V558">
        <v>0</v>
      </c>
      <c r="W558">
        <v>0</v>
      </c>
      <c r="X558">
        <v>1</v>
      </c>
      <c r="Y558">
        <v>1</v>
      </c>
      <c r="Z558">
        <v>1</v>
      </c>
      <c r="AA558">
        <v>0</v>
      </c>
      <c r="AB558">
        <v>1</v>
      </c>
      <c r="AC558">
        <v>1</v>
      </c>
      <c r="AD558">
        <v>0</v>
      </c>
      <c r="AE558">
        <v>0</v>
      </c>
      <c r="AF558">
        <v>0</v>
      </c>
      <c r="AG558">
        <v>0</v>
      </c>
      <c r="AH558">
        <v>0</v>
      </c>
      <c r="AI558">
        <v>0</v>
      </c>
      <c r="AJ558">
        <v>1</v>
      </c>
      <c r="AK558">
        <v>0</v>
      </c>
      <c r="AL558">
        <v>0</v>
      </c>
      <c r="AM558">
        <v>1</v>
      </c>
      <c r="AN558" s="50" t="s">
        <v>331</v>
      </c>
    </row>
    <row r="559" spans="1:40" x14ac:dyDescent="0.3">
      <c r="A559">
        <v>2026</v>
      </c>
      <c r="B559">
        <v>3</v>
      </c>
      <c r="C559">
        <v>6669</v>
      </c>
      <c r="D559">
        <v>6681</v>
      </c>
      <c r="E559" t="s">
        <v>190</v>
      </c>
      <c r="F559" t="s">
        <v>92</v>
      </c>
      <c r="G559" t="s">
        <v>107</v>
      </c>
      <c r="H559">
        <v>0</v>
      </c>
      <c r="I559">
        <v>0</v>
      </c>
      <c r="K559">
        <v>0</v>
      </c>
      <c r="L559">
        <v>0</v>
      </c>
      <c r="M559">
        <v>0</v>
      </c>
      <c r="N559">
        <v>0</v>
      </c>
      <c r="O559">
        <v>0</v>
      </c>
      <c r="P559">
        <v>0</v>
      </c>
      <c r="Q559">
        <v>0</v>
      </c>
      <c r="R559">
        <v>0</v>
      </c>
      <c r="S559">
        <v>0</v>
      </c>
      <c r="T559">
        <v>2</v>
      </c>
      <c r="U559">
        <v>2</v>
      </c>
      <c r="V559">
        <v>0</v>
      </c>
      <c r="W559">
        <v>0</v>
      </c>
      <c r="X559">
        <v>1</v>
      </c>
      <c r="Y559">
        <v>1</v>
      </c>
      <c r="Z559">
        <v>1</v>
      </c>
      <c r="AA559">
        <v>0</v>
      </c>
      <c r="AB559">
        <v>1</v>
      </c>
      <c r="AC559">
        <v>2</v>
      </c>
      <c r="AD559">
        <v>2</v>
      </c>
      <c r="AE559">
        <v>2</v>
      </c>
      <c r="AF559">
        <v>0</v>
      </c>
      <c r="AG559">
        <v>1</v>
      </c>
      <c r="AH559">
        <v>1</v>
      </c>
      <c r="AI559">
        <v>0</v>
      </c>
      <c r="AJ559">
        <v>2</v>
      </c>
      <c r="AK559">
        <v>0</v>
      </c>
      <c r="AL559">
        <v>0</v>
      </c>
      <c r="AM559">
        <v>0</v>
      </c>
      <c r="AN559" s="50" t="s">
        <v>107</v>
      </c>
    </row>
    <row r="560" spans="1:40" x14ac:dyDescent="0.3">
      <c r="A560">
        <v>2026</v>
      </c>
      <c r="B560">
        <v>3</v>
      </c>
      <c r="C560">
        <v>6670</v>
      </c>
      <c r="D560">
        <v>6682</v>
      </c>
      <c r="E560" t="s">
        <v>191</v>
      </c>
      <c r="F560" t="s">
        <v>92</v>
      </c>
      <c r="G560" t="s">
        <v>107</v>
      </c>
      <c r="H560">
        <v>0</v>
      </c>
      <c r="I560">
        <v>0</v>
      </c>
      <c r="K560">
        <v>0</v>
      </c>
      <c r="L560">
        <v>2</v>
      </c>
      <c r="M560">
        <v>2</v>
      </c>
      <c r="N560">
        <v>2</v>
      </c>
      <c r="O560">
        <v>2</v>
      </c>
      <c r="P560">
        <v>0</v>
      </c>
      <c r="Q560">
        <v>0</v>
      </c>
      <c r="R560">
        <v>0</v>
      </c>
      <c r="S560">
        <v>0</v>
      </c>
      <c r="T560">
        <v>0</v>
      </c>
      <c r="U560">
        <v>0</v>
      </c>
      <c r="V560">
        <v>0</v>
      </c>
      <c r="W560">
        <v>0</v>
      </c>
      <c r="X560">
        <v>1</v>
      </c>
      <c r="Y560">
        <v>1</v>
      </c>
      <c r="Z560">
        <v>1</v>
      </c>
      <c r="AA560">
        <v>0</v>
      </c>
      <c r="AB560">
        <v>2</v>
      </c>
      <c r="AC560">
        <v>1</v>
      </c>
      <c r="AD560">
        <v>1</v>
      </c>
      <c r="AE560">
        <v>1</v>
      </c>
      <c r="AF560">
        <v>2</v>
      </c>
      <c r="AG560">
        <v>2</v>
      </c>
      <c r="AH560">
        <v>6</v>
      </c>
      <c r="AI560">
        <v>0</v>
      </c>
      <c r="AJ560">
        <v>2</v>
      </c>
      <c r="AK560">
        <v>0</v>
      </c>
      <c r="AL560">
        <v>0</v>
      </c>
      <c r="AM560">
        <v>1</v>
      </c>
      <c r="AN560" s="50" t="s">
        <v>107</v>
      </c>
    </row>
    <row r="561" spans="1:40" x14ac:dyDescent="0.3">
      <c r="A561">
        <v>2026</v>
      </c>
      <c r="B561">
        <v>3</v>
      </c>
      <c r="C561">
        <v>6671</v>
      </c>
      <c r="D561">
        <v>6683</v>
      </c>
      <c r="E561" t="s">
        <v>192</v>
      </c>
      <c r="F561" t="s">
        <v>92</v>
      </c>
      <c r="G561" t="s">
        <v>128</v>
      </c>
      <c r="H561">
        <v>0</v>
      </c>
      <c r="I561">
        <v>0</v>
      </c>
      <c r="K561">
        <v>0</v>
      </c>
      <c r="L561">
        <v>7</v>
      </c>
      <c r="M561">
        <v>7</v>
      </c>
      <c r="N561">
        <v>7</v>
      </c>
      <c r="O561">
        <v>7</v>
      </c>
      <c r="P561">
        <v>0</v>
      </c>
      <c r="Q561">
        <v>1</v>
      </c>
      <c r="R561">
        <v>1</v>
      </c>
      <c r="S561">
        <v>0</v>
      </c>
      <c r="T561">
        <v>7</v>
      </c>
      <c r="U561">
        <v>7</v>
      </c>
      <c r="V561">
        <v>0</v>
      </c>
      <c r="W561">
        <v>0</v>
      </c>
      <c r="X561">
        <v>4</v>
      </c>
      <c r="Y561">
        <v>3</v>
      </c>
      <c r="Z561">
        <v>3</v>
      </c>
      <c r="AA561">
        <v>0</v>
      </c>
      <c r="AB561">
        <v>4</v>
      </c>
      <c r="AC561">
        <v>5</v>
      </c>
      <c r="AD561">
        <v>4</v>
      </c>
      <c r="AE561">
        <v>3</v>
      </c>
      <c r="AF561">
        <v>11</v>
      </c>
      <c r="AG561">
        <v>8</v>
      </c>
      <c r="AH561">
        <v>1</v>
      </c>
      <c r="AI561">
        <v>0</v>
      </c>
      <c r="AJ561">
        <v>6</v>
      </c>
      <c r="AK561">
        <v>0</v>
      </c>
      <c r="AL561">
        <v>0</v>
      </c>
      <c r="AM561">
        <v>3</v>
      </c>
      <c r="AN561" s="50" t="s">
        <v>128</v>
      </c>
    </row>
    <row r="562" spans="1:40" x14ac:dyDescent="0.3">
      <c r="A562">
        <v>2026</v>
      </c>
      <c r="B562">
        <v>3</v>
      </c>
      <c r="C562">
        <v>6709</v>
      </c>
      <c r="D562">
        <v>6722</v>
      </c>
      <c r="E562" t="s">
        <v>193</v>
      </c>
      <c r="F562" t="s">
        <v>33</v>
      </c>
      <c r="G562" t="s">
        <v>61</v>
      </c>
      <c r="H562">
        <v>5</v>
      </c>
      <c r="I562">
        <v>0</v>
      </c>
      <c r="K562">
        <v>6</v>
      </c>
      <c r="L562">
        <v>8</v>
      </c>
      <c r="M562">
        <v>8</v>
      </c>
      <c r="N562">
        <v>8</v>
      </c>
      <c r="O562">
        <v>8</v>
      </c>
      <c r="P562">
        <v>5</v>
      </c>
      <c r="Q562">
        <v>5</v>
      </c>
      <c r="R562">
        <v>5</v>
      </c>
      <c r="S562">
        <v>5</v>
      </c>
      <c r="T562">
        <v>8</v>
      </c>
      <c r="U562">
        <v>8</v>
      </c>
      <c r="V562">
        <v>0</v>
      </c>
      <c r="W562">
        <v>0</v>
      </c>
      <c r="X562">
        <v>6</v>
      </c>
      <c r="Y562">
        <v>7</v>
      </c>
      <c r="Z562">
        <v>6</v>
      </c>
      <c r="AA562">
        <v>0</v>
      </c>
      <c r="AB562">
        <v>1</v>
      </c>
      <c r="AC562">
        <v>6</v>
      </c>
      <c r="AD562">
        <v>6</v>
      </c>
      <c r="AE562">
        <v>6</v>
      </c>
      <c r="AF562">
        <v>10</v>
      </c>
      <c r="AG562">
        <v>10</v>
      </c>
      <c r="AH562">
        <v>8</v>
      </c>
      <c r="AI562">
        <v>38</v>
      </c>
      <c r="AJ562">
        <v>2</v>
      </c>
      <c r="AK562">
        <v>0</v>
      </c>
      <c r="AL562">
        <v>0</v>
      </c>
      <c r="AM562">
        <v>0</v>
      </c>
      <c r="AN562" s="50" t="s">
        <v>193</v>
      </c>
    </row>
    <row r="563" spans="1:40" x14ac:dyDescent="0.3">
      <c r="A563">
        <v>2026</v>
      </c>
      <c r="B563">
        <v>3</v>
      </c>
      <c r="C563">
        <v>6930</v>
      </c>
      <c r="D563">
        <v>6953</v>
      </c>
      <c r="E563" t="s">
        <v>195</v>
      </c>
      <c r="F563" t="s">
        <v>92</v>
      </c>
      <c r="G563" t="s">
        <v>116</v>
      </c>
      <c r="H563">
        <v>0</v>
      </c>
      <c r="I563">
        <v>0</v>
      </c>
      <c r="K563">
        <v>0</v>
      </c>
      <c r="L563">
        <v>0</v>
      </c>
      <c r="M563">
        <v>0</v>
      </c>
      <c r="N563">
        <v>1</v>
      </c>
      <c r="O563">
        <v>1</v>
      </c>
      <c r="P563">
        <v>0</v>
      </c>
      <c r="Q563">
        <v>0</v>
      </c>
      <c r="R563">
        <v>0</v>
      </c>
      <c r="S563">
        <v>0</v>
      </c>
      <c r="T563">
        <v>0</v>
      </c>
      <c r="U563">
        <v>0</v>
      </c>
      <c r="V563">
        <v>0</v>
      </c>
      <c r="W563">
        <v>0</v>
      </c>
      <c r="X563">
        <v>1</v>
      </c>
      <c r="Y563">
        <v>1</v>
      </c>
      <c r="Z563">
        <v>1</v>
      </c>
      <c r="AA563">
        <v>0</v>
      </c>
      <c r="AB563">
        <v>2</v>
      </c>
      <c r="AC563">
        <v>3</v>
      </c>
      <c r="AD563">
        <v>3</v>
      </c>
      <c r="AE563">
        <v>3</v>
      </c>
      <c r="AF563">
        <v>2</v>
      </c>
      <c r="AG563">
        <v>1</v>
      </c>
      <c r="AH563">
        <v>3</v>
      </c>
      <c r="AI563">
        <v>0</v>
      </c>
      <c r="AJ563">
        <v>1</v>
      </c>
      <c r="AK563">
        <v>0</v>
      </c>
      <c r="AL563">
        <v>0</v>
      </c>
      <c r="AM563">
        <v>0</v>
      </c>
      <c r="AN563" s="50" t="s">
        <v>116</v>
      </c>
    </row>
    <row r="564" spans="1:40" x14ac:dyDescent="0.3">
      <c r="A564">
        <v>2026</v>
      </c>
      <c r="B564">
        <v>3</v>
      </c>
      <c r="C564">
        <v>6931</v>
      </c>
      <c r="D564">
        <v>6954</v>
      </c>
      <c r="E564" t="s">
        <v>196</v>
      </c>
      <c r="F564" t="s">
        <v>33</v>
      </c>
      <c r="G564" t="s">
        <v>161</v>
      </c>
      <c r="H564">
        <v>0</v>
      </c>
      <c r="I564">
        <v>0</v>
      </c>
      <c r="K564">
        <v>0</v>
      </c>
      <c r="L564">
        <v>2</v>
      </c>
      <c r="M564">
        <v>2</v>
      </c>
      <c r="N564">
        <v>2</v>
      </c>
      <c r="O564">
        <v>2</v>
      </c>
      <c r="P564">
        <v>1</v>
      </c>
      <c r="Q564">
        <v>1</v>
      </c>
      <c r="R564">
        <v>1</v>
      </c>
      <c r="S564">
        <v>1</v>
      </c>
      <c r="T564">
        <v>4</v>
      </c>
      <c r="U564">
        <v>4</v>
      </c>
      <c r="V564">
        <v>0</v>
      </c>
      <c r="W564">
        <v>0</v>
      </c>
      <c r="X564">
        <v>2</v>
      </c>
      <c r="Y564">
        <v>1</v>
      </c>
      <c r="Z564">
        <v>1</v>
      </c>
      <c r="AA564">
        <v>0</v>
      </c>
      <c r="AB564">
        <v>1</v>
      </c>
      <c r="AC564">
        <v>2</v>
      </c>
      <c r="AD564">
        <v>1</v>
      </c>
      <c r="AE564">
        <v>2</v>
      </c>
      <c r="AF564">
        <v>2</v>
      </c>
      <c r="AG564">
        <v>1</v>
      </c>
      <c r="AH564">
        <v>0</v>
      </c>
      <c r="AI564">
        <v>0</v>
      </c>
      <c r="AJ564">
        <v>3</v>
      </c>
      <c r="AK564">
        <v>0</v>
      </c>
      <c r="AL564">
        <v>0</v>
      </c>
      <c r="AM564">
        <v>3</v>
      </c>
      <c r="AN564" s="50" t="s">
        <v>161</v>
      </c>
    </row>
    <row r="565" spans="1:40" x14ac:dyDescent="0.3">
      <c r="A565">
        <v>2026</v>
      </c>
      <c r="B565">
        <v>3</v>
      </c>
      <c r="C565">
        <v>6974</v>
      </c>
      <c r="D565">
        <v>6997</v>
      </c>
      <c r="E565" t="s">
        <v>197</v>
      </c>
      <c r="F565" t="s">
        <v>33</v>
      </c>
      <c r="G565" t="s">
        <v>54</v>
      </c>
      <c r="H565">
        <v>0</v>
      </c>
      <c r="I565">
        <v>0</v>
      </c>
      <c r="K565">
        <v>0</v>
      </c>
      <c r="L565">
        <v>6</v>
      </c>
      <c r="M565">
        <v>7</v>
      </c>
      <c r="N565">
        <v>6</v>
      </c>
      <c r="O565">
        <v>6</v>
      </c>
      <c r="P565">
        <v>0</v>
      </c>
      <c r="Q565">
        <v>0</v>
      </c>
      <c r="R565">
        <v>0</v>
      </c>
      <c r="S565">
        <v>0</v>
      </c>
      <c r="T565">
        <v>1</v>
      </c>
      <c r="U565">
        <v>1</v>
      </c>
      <c r="V565">
        <v>0</v>
      </c>
      <c r="W565">
        <v>0</v>
      </c>
      <c r="X565">
        <v>4</v>
      </c>
      <c r="Y565">
        <v>4</v>
      </c>
      <c r="Z565">
        <v>4</v>
      </c>
      <c r="AA565">
        <v>0</v>
      </c>
      <c r="AB565">
        <v>2</v>
      </c>
      <c r="AC565">
        <v>5</v>
      </c>
      <c r="AD565">
        <v>4</v>
      </c>
      <c r="AE565">
        <v>4</v>
      </c>
      <c r="AF565">
        <v>3</v>
      </c>
      <c r="AG565">
        <v>4</v>
      </c>
      <c r="AH565">
        <v>2</v>
      </c>
      <c r="AI565">
        <v>21</v>
      </c>
      <c r="AJ565">
        <v>23</v>
      </c>
      <c r="AK565">
        <v>0</v>
      </c>
      <c r="AL565">
        <v>2</v>
      </c>
      <c r="AM565">
        <v>4</v>
      </c>
      <c r="AN565" s="50" t="s">
        <v>197</v>
      </c>
    </row>
    <row r="566" spans="1:40" x14ac:dyDescent="0.3">
      <c r="A566">
        <v>2026</v>
      </c>
      <c r="B566">
        <v>3</v>
      </c>
      <c r="C566">
        <v>6997</v>
      </c>
      <c r="D566">
        <v>7020</v>
      </c>
      <c r="E566" t="s">
        <v>198</v>
      </c>
      <c r="F566" t="s">
        <v>92</v>
      </c>
      <c r="G566" t="s">
        <v>118</v>
      </c>
      <c r="H566">
        <v>0</v>
      </c>
      <c r="I566">
        <v>0</v>
      </c>
      <c r="K566">
        <v>0</v>
      </c>
      <c r="L566">
        <v>0</v>
      </c>
      <c r="M566">
        <v>1</v>
      </c>
      <c r="N566">
        <v>0</v>
      </c>
      <c r="O566">
        <v>0</v>
      </c>
      <c r="P566">
        <v>0</v>
      </c>
      <c r="Q566">
        <v>0</v>
      </c>
      <c r="R566">
        <v>0</v>
      </c>
      <c r="S566">
        <v>0</v>
      </c>
      <c r="T566">
        <v>1</v>
      </c>
      <c r="U566">
        <v>1</v>
      </c>
      <c r="V566">
        <v>0</v>
      </c>
      <c r="W566">
        <v>0</v>
      </c>
      <c r="X566">
        <v>0</v>
      </c>
      <c r="Y566">
        <v>0</v>
      </c>
      <c r="Z566">
        <v>0</v>
      </c>
      <c r="AA566">
        <v>0</v>
      </c>
      <c r="AB566">
        <v>0</v>
      </c>
      <c r="AC566">
        <v>3</v>
      </c>
      <c r="AD566">
        <v>3</v>
      </c>
      <c r="AE566">
        <v>2</v>
      </c>
      <c r="AF566">
        <v>0</v>
      </c>
      <c r="AG566">
        <v>0</v>
      </c>
      <c r="AH566">
        <v>0</v>
      </c>
      <c r="AI566">
        <v>0</v>
      </c>
      <c r="AJ566">
        <v>0</v>
      </c>
      <c r="AK566">
        <v>0</v>
      </c>
      <c r="AL566">
        <v>0</v>
      </c>
      <c r="AM566">
        <v>0</v>
      </c>
      <c r="AN566" s="50" t="s">
        <v>328</v>
      </c>
    </row>
    <row r="567" spans="1:40" x14ac:dyDescent="0.3">
      <c r="A567">
        <v>2026</v>
      </c>
      <c r="B567">
        <v>3</v>
      </c>
      <c r="C567">
        <v>6998</v>
      </c>
      <c r="D567">
        <v>7021</v>
      </c>
      <c r="E567" t="s">
        <v>199</v>
      </c>
      <c r="F567" t="s">
        <v>92</v>
      </c>
      <c r="G567" t="s">
        <v>118</v>
      </c>
      <c r="H567">
        <v>0</v>
      </c>
      <c r="I567">
        <v>0</v>
      </c>
      <c r="K567">
        <v>0</v>
      </c>
      <c r="L567">
        <v>5</v>
      </c>
      <c r="M567">
        <v>5</v>
      </c>
      <c r="N567">
        <v>3</v>
      </c>
      <c r="O567">
        <v>3</v>
      </c>
      <c r="P567">
        <v>2</v>
      </c>
      <c r="Q567">
        <v>1</v>
      </c>
      <c r="R567">
        <v>1</v>
      </c>
      <c r="S567">
        <v>1</v>
      </c>
      <c r="T567">
        <v>2</v>
      </c>
      <c r="U567">
        <v>0</v>
      </c>
      <c r="V567">
        <v>0</v>
      </c>
      <c r="W567">
        <v>0</v>
      </c>
      <c r="X567">
        <v>1</v>
      </c>
      <c r="Y567">
        <v>1</v>
      </c>
      <c r="Z567">
        <v>1</v>
      </c>
      <c r="AA567">
        <v>0</v>
      </c>
      <c r="AB567">
        <v>1</v>
      </c>
      <c r="AC567">
        <v>0</v>
      </c>
      <c r="AD567">
        <v>0</v>
      </c>
      <c r="AE567">
        <v>0</v>
      </c>
      <c r="AF567">
        <v>0</v>
      </c>
      <c r="AG567">
        <v>0</v>
      </c>
      <c r="AH567">
        <v>0</v>
      </c>
      <c r="AI567">
        <v>0</v>
      </c>
      <c r="AJ567">
        <v>0</v>
      </c>
      <c r="AK567">
        <v>0</v>
      </c>
      <c r="AL567">
        <v>0</v>
      </c>
      <c r="AM567">
        <v>2</v>
      </c>
      <c r="AN567" s="50" t="s">
        <v>328</v>
      </c>
    </row>
    <row r="568" spans="1:40" x14ac:dyDescent="0.3">
      <c r="A568">
        <v>2026</v>
      </c>
      <c r="B568">
        <v>3</v>
      </c>
      <c r="C568">
        <v>6999</v>
      </c>
      <c r="D568">
        <v>7022</v>
      </c>
      <c r="E568" t="s">
        <v>200</v>
      </c>
      <c r="F568" t="s">
        <v>163</v>
      </c>
      <c r="G568" t="s">
        <v>169</v>
      </c>
      <c r="H568">
        <v>0</v>
      </c>
      <c r="I568">
        <v>0</v>
      </c>
      <c r="K568">
        <v>0</v>
      </c>
      <c r="L568">
        <v>3</v>
      </c>
      <c r="M568">
        <v>3</v>
      </c>
      <c r="N568">
        <v>3</v>
      </c>
      <c r="O568">
        <v>3</v>
      </c>
      <c r="P568">
        <v>6</v>
      </c>
      <c r="Q568">
        <v>6</v>
      </c>
      <c r="R568">
        <v>5</v>
      </c>
      <c r="S568">
        <v>5</v>
      </c>
      <c r="T568">
        <v>5</v>
      </c>
      <c r="U568">
        <v>5</v>
      </c>
      <c r="V568">
        <v>0</v>
      </c>
      <c r="W568">
        <v>0</v>
      </c>
      <c r="X568">
        <v>2</v>
      </c>
      <c r="Y568">
        <v>2</v>
      </c>
      <c r="Z568">
        <v>2</v>
      </c>
      <c r="AA568">
        <v>0</v>
      </c>
      <c r="AB568">
        <v>3</v>
      </c>
      <c r="AC568">
        <v>1</v>
      </c>
      <c r="AD568">
        <v>2</v>
      </c>
      <c r="AE568">
        <v>2</v>
      </c>
      <c r="AF568">
        <v>8</v>
      </c>
      <c r="AG568">
        <v>5</v>
      </c>
      <c r="AH568">
        <v>0</v>
      </c>
      <c r="AI568">
        <v>4</v>
      </c>
      <c r="AJ568">
        <v>0</v>
      </c>
      <c r="AK568">
        <v>0</v>
      </c>
      <c r="AL568">
        <v>0</v>
      </c>
      <c r="AM568">
        <v>4</v>
      </c>
      <c r="AN568" s="50" t="s">
        <v>169</v>
      </c>
    </row>
    <row r="569" spans="1:40" x14ac:dyDescent="0.3">
      <c r="A569">
        <v>2026</v>
      </c>
      <c r="B569">
        <v>3</v>
      </c>
      <c r="C569">
        <v>7000</v>
      </c>
      <c r="D569">
        <v>7023</v>
      </c>
      <c r="E569" t="s">
        <v>201</v>
      </c>
      <c r="F569" t="s">
        <v>33</v>
      </c>
      <c r="G569" t="s">
        <v>42</v>
      </c>
      <c r="H569">
        <v>0</v>
      </c>
      <c r="I569">
        <v>0</v>
      </c>
      <c r="K569">
        <v>0</v>
      </c>
      <c r="L569">
        <v>3</v>
      </c>
      <c r="M569">
        <v>3</v>
      </c>
      <c r="N569">
        <v>3</v>
      </c>
      <c r="O569">
        <v>3</v>
      </c>
      <c r="P569">
        <v>2</v>
      </c>
      <c r="Q569">
        <v>3</v>
      </c>
      <c r="R569">
        <v>2</v>
      </c>
      <c r="S569">
        <v>2</v>
      </c>
      <c r="T569">
        <v>0</v>
      </c>
      <c r="U569">
        <v>0</v>
      </c>
      <c r="V569">
        <v>0</v>
      </c>
      <c r="W569">
        <v>0</v>
      </c>
      <c r="X569">
        <v>0</v>
      </c>
      <c r="Y569">
        <v>0</v>
      </c>
      <c r="Z569">
        <v>0</v>
      </c>
      <c r="AA569">
        <v>0</v>
      </c>
      <c r="AB569">
        <v>1</v>
      </c>
      <c r="AC569">
        <v>0</v>
      </c>
      <c r="AD569">
        <v>0</v>
      </c>
      <c r="AE569">
        <v>0</v>
      </c>
      <c r="AF569">
        <v>0</v>
      </c>
      <c r="AG569">
        <v>0</v>
      </c>
      <c r="AH569">
        <v>0</v>
      </c>
      <c r="AI569">
        <v>2</v>
      </c>
      <c r="AJ569">
        <v>1</v>
      </c>
      <c r="AK569">
        <v>0</v>
      </c>
      <c r="AL569">
        <v>0</v>
      </c>
      <c r="AM569">
        <v>5</v>
      </c>
      <c r="AN569" s="50" t="s">
        <v>42</v>
      </c>
    </row>
    <row r="570" spans="1:40" x14ac:dyDescent="0.3">
      <c r="A570">
        <v>2026</v>
      </c>
      <c r="B570">
        <v>3</v>
      </c>
      <c r="C570">
        <v>7083</v>
      </c>
      <c r="D570">
        <v>7107</v>
      </c>
      <c r="E570" t="s">
        <v>58</v>
      </c>
      <c r="F570" t="s">
        <v>33</v>
      </c>
      <c r="G570" t="s">
        <v>58</v>
      </c>
      <c r="H570">
        <v>0</v>
      </c>
      <c r="I570">
        <v>0</v>
      </c>
      <c r="K570">
        <v>0</v>
      </c>
      <c r="L570">
        <v>16</v>
      </c>
      <c r="M570">
        <v>16</v>
      </c>
      <c r="N570">
        <v>16</v>
      </c>
      <c r="O570">
        <v>16</v>
      </c>
      <c r="P570">
        <v>14</v>
      </c>
      <c r="Q570">
        <v>14</v>
      </c>
      <c r="R570">
        <v>14</v>
      </c>
      <c r="S570">
        <v>15</v>
      </c>
      <c r="T570">
        <v>22</v>
      </c>
      <c r="U570">
        <v>21</v>
      </c>
      <c r="V570">
        <v>0</v>
      </c>
      <c r="W570">
        <v>0</v>
      </c>
      <c r="X570">
        <v>23</v>
      </c>
      <c r="Y570">
        <v>23</v>
      </c>
      <c r="Z570">
        <v>23</v>
      </c>
      <c r="AA570">
        <v>0</v>
      </c>
      <c r="AB570">
        <v>11</v>
      </c>
      <c r="AC570">
        <v>7</v>
      </c>
      <c r="AD570">
        <v>8</v>
      </c>
      <c r="AE570">
        <v>8</v>
      </c>
      <c r="AF570">
        <v>15</v>
      </c>
      <c r="AG570">
        <v>12</v>
      </c>
      <c r="AH570">
        <v>1</v>
      </c>
      <c r="AI570">
        <v>14</v>
      </c>
      <c r="AJ570">
        <v>4</v>
      </c>
      <c r="AK570">
        <v>0</v>
      </c>
      <c r="AL570">
        <v>4</v>
      </c>
      <c r="AM570">
        <v>7</v>
      </c>
      <c r="AN570" s="50" t="s">
        <v>58</v>
      </c>
    </row>
    <row r="571" spans="1:40" x14ac:dyDescent="0.3">
      <c r="A571">
        <v>2026</v>
      </c>
      <c r="B571">
        <v>3</v>
      </c>
      <c r="C571">
        <v>7156</v>
      </c>
      <c r="D571">
        <v>7183</v>
      </c>
      <c r="E571" t="s">
        <v>202</v>
      </c>
      <c r="F571" t="s">
        <v>33</v>
      </c>
      <c r="G571" t="s">
        <v>49</v>
      </c>
      <c r="H571">
        <v>0</v>
      </c>
      <c r="I571">
        <v>1</v>
      </c>
      <c r="K571">
        <v>1</v>
      </c>
      <c r="L571">
        <v>24</v>
      </c>
      <c r="M571">
        <v>24</v>
      </c>
      <c r="N571">
        <v>24</v>
      </c>
      <c r="O571">
        <v>24</v>
      </c>
      <c r="P571">
        <v>16</v>
      </c>
      <c r="Q571">
        <v>16</v>
      </c>
      <c r="R571">
        <v>16</v>
      </c>
      <c r="S571">
        <v>16</v>
      </c>
      <c r="T571">
        <v>33</v>
      </c>
      <c r="U571">
        <v>33</v>
      </c>
      <c r="V571">
        <v>0</v>
      </c>
      <c r="W571">
        <v>0</v>
      </c>
      <c r="X571">
        <v>17</v>
      </c>
      <c r="Y571">
        <v>17</v>
      </c>
      <c r="Z571">
        <v>17</v>
      </c>
      <c r="AA571">
        <v>0</v>
      </c>
      <c r="AB571">
        <v>16</v>
      </c>
      <c r="AC571">
        <v>25</v>
      </c>
      <c r="AD571">
        <v>24</v>
      </c>
      <c r="AE571">
        <v>25</v>
      </c>
      <c r="AF571">
        <v>12</v>
      </c>
      <c r="AG571">
        <v>10</v>
      </c>
      <c r="AH571">
        <v>3</v>
      </c>
      <c r="AI571">
        <v>20</v>
      </c>
      <c r="AJ571">
        <v>12</v>
      </c>
      <c r="AK571">
        <v>0</v>
      </c>
      <c r="AL571">
        <v>15</v>
      </c>
      <c r="AM571">
        <v>0</v>
      </c>
      <c r="AN571" s="50" t="s">
        <v>49</v>
      </c>
    </row>
    <row r="572" spans="1:40" x14ac:dyDescent="0.3">
      <c r="A572">
        <v>2026</v>
      </c>
      <c r="B572">
        <v>3</v>
      </c>
      <c r="C572">
        <v>7195</v>
      </c>
      <c r="D572">
        <v>7222</v>
      </c>
      <c r="E572" t="s">
        <v>203</v>
      </c>
      <c r="F572" t="s">
        <v>92</v>
      </c>
      <c r="G572" t="s">
        <v>141</v>
      </c>
      <c r="H572">
        <v>0</v>
      </c>
      <c r="I572">
        <v>0</v>
      </c>
      <c r="K572">
        <v>1</v>
      </c>
      <c r="L572">
        <v>2</v>
      </c>
      <c r="M572">
        <v>2</v>
      </c>
      <c r="N572">
        <v>2</v>
      </c>
      <c r="O572">
        <v>2</v>
      </c>
      <c r="P572">
        <v>1</v>
      </c>
      <c r="Q572">
        <v>1</v>
      </c>
      <c r="R572">
        <v>1</v>
      </c>
      <c r="S572">
        <v>1</v>
      </c>
      <c r="T572">
        <v>1</v>
      </c>
      <c r="U572">
        <v>1</v>
      </c>
      <c r="V572">
        <v>0</v>
      </c>
      <c r="W572">
        <v>0</v>
      </c>
      <c r="X572">
        <v>2</v>
      </c>
      <c r="Y572">
        <v>2</v>
      </c>
      <c r="Z572">
        <v>2</v>
      </c>
      <c r="AA572">
        <v>0</v>
      </c>
      <c r="AB572">
        <v>0</v>
      </c>
      <c r="AC572">
        <v>0</v>
      </c>
      <c r="AD572">
        <v>0</v>
      </c>
      <c r="AE572">
        <v>0</v>
      </c>
      <c r="AF572">
        <v>5</v>
      </c>
      <c r="AG572">
        <v>5</v>
      </c>
      <c r="AH572">
        <v>0</v>
      </c>
      <c r="AI572">
        <v>0</v>
      </c>
      <c r="AJ572">
        <v>0</v>
      </c>
      <c r="AK572">
        <v>0</v>
      </c>
      <c r="AL572">
        <v>0</v>
      </c>
      <c r="AM572">
        <v>0</v>
      </c>
      <c r="AN572" s="50" t="s">
        <v>141</v>
      </c>
    </row>
    <row r="573" spans="1:40" x14ac:dyDescent="0.3">
      <c r="A573">
        <v>2026</v>
      </c>
      <c r="B573">
        <v>3</v>
      </c>
      <c r="C573">
        <v>7196</v>
      </c>
      <c r="D573">
        <v>7223</v>
      </c>
      <c r="E573" t="s">
        <v>204</v>
      </c>
      <c r="F573" t="s">
        <v>92</v>
      </c>
      <c r="G573" t="s">
        <v>141</v>
      </c>
      <c r="H573">
        <v>0</v>
      </c>
      <c r="I573">
        <v>0</v>
      </c>
      <c r="K573">
        <v>0</v>
      </c>
      <c r="L573">
        <v>0</v>
      </c>
      <c r="M573">
        <v>0</v>
      </c>
      <c r="N573">
        <v>0</v>
      </c>
      <c r="O573">
        <v>0</v>
      </c>
      <c r="P573">
        <v>4</v>
      </c>
      <c r="Q573">
        <v>4</v>
      </c>
      <c r="R573">
        <v>4</v>
      </c>
      <c r="S573">
        <v>4</v>
      </c>
      <c r="T573">
        <v>1</v>
      </c>
      <c r="U573">
        <v>1</v>
      </c>
      <c r="V573">
        <v>0</v>
      </c>
      <c r="W573">
        <v>0</v>
      </c>
      <c r="X573">
        <v>1</v>
      </c>
      <c r="Y573">
        <v>1</v>
      </c>
      <c r="Z573">
        <v>1</v>
      </c>
      <c r="AA573">
        <v>0</v>
      </c>
      <c r="AB573">
        <v>2</v>
      </c>
      <c r="AC573">
        <v>1</v>
      </c>
      <c r="AD573">
        <v>0</v>
      </c>
      <c r="AE573">
        <v>1</v>
      </c>
      <c r="AF573">
        <v>2</v>
      </c>
      <c r="AG573">
        <v>2</v>
      </c>
      <c r="AH573">
        <v>0</v>
      </c>
      <c r="AI573">
        <v>0</v>
      </c>
      <c r="AJ573">
        <v>3</v>
      </c>
      <c r="AK573">
        <v>0</v>
      </c>
      <c r="AL573">
        <v>0</v>
      </c>
      <c r="AM573">
        <v>0</v>
      </c>
      <c r="AN573" s="50" t="s">
        <v>141</v>
      </c>
    </row>
    <row r="574" spans="1:40" x14ac:dyDescent="0.3">
      <c r="A574">
        <v>2026</v>
      </c>
      <c r="B574">
        <v>3</v>
      </c>
      <c r="C574">
        <v>7273</v>
      </c>
      <c r="D574">
        <v>7306</v>
      </c>
      <c r="E574" t="s">
        <v>205</v>
      </c>
      <c r="F574" t="s">
        <v>33</v>
      </c>
      <c r="G574" t="s">
        <v>56</v>
      </c>
      <c r="H574">
        <v>0</v>
      </c>
      <c r="I574">
        <v>0</v>
      </c>
      <c r="K574">
        <v>0</v>
      </c>
      <c r="L574">
        <v>12</v>
      </c>
      <c r="M574">
        <v>12</v>
      </c>
      <c r="N574">
        <v>12</v>
      </c>
      <c r="O574">
        <v>12</v>
      </c>
      <c r="P574">
        <v>8</v>
      </c>
      <c r="Q574">
        <v>8</v>
      </c>
      <c r="R574">
        <v>8</v>
      </c>
      <c r="S574">
        <v>8</v>
      </c>
      <c r="T574">
        <v>9</v>
      </c>
      <c r="U574">
        <v>9</v>
      </c>
      <c r="V574">
        <v>0</v>
      </c>
      <c r="W574">
        <v>0</v>
      </c>
      <c r="X574">
        <v>5</v>
      </c>
      <c r="Y574">
        <v>4</v>
      </c>
      <c r="Z574">
        <v>7</v>
      </c>
      <c r="AA574">
        <v>0</v>
      </c>
      <c r="AB574">
        <v>13</v>
      </c>
      <c r="AC574">
        <v>9</v>
      </c>
      <c r="AD574">
        <v>4</v>
      </c>
      <c r="AE574">
        <v>8</v>
      </c>
      <c r="AF574">
        <v>9</v>
      </c>
      <c r="AG574">
        <v>9</v>
      </c>
      <c r="AH574">
        <v>9</v>
      </c>
      <c r="AI574">
        <v>52</v>
      </c>
      <c r="AJ574">
        <v>1</v>
      </c>
      <c r="AK574">
        <v>0</v>
      </c>
      <c r="AL574">
        <v>2</v>
      </c>
      <c r="AM574">
        <v>0</v>
      </c>
      <c r="AN574" s="50" t="s">
        <v>56</v>
      </c>
    </row>
    <row r="575" spans="1:40" x14ac:dyDescent="0.3">
      <c r="A575">
        <v>2026</v>
      </c>
      <c r="B575">
        <v>3</v>
      </c>
      <c r="C575">
        <v>7282</v>
      </c>
      <c r="D575">
        <v>7315</v>
      </c>
      <c r="E575" t="s">
        <v>206</v>
      </c>
      <c r="F575" t="s">
        <v>92</v>
      </c>
      <c r="G575" t="s">
        <v>128</v>
      </c>
      <c r="H575">
        <v>0</v>
      </c>
      <c r="I575">
        <v>0</v>
      </c>
      <c r="K575">
        <v>0</v>
      </c>
      <c r="L575">
        <v>1</v>
      </c>
      <c r="M575">
        <v>1</v>
      </c>
      <c r="N575">
        <v>1</v>
      </c>
      <c r="O575">
        <v>1</v>
      </c>
      <c r="P575">
        <v>0</v>
      </c>
      <c r="Q575">
        <v>0</v>
      </c>
      <c r="R575">
        <v>0</v>
      </c>
      <c r="S575">
        <v>0</v>
      </c>
      <c r="T575">
        <v>3</v>
      </c>
      <c r="U575">
        <v>3</v>
      </c>
      <c r="V575">
        <v>0</v>
      </c>
      <c r="W575">
        <v>0</v>
      </c>
      <c r="X575">
        <v>1</v>
      </c>
      <c r="Y575">
        <v>1</v>
      </c>
      <c r="Z575">
        <v>1</v>
      </c>
      <c r="AA575">
        <v>0</v>
      </c>
      <c r="AB575">
        <v>3</v>
      </c>
      <c r="AC575">
        <v>2</v>
      </c>
      <c r="AD575">
        <v>2</v>
      </c>
      <c r="AE575">
        <v>2</v>
      </c>
      <c r="AF575">
        <v>3</v>
      </c>
      <c r="AG575">
        <v>1</v>
      </c>
      <c r="AH575">
        <v>0</v>
      </c>
      <c r="AI575">
        <v>0</v>
      </c>
      <c r="AJ575">
        <v>3</v>
      </c>
      <c r="AK575">
        <v>0</v>
      </c>
      <c r="AL575">
        <v>0</v>
      </c>
      <c r="AM575">
        <v>2</v>
      </c>
      <c r="AN575" s="50" t="s">
        <v>128</v>
      </c>
    </row>
    <row r="576" spans="1:40" x14ac:dyDescent="0.3">
      <c r="A576">
        <v>2026</v>
      </c>
      <c r="B576">
        <v>3</v>
      </c>
      <c r="C576">
        <v>7283</v>
      </c>
      <c r="D576">
        <v>7316</v>
      </c>
      <c r="E576" t="s">
        <v>207</v>
      </c>
      <c r="F576" t="s">
        <v>92</v>
      </c>
      <c r="G576" t="s">
        <v>128</v>
      </c>
      <c r="H576">
        <v>0</v>
      </c>
      <c r="I576">
        <v>0</v>
      </c>
      <c r="K576">
        <v>0</v>
      </c>
      <c r="L576">
        <v>5</v>
      </c>
      <c r="M576">
        <v>5</v>
      </c>
      <c r="N576">
        <v>5</v>
      </c>
      <c r="O576">
        <v>5</v>
      </c>
      <c r="P576">
        <v>2</v>
      </c>
      <c r="Q576">
        <v>2</v>
      </c>
      <c r="R576">
        <v>2</v>
      </c>
      <c r="S576">
        <v>2</v>
      </c>
      <c r="T576">
        <v>5</v>
      </c>
      <c r="U576">
        <v>5</v>
      </c>
      <c r="V576">
        <v>0</v>
      </c>
      <c r="W576">
        <v>0</v>
      </c>
      <c r="X576">
        <v>4</v>
      </c>
      <c r="Y576">
        <v>4</v>
      </c>
      <c r="Z576">
        <v>4</v>
      </c>
      <c r="AA576">
        <v>0</v>
      </c>
      <c r="AB576">
        <v>8</v>
      </c>
      <c r="AC576">
        <v>3</v>
      </c>
      <c r="AD576">
        <v>3</v>
      </c>
      <c r="AE576">
        <v>3</v>
      </c>
      <c r="AF576">
        <v>3</v>
      </c>
      <c r="AG576">
        <v>3</v>
      </c>
      <c r="AH576">
        <v>0</v>
      </c>
      <c r="AI576">
        <v>0</v>
      </c>
      <c r="AJ576">
        <v>5</v>
      </c>
      <c r="AK576">
        <v>0</v>
      </c>
      <c r="AL576">
        <v>0</v>
      </c>
      <c r="AM576">
        <v>1</v>
      </c>
      <c r="AN576" s="50" t="s">
        <v>128</v>
      </c>
    </row>
    <row r="577" spans="1:40" x14ac:dyDescent="0.3">
      <c r="A577">
        <v>2026</v>
      </c>
      <c r="B577">
        <v>3</v>
      </c>
      <c r="C577">
        <v>7284</v>
      </c>
      <c r="D577">
        <v>7317</v>
      </c>
      <c r="E577" t="s">
        <v>208</v>
      </c>
      <c r="F577" t="s">
        <v>163</v>
      </c>
      <c r="G577" t="s">
        <v>169</v>
      </c>
      <c r="H577">
        <v>0</v>
      </c>
      <c r="I577">
        <v>0</v>
      </c>
      <c r="K577">
        <v>1</v>
      </c>
      <c r="L577">
        <v>0</v>
      </c>
      <c r="M577">
        <v>0</v>
      </c>
      <c r="N577">
        <v>0</v>
      </c>
      <c r="O577">
        <v>0</v>
      </c>
      <c r="P577">
        <v>3</v>
      </c>
      <c r="Q577">
        <v>3</v>
      </c>
      <c r="R577">
        <v>3</v>
      </c>
      <c r="S577">
        <v>3</v>
      </c>
      <c r="T577">
        <v>2</v>
      </c>
      <c r="U577">
        <v>2</v>
      </c>
      <c r="V577">
        <v>0</v>
      </c>
      <c r="W577">
        <v>0</v>
      </c>
      <c r="X577">
        <v>2</v>
      </c>
      <c r="Y577">
        <v>2</v>
      </c>
      <c r="Z577">
        <v>2</v>
      </c>
      <c r="AA577">
        <v>0</v>
      </c>
      <c r="AB577">
        <v>2</v>
      </c>
      <c r="AC577">
        <v>1</v>
      </c>
      <c r="AD577">
        <v>1</v>
      </c>
      <c r="AE577">
        <v>2</v>
      </c>
      <c r="AF577">
        <v>1</v>
      </c>
      <c r="AG577">
        <v>1</v>
      </c>
      <c r="AH577">
        <v>0</v>
      </c>
      <c r="AI577">
        <v>1</v>
      </c>
      <c r="AJ577">
        <v>1</v>
      </c>
      <c r="AK577">
        <v>0</v>
      </c>
      <c r="AL577">
        <v>0</v>
      </c>
      <c r="AM577">
        <v>0</v>
      </c>
      <c r="AN577" s="50" t="s">
        <v>169</v>
      </c>
    </row>
    <row r="578" spans="1:40" x14ac:dyDescent="0.3">
      <c r="A578">
        <v>2026</v>
      </c>
      <c r="B578">
        <v>3</v>
      </c>
      <c r="C578">
        <v>7285</v>
      </c>
      <c r="D578">
        <v>7318</v>
      </c>
      <c r="E578" t="s">
        <v>209</v>
      </c>
      <c r="F578" t="s">
        <v>92</v>
      </c>
      <c r="G578" t="s">
        <v>118</v>
      </c>
      <c r="H578">
        <v>1</v>
      </c>
      <c r="I578">
        <v>0</v>
      </c>
      <c r="K578">
        <v>1</v>
      </c>
      <c r="L578">
        <v>2</v>
      </c>
      <c r="M578">
        <v>2</v>
      </c>
      <c r="N578">
        <v>4</v>
      </c>
      <c r="O578">
        <v>4</v>
      </c>
      <c r="P578">
        <v>0</v>
      </c>
      <c r="Q578">
        <v>0</v>
      </c>
      <c r="R578">
        <v>2</v>
      </c>
      <c r="S578">
        <v>0</v>
      </c>
      <c r="T578">
        <v>4</v>
      </c>
      <c r="U578">
        <v>6</v>
      </c>
      <c r="V578">
        <v>0</v>
      </c>
      <c r="W578">
        <v>0</v>
      </c>
      <c r="X578">
        <v>0</v>
      </c>
      <c r="Y578">
        <v>3</v>
      </c>
      <c r="Z578">
        <v>1</v>
      </c>
      <c r="AA578">
        <v>0</v>
      </c>
      <c r="AB578">
        <v>3</v>
      </c>
      <c r="AC578">
        <v>0</v>
      </c>
      <c r="AD578">
        <v>3</v>
      </c>
      <c r="AE578">
        <v>0</v>
      </c>
      <c r="AF578">
        <v>10</v>
      </c>
      <c r="AG578">
        <v>0</v>
      </c>
      <c r="AH578">
        <v>1</v>
      </c>
      <c r="AI578">
        <v>0</v>
      </c>
      <c r="AJ578">
        <v>0</v>
      </c>
      <c r="AK578">
        <v>0</v>
      </c>
      <c r="AL578">
        <v>0</v>
      </c>
      <c r="AM578">
        <v>3</v>
      </c>
      <c r="AN578" s="50" t="s">
        <v>328</v>
      </c>
    </row>
    <row r="579" spans="1:40" x14ac:dyDescent="0.3">
      <c r="A579">
        <v>2026</v>
      </c>
      <c r="B579">
        <v>3</v>
      </c>
      <c r="C579">
        <v>7837</v>
      </c>
      <c r="D579">
        <v>8083</v>
      </c>
      <c r="E579" t="s">
        <v>476</v>
      </c>
      <c r="F579" t="s">
        <v>90</v>
      </c>
      <c r="G579" t="s">
        <v>34</v>
      </c>
      <c r="H579">
        <v>0</v>
      </c>
      <c r="I579">
        <v>0</v>
      </c>
      <c r="K579">
        <v>0</v>
      </c>
      <c r="L579">
        <v>1</v>
      </c>
      <c r="M579">
        <v>1</v>
      </c>
      <c r="N579">
        <v>1</v>
      </c>
      <c r="O579">
        <v>1</v>
      </c>
      <c r="P579">
        <v>1</v>
      </c>
      <c r="Q579">
        <v>1</v>
      </c>
      <c r="R579">
        <v>1</v>
      </c>
      <c r="S579">
        <v>1</v>
      </c>
      <c r="T579">
        <v>2</v>
      </c>
      <c r="U579">
        <v>2</v>
      </c>
      <c r="V579">
        <v>0</v>
      </c>
      <c r="W579">
        <v>0</v>
      </c>
      <c r="X579">
        <v>2</v>
      </c>
      <c r="Y579">
        <v>3</v>
      </c>
      <c r="Z579">
        <v>2</v>
      </c>
      <c r="AA579">
        <v>0</v>
      </c>
      <c r="AB579">
        <v>0</v>
      </c>
      <c r="AC579">
        <v>6</v>
      </c>
      <c r="AD579">
        <v>5</v>
      </c>
      <c r="AE579">
        <v>4</v>
      </c>
      <c r="AF579">
        <v>0</v>
      </c>
      <c r="AG579">
        <v>0</v>
      </c>
      <c r="AH579">
        <v>2</v>
      </c>
      <c r="AI579">
        <v>42</v>
      </c>
      <c r="AJ579">
        <v>0</v>
      </c>
      <c r="AK579">
        <v>0</v>
      </c>
      <c r="AL579">
        <v>0</v>
      </c>
      <c r="AM579">
        <v>0</v>
      </c>
      <c r="AN579" s="50" t="s">
        <v>33</v>
      </c>
    </row>
    <row r="580" spans="1:40" x14ac:dyDescent="0.3">
      <c r="A580">
        <v>2026</v>
      </c>
      <c r="B580">
        <v>3</v>
      </c>
      <c r="C580">
        <v>8434</v>
      </c>
      <c r="D580">
        <v>7410</v>
      </c>
      <c r="E580" t="s">
        <v>210</v>
      </c>
      <c r="F580" t="s">
        <v>33</v>
      </c>
      <c r="G580" t="s">
        <v>45</v>
      </c>
      <c r="H580">
        <v>0</v>
      </c>
      <c r="I580">
        <v>0</v>
      </c>
      <c r="K580">
        <v>0</v>
      </c>
      <c r="L580">
        <v>6</v>
      </c>
      <c r="M580">
        <v>6</v>
      </c>
      <c r="N580">
        <v>6</v>
      </c>
      <c r="O580">
        <v>6</v>
      </c>
      <c r="P580">
        <v>9</v>
      </c>
      <c r="Q580">
        <v>9</v>
      </c>
      <c r="R580">
        <v>9</v>
      </c>
      <c r="S580">
        <v>9</v>
      </c>
      <c r="T580">
        <v>9</v>
      </c>
      <c r="U580">
        <v>9</v>
      </c>
      <c r="V580">
        <v>0</v>
      </c>
      <c r="W580">
        <v>0</v>
      </c>
      <c r="X580">
        <v>7</v>
      </c>
      <c r="Y580">
        <v>9</v>
      </c>
      <c r="Z580">
        <v>9</v>
      </c>
      <c r="AA580">
        <v>0</v>
      </c>
      <c r="AB580">
        <v>8</v>
      </c>
      <c r="AC580">
        <v>11</v>
      </c>
      <c r="AD580">
        <v>9</v>
      </c>
      <c r="AE580">
        <v>7</v>
      </c>
      <c r="AF580">
        <v>8</v>
      </c>
      <c r="AG580">
        <v>6</v>
      </c>
      <c r="AH580">
        <v>4</v>
      </c>
      <c r="AI580">
        <v>9</v>
      </c>
      <c r="AJ580">
        <v>4</v>
      </c>
      <c r="AK580">
        <v>0</v>
      </c>
      <c r="AL580">
        <v>9</v>
      </c>
      <c r="AM580">
        <v>7</v>
      </c>
      <c r="AN580" s="50" t="s">
        <v>45</v>
      </c>
    </row>
    <row r="581" spans="1:40" x14ac:dyDescent="0.3">
      <c r="A581">
        <v>2026</v>
      </c>
      <c r="B581">
        <v>3</v>
      </c>
      <c r="C581">
        <v>10904</v>
      </c>
      <c r="D581">
        <v>9468</v>
      </c>
      <c r="E581" t="s">
        <v>211</v>
      </c>
      <c r="F581" t="s">
        <v>92</v>
      </c>
      <c r="G581" t="s">
        <v>107</v>
      </c>
      <c r="H581">
        <v>0</v>
      </c>
      <c r="I581">
        <v>0</v>
      </c>
      <c r="K581">
        <v>0</v>
      </c>
      <c r="L581">
        <v>3</v>
      </c>
      <c r="M581">
        <v>3</v>
      </c>
      <c r="N581">
        <v>3</v>
      </c>
      <c r="O581">
        <v>3</v>
      </c>
      <c r="P581">
        <v>3</v>
      </c>
      <c r="Q581">
        <v>3</v>
      </c>
      <c r="R581">
        <v>3</v>
      </c>
      <c r="S581">
        <v>3</v>
      </c>
      <c r="T581">
        <v>2</v>
      </c>
      <c r="U581">
        <v>2</v>
      </c>
      <c r="V581">
        <v>0</v>
      </c>
      <c r="W581">
        <v>0</v>
      </c>
      <c r="X581">
        <v>0</v>
      </c>
      <c r="Y581">
        <v>0</v>
      </c>
      <c r="Z581">
        <v>0</v>
      </c>
      <c r="AA581">
        <v>0</v>
      </c>
      <c r="AB581">
        <v>1</v>
      </c>
      <c r="AC581">
        <v>0</v>
      </c>
      <c r="AD581">
        <v>0</v>
      </c>
      <c r="AE581">
        <v>0</v>
      </c>
      <c r="AF581">
        <v>0</v>
      </c>
      <c r="AG581">
        <v>0</v>
      </c>
      <c r="AH581">
        <v>0</v>
      </c>
      <c r="AI581">
        <v>0</v>
      </c>
      <c r="AJ581">
        <v>2</v>
      </c>
      <c r="AK581">
        <v>0</v>
      </c>
      <c r="AL581">
        <v>0</v>
      </c>
      <c r="AM581">
        <v>0</v>
      </c>
      <c r="AN581" s="50" t="s">
        <v>107</v>
      </c>
    </row>
    <row r="582" spans="1:40" x14ac:dyDescent="0.3">
      <c r="A582">
        <v>2026</v>
      </c>
      <c r="B582">
        <v>3</v>
      </c>
      <c r="C582">
        <v>11767</v>
      </c>
      <c r="D582">
        <v>10096</v>
      </c>
      <c r="E582" t="s">
        <v>212</v>
      </c>
      <c r="F582" t="s">
        <v>92</v>
      </c>
      <c r="G582" t="s">
        <v>128</v>
      </c>
      <c r="H582">
        <v>0</v>
      </c>
      <c r="I582">
        <v>0</v>
      </c>
      <c r="K582">
        <v>0</v>
      </c>
      <c r="L582">
        <v>2</v>
      </c>
      <c r="M582">
        <v>2</v>
      </c>
      <c r="N582">
        <v>2</v>
      </c>
      <c r="O582">
        <v>2</v>
      </c>
      <c r="P582">
        <v>1</v>
      </c>
      <c r="Q582">
        <v>1</v>
      </c>
      <c r="R582">
        <v>1</v>
      </c>
      <c r="S582">
        <v>1</v>
      </c>
      <c r="T582">
        <v>0</v>
      </c>
      <c r="U582">
        <v>0</v>
      </c>
      <c r="V582">
        <v>0</v>
      </c>
      <c r="W582">
        <v>0</v>
      </c>
      <c r="X582">
        <v>2</v>
      </c>
      <c r="Y582">
        <v>2</v>
      </c>
      <c r="Z582">
        <v>2</v>
      </c>
      <c r="AA582">
        <v>0</v>
      </c>
      <c r="AB582">
        <v>3</v>
      </c>
      <c r="AC582">
        <v>1</v>
      </c>
      <c r="AD582">
        <v>1</v>
      </c>
      <c r="AE582">
        <v>1</v>
      </c>
      <c r="AF582">
        <v>11</v>
      </c>
      <c r="AG582">
        <v>1</v>
      </c>
      <c r="AH582">
        <v>0</v>
      </c>
      <c r="AI582">
        <v>0</v>
      </c>
      <c r="AJ582">
        <v>1</v>
      </c>
      <c r="AK582">
        <v>0</v>
      </c>
      <c r="AL582">
        <v>0</v>
      </c>
      <c r="AM582">
        <v>2</v>
      </c>
      <c r="AN582" s="50" t="s">
        <v>128</v>
      </c>
    </row>
    <row r="583" spans="1:40" x14ac:dyDescent="0.3">
      <c r="A583">
        <v>2026</v>
      </c>
      <c r="B583">
        <v>3</v>
      </c>
      <c r="C583">
        <v>11784</v>
      </c>
      <c r="D583">
        <v>10095</v>
      </c>
      <c r="E583" t="s">
        <v>213</v>
      </c>
      <c r="F583" t="s">
        <v>92</v>
      </c>
      <c r="G583" t="s">
        <v>128</v>
      </c>
      <c r="H583">
        <v>0</v>
      </c>
      <c r="I583">
        <v>0</v>
      </c>
      <c r="K583">
        <v>0</v>
      </c>
      <c r="L583">
        <v>1</v>
      </c>
      <c r="M583">
        <v>1</v>
      </c>
      <c r="N583">
        <v>1</v>
      </c>
      <c r="O583">
        <v>1</v>
      </c>
      <c r="P583">
        <v>1</v>
      </c>
      <c r="Q583">
        <v>1</v>
      </c>
      <c r="R583">
        <v>1</v>
      </c>
      <c r="S583">
        <v>1</v>
      </c>
      <c r="T583">
        <v>0</v>
      </c>
      <c r="U583">
        <v>0</v>
      </c>
      <c r="V583">
        <v>0</v>
      </c>
      <c r="W583">
        <v>0</v>
      </c>
      <c r="X583">
        <v>0</v>
      </c>
      <c r="Y583">
        <v>1</v>
      </c>
      <c r="Z583">
        <v>1</v>
      </c>
      <c r="AA583">
        <v>1</v>
      </c>
      <c r="AB583">
        <v>1</v>
      </c>
      <c r="AC583">
        <v>1</v>
      </c>
      <c r="AD583">
        <v>1</v>
      </c>
      <c r="AE583">
        <v>1</v>
      </c>
      <c r="AF583">
        <v>0</v>
      </c>
      <c r="AG583">
        <v>0</v>
      </c>
      <c r="AH583">
        <v>0</v>
      </c>
      <c r="AI583">
        <v>0</v>
      </c>
      <c r="AJ583">
        <v>0</v>
      </c>
      <c r="AK583">
        <v>0</v>
      </c>
      <c r="AL583">
        <v>0</v>
      </c>
      <c r="AM583">
        <v>2</v>
      </c>
      <c r="AN583" s="50" t="s">
        <v>128</v>
      </c>
    </row>
    <row r="584" spans="1:40" x14ac:dyDescent="0.3">
      <c r="A584">
        <v>2026</v>
      </c>
      <c r="B584">
        <v>3</v>
      </c>
      <c r="C584">
        <v>12507</v>
      </c>
      <c r="D584">
        <v>11833</v>
      </c>
      <c r="E584" t="s">
        <v>416</v>
      </c>
      <c r="F584" t="s">
        <v>90</v>
      </c>
      <c r="G584" t="s">
        <v>34</v>
      </c>
      <c r="H584">
        <v>2</v>
      </c>
      <c r="I584">
        <v>0</v>
      </c>
      <c r="K584">
        <v>1</v>
      </c>
      <c r="L584">
        <v>6</v>
      </c>
      <c r="M584">
        <v>6</v>
      </c>
      <c r="N584">
        <v>6</v>
      </c>
      <c r="O584">
        <v>6</v>
      </c>
      <c r="P584">
        <v>6</v>
      </c>
      <c r="Q584">
        <v>5</v>
      </c>
      <c r="R584">
        <v>6</v>
      </c>
      <c r="S584">
        <v>6</v>
      </c>
      <c r="T584">
        <v>3</v>
      </c>
      <c r="U584">
        <v>3</v>
      </c>
      <c r="V584">
        <v>0</v>
      </c>
      <c r="W584">
        <v>0</v>
      </c>
      <c r="X584">
        <v>8</v>
      </c>
      <c r="Y584">
        <v>8</v>
      </c>
      <c r="Z584">
        <v>8</v>
      </c>
      <c r="AA584">
        <v>0</v>
      </c>
      <c r="AB584">
        <v>4</v>
      </c>
      <c r="AC584">
        <v>7</v>
      </c>
      <c r="AD584">
        <v>9</v>
      </c>
      <c r="AE584">
        <v>9</v>
      </c>
      <c r="AF584">
        <v>10</v>
      </c>
      <c r="AG584">
        <v>8</v>
      </c>
      <c r="AH584">
        <v>2</v>
      </c>
      <c r="AI584">
        <v>22</v>
      </c>
      <c r="AJ584">
        <v>3</v>
      </c>
      <c r="AK584">
        <v>0</v>
      </c>
      <c r="AL584">
        <v>0</v>
      </c>
      <c r="AM584">
        <v>5</v>
      </c>
      <c r="AN584" s="50" t="s">
        <v>33</v>
      </c>
    </row>
    <row r="585" spans="1:40" x14ac:dyDescent="0.3">
      <c r="A585">
        <v>2026</v>
      </c>
      <c r="B585">
        <v>3</v>
      </c>
      <c r="C585">
        <v>12735</v>
      </c>
      <c r="D585">
        <v>11688</v>
      </c>
      <c r="E585" t="s">
        <v>214</v>
      </c>
      <c r="F585" t="s">
        <v>92</v>
      </c>
      <c r="G585" t="s">
        <v>128</v>
      </c>
      <c r="H585">
        <v>0</v>
      </c>
      <c r="I585">
        <v>0</v>
      </c>
      <c r="K585">
        <v>0</v>
      </c>
      <c r="L585">
        <v>0</v>
      </c>
      <c r="M585">
        <v>0</v>
      </c>
      <c r="N585">
        <v>0</v>
      </c>
      <c r="O585">
        <v>0</v>
      </c>
      <c r="P585">
        <v>1</v>
      </c>
      <c r="Q585">
        <v>1</v>
      </c>
      <c r="R585">
        <v>1</v>
      </c>
      <c r="S585">
        <v>1</v>
      </c>
      <c r="T585">
        <v>0</v>
      </c>
      <c r="U585">
        <v>0</v>
      </c>
      <c r="V585">
        <v>0</v>
      </c>
      <c r="W585">
        <v>0</v>
      </c>
      <c r="X585">
        <v>1</v>
      </c>
      <c r="Y585">
        <v>1</v>
      </c>
      <c r="Z585">
        <v>1</v>
      </c>
      <c r="AA585">
        <v>0</v>
      </c>
      <c r="AB585">
        <v>0</v>
      </c>
      <c r="AC585">
        <v>0</v>
      </c>
      <c r="AD585">
        <v>0</v>
      </c>
      <c r="AE585">
        <v>0</v>
      </c>
      <c r="AF585">
        <v>0</v>
      </c>
      <c r="AG585">
        <v>0</v>
      </c>
      <c r="AH585">
        <v>0</v>
      </c>
      <c r="AI585">
        <v>0</v>
      </c>
      <c r="AJ585">
        <v>0</v>
      </c>
      <c r="AK585">
        <v>0</v>
      </c>
      <c r="AL585">
        <v>0</v>
      </c>
      <c r="AM585">
        <v>0</v>
      </c>
      <c r="AN585" s="50" t="s">
        <v>128</v>
      </c>
    </row>
    <row r="586" spans="1:40" x14ac:dyDescent="0.3">
      <c r="A586">
        <v>2026</v>
      </c>
      <c r="B586">
        <v>3</v>
      </c>
      <c r="C586">
        <v>13177</v>
      </c>
      <c r="D586">
        <v>11129</v>
      </c>
      <c r="E586" t="s">
        <v>499</v>
      </c>
      <c r="F586" t="s">
        <v>90</v>
      </c>
      <c r="G586" t="s">
        <v>34</v>
      </c>
      <c r="H586">
        <v>19</v>
      </c>
      <c r="I586">
        <v>0</v>
      </c>
      <c r="K586">
        <v>5</v>
      </c>
      <c r="L586">
        <v>2</v>
      </c>
      <c r="M586">
        <v>2</v>
      </c>
      <c r="N586">
        <v>1</v>
      </c>
      <c r="O586">
        <v>2</v>
      </c>
      <c r="P586">
        <v>0</v>
      </c>
      <c r="Q586">
        <v>0</v>
      </c>
      <c r="R586">
        <v>1</v>
      </c>
      <c r="S586">
        <v>0</v>
      </c>
      <c r="T586">
        <v>0</v>
      </c>
      <c r="U586">
        <v>1</v>
      </c>
      <c r="V586">
        <v>0</v>
      </c>
      <c r="W586">
        <v>0</v>
      </c>
      <c r="X586">
        <v>0</v>
      </c>
      <c r="Y586">
        <v>1</v>
      </c>
      <c r="Z586">
        <v>1</v>
      </c>
      <c r="AA586">
        <v>0</v>
      </c>
      <c r="AB586">
        <v>1</v>
      </c>
      <c r="AC586">
        <v>0</v>
      </c>
      <c r="AD586">
        <v>0</v>
      </c>
      <c r="AE586">
        <v>0</v>
      </c>
      <c r="AF586">
        <v>0</v>
      </c>
      <c r="AG586">
        <v>0</v>
      </c>
      <c r="AH586">
        <v>0</v>
      </c>
      <c r="AI586">
        <v>0</v>
      </c>
      <c r="AJ586">
        <v>0</v>
      </c>
      <c r="AK586">
        <v>0</v>
      </c>
      <c r="AL586">
        <v>0</v>
      </c>
      <c r="AM586">
        <v>1</v>
      </c>
      <c r="AN586" s="50" t="s">
        <v>33</v>
      </c>
    </row>
    <row r="587" spans="1:40" x14ac:dyDescent="0.3">
      <c r="A587">
        <v>2026</v>
      </c>
      <c r="B587">
        <v>3</v>
      </c>
      <c r="C587">
        <v>13662</v>
      </c>
      <c r="D587">
        <v>11452</v>
      </c>
      <c r="E587" t="s">
        <v>215</v>
      </c>
      <c r="F587" t="s">
        <v>92</v>
      </c>
      <c r="G587" t="s">
        <v>107</v>
      </c>
      <c r="H587">
        <v>0</v>
      </c>
      <c r="I587">
        <v>0</v>
      </c>
      <c r="K587">
        <v>0</v>
      </c>
      <c r="L587">
        <v>1</v>
      </c>
      <c r="M587">
        <v>1</v>
      </c>
      <c r="N587">
        <v>1</v>
      </c>
      <c r="O587">
        <v>1</v>
      </c>
      <c r="P587">
        <v>2</v>
      </c>
      <c r="Q587">
        <v>2</v>
      </c>
      <c r="R587">
        <v>2</v>
      </c>
      <c r="S587">
        <v>2</v>
      </c>
      <c r="T587">
        <v>0</v>
      </c>
      <c r="U587">
        <v>0</v>
      </c>
      <c r="V587">
        <v>0</v>
      </c>
      <c r="W587">
        <v>0</v>
      </c>
      <c r="X587">
        <v>1</v>
      </c>
      <c r="Y587">
        <v>1</v>
      </c>
      <c r="Z587">
        <v>1</v>
      </c>
      <c r="AA587">
        <v>0</v>
      </c>
      <c r="AB587">
        <v>0</v>
      </c>
      <c r="AC587">
        <v>3</v>
      </c>
      <c r="AD587">
        <v>3</v>
      </c>
      <c r="AE587">
        <v>3</v>
      </c>
      <c r="AF587">
        <v>2</v>
      </c>
      <c r="AG587">
        <v>2</v>
      </c>
      <c r="AH587">
        <v>8</v>
      </c>
      <c r="AI587">
        <v>0</v>
      </c>
      <c r="AJ587">
        <v>1</v>
      </c>
      <c r="AK587">
        <v>0</v>
      </c>
      <c r="AL587">
        <v>0</v>
      </c>
      <c r="AM587">
        <v>2</v>
      </c>
      <c r="AN587" s="50" t="s">
        <v>107</v>
      </c>
    </row>
    <row r="588" spans="1:40" x14ac:dyDescent="0.3">
      <c r="A588">
        <v>2026</v>
      </c>
      <c r="B588">
        <v>3</v>
      </c>
      <c r="C588">
        <v>14654</v>
      </c>
      <c r="D588">
        <v>11470</v>
      </c>
      <c r="E588" t="s">
        <v>216</v>
      </c>
      <c r="F588" t="s">
        <v>90</v>
      </c>
      <c r="G588" t="s">
        <v>34</v>
      </c>
      <c r="H588">
        <v>120</v>
      </c>
      <c r="I588">
        <v>5</v>
      </c>
      <c r="K588">
        <v>122</v>
      </c>
      <c r="L588">
        <v>18</v>
      </c>
      <c r="M588">
        <v>17</v>
      </c>
      <c r="N588">
        <v>17</v>
      </c>
      <c r="O588">
        <v>13</v>
      </c>
      <c r="P588">
        <v>10</v>
      </c>
      <c r="Q588">
        <v>9</v>
      </c>
      <c r="R588">
        <v>10</v>
      </c>
      <c r="S588">
        <v>4</v>
      </c>
      <c r="T588">
        <v>7</v>
      </c>
      <c r="U588">
        <v>3</v>
      </c>
      <c r="V588">
        <v>0</v>
      </c>
      <c r="W588">
        <v>0</v>
      </c>
      <c r="X588">
        <v>4</v>
      </c>
      <c r="Y588">
        <v>1</v>
      </c>
      <c r="Z588">
        <v>4</v>
      </c>
      <c r="AA588">
        <v>0</v>
      </c>
      <c r="AB588">
        <v>3</v>
      </c>
      <c r="AC588">
        <v>0</v>
      </c>
      <c r="AD588">
        <v>0</v>
      </c>
      <c r="AE588">
        <v>0</v>
      </c>
      <c r="AF588">
        <v>1</v>
      </c>
      <c r="AG588">
        <v>1</v>
      </c>
      <c r="AH588">
        <v>5</v>
      </c>
      <c r="AI588">
        <v>4</v>
      </c>
      <c r="AJ588">
        <v>2</v>
      </c>
      <c r="AK588">
        <v>0</v>
      </c>
      <c r="AL588">
        <v>5</v>
      </c>
      <c r="AM588">
        <v>0</v>
      </c>
      <c r="AN588" s="50" t="s">
        <v>33</v>
      </c>
    </row>
    <row r="589" spans="1:40" x14ac:dyDescent="0.3">
      <c r="A589">
        <v>2026</v>
      </c>
      <c r="B589">
        <v>3</v>
      </c>
      <c r="C589">
        <v>26291</v>
      </c>
      <c r="D589">
        <v>17605</v>
      </c>
      <c r="E589" t="s">
        <v>217</v>
      </c>
      <c r="F589" t="s">
        <v>92</v>
      </c>
      <c r="G589" t="s">
        <v>128</v>
      </c>
      <c r="H589">
        <v>0</v>
      </c>
      <c r="I589">
        <v>0</v>
      </c>
      <c r="K589">
        <v>0</v>
      </c>
      <c r="L589">
        <v>1</v>
      </c>
      <c r="M589">
        <v>1</v>
      </c>
      <c r="N589">
        <v>1</v>
      </c>
      <c r="O589">
        <v>1</v>
      </c>
      <c r="P589">
        <v>2</v>
      </c>
      <c r="Q589">
        <v>2</v>
      </c>
      <c r="R589">
        <v>2</v>
      </c>
      <c r="S589">
        <v>2</v>
      </c>
      <c r="T589">
        <v>2</v>
      </c>
      <c r="U589">
        <v>2</v>
      </c>
      <c r="V589">
        <v>0</v>
      </c>
      <c r="W589">
        <v>0</v>
      </c>
      <c r="X589">
        <v>1</v>
      </c>
      <c r="Y589">
        <v>1</v>
      </c>
      <c r="Z589">
        <v>1</v>
      </c>
      <c r="AA589">
        <v>0</v>
      </c>
      <c r="AB589">
        <v>1</v>
      </c>
      <c r="AC589">
        <v>2</v>
      </c>
      <c r="AD589">
        <v>2</v>
      </c>
      <c r="AE589">
        <v>2</v>
      </c>
      <c r="AF589">
        <v>4</v>
      </c>
      <c r="AG589">
        <v>1</v>
      </c>
      <c r="AH589">
        <v>0</v>
      </c>
      <c r="AI589">
        <v>0</v>
      </c>
      <c r="AJ589">
        <v>0</v>
      </c>
      <c r="AK589">
        <v>0</v>
      </c>
      <c r="AL589">
        <v>0</v>
      </c>
      <c r="AM589">
        <v>2</v>
      </c>
      <c r="AN589" s="50" t="s">
        <v>128</v>
      </c>
    </row>
    <row r="590" spans="1:40" x14ac:dyDescent="0.3">
      <c r="A590">
        <v>2026</v>
      </c>
      <c r="B590">
        <v>3</v>
      </c>
      <c r="C590">
        <v>26893</v>
      </c>
      <c r="D590">
        <v>17874</v>
      </c>
      <c r="E590" t="s">
        <v>218</v>
      </c>
      <c r="F590" t="s">
        <v>33</v>
      </c>
      <c r="G590" t="s">
        <v>61</v>
      </c>
      <c r="H590">
        <v>0</v>
      </c>
      <c r="I590">
        <v>0</v>
      </c>
      <c r="K590">
        <v>0</v>
      </c>
      <c r="L590">
        <v>0</v>
      </c>
      <c r="M590">
        <v>0</v>
      </c>
      <c r="N590">
        <v>1</v>
      </c>
      <c r="O590">
        <v>0</v>
      </c>
      <c r="P590">
        <v>4</v>
      </c>
      <c r="Q590">
        <v>4</v>
      </c>
      <c r="R590">
        <v>5</v>
      </c>
      <c r="S590">
        <v>4</v>
      </c>
      <c r="T590">
        <v>3</v>
      </c>
      <c r="U590">
        <v>3</v>
      </c>
      <c r="V590">
        <v>0</v>
      </c>
      <c r="W590">
        <v>0</v>
      </c>
      <c r="X590">
        <v>5</v>
      </c>
      <c r="Y590">
        <v>5</v>
      </c>
      <c r="Z590">
        <v>5</v>
      </c>
      <c r="AA590">
        <v>0</v>
      </c>
      <c r="AB590">
        <v>0</v>
      </c>
      <c r="AC590">
        <v>3</v>
      </c>
      <c r="AD590">
        <v>1</v>
      </c>
      <c r="AE590">
        <v>3</v>
      </c>
      <c r="AF590">
        <v>5</v>
      </c>
      <c r="AG590">
        <v>3</v>
      </c>
      <c r="AH590">
        <v>2</v>
      </c>
      <c r="AI590">
        <v>10</v>
      </c>
      <c r="AJ590">
        <v>0</v>
      </c>
      <c r="AK590">
        <v>0</v>
      </c>
      <c r="AL590">
        <v>2</v>
      </c>
      <c r="AM590">
        <v>2</v>
      </c>
      <c r="AN590" s="50" t="s">
        <v>335</v>
      </c>
    </row>
    <row r="591" spans="1:40" x14ac:dyDescent="0.3">
      <c r="A591">
        <v>2026</v>
      </c>
      <c r="B591">
        <v>3</v>
      </c>
      <c r="C591">
        <v>26894</v>
      </c>
      <c r="D591">
        <v>17875</v>
      </c>
      <c r="E591" t="s">
        <v>219</v>
      </c>
      <c r="F591" t="s">
        <v>33</v>
      </c>
      <c r="G591" t="s">
        <v>85</v>
      </c>
      <c r="H591">
        <v>0</v>
      </c>
      <c r="I591">
        <v>0</v>
      </c>
      <c r="K591">
        <v>0</v>
      </c>
      <c r="L591">
        <v>1</v>
      </c>
      <c r="M591">
        <v>1</v>
      </c>
      <c r="N591">
        <v>1</v>
      </c>
      <c r="O591">
        <v>1</v>
      </c>
      <c r="P591">
        <v>0</v>
      </c>
      <c r="Q591">
        <v>0</v>
      </c>
      <c r="R591">
        <v>0</v>
      </c>
      <c r="S591">
        <v>0</v>
      </c>
      <c r="T591">
        <v>0</v>
      </c>
      <c r="U591">
        <v>0</v>
      </c>
      <c r="V591">
        <v>0</v>
      </c>
      <c r="W591">
        <v>0</v>
      </c>
      <c r="X591">
        <v>1</v>
      </c>
      <c r="Y591">
        <v>1</v>
      </c>
      <c r="Z591">
        <v>1</v>
      </c>
      <c r="AA591">
        <v>0</v>
      </c>
      <c r="AB591">
        <v>0</v>
      </c>
      <c r="AC591">
        <v>0</v>
      </c>
      <c r="AD591">
        <v>0</v>
      </c>
      <c r="AE591">
        <v>0</v>
      </c>
      <c r="AF591">
        <v>2</v>
      </c>
      <c r="AG591">
        <v>1</v>
      </c>
      <c r="AH591">
        <v>0</v>
      </c>
      <c r="AI591">
        <v>0</v>
      </c>
      <c r="AJ591">
        <v>0</v>
      </c>
      <c r="AK591">
        <v>0</v>
      </c>
      <c r="AL591">
        <v>0</v>
      </c>
      <c r="AM591">
        <v>0</v>
      </c>
      <c r="AN591" s="50" t="s">
        <v>85</v>
      </c>
    </row>
    <row r="592" spans="1:40" x14ac:dyDescent="0.3">
      <c r="A592">
        <v>2026</v>
      </c>
      <c r="B592">
        <v>3</v>
      </c>
      <c r="C592">
        <v>28687</v>
      </c>
      <c r="D592">
        <v>18916</v>
      </c>
      <c r="E592" t="s">
        <v>220</v>
      </c>
      <c r="F592" t="s">
        <v>92</v>
      </c>
      <c r="G592" t="s">
        <v>128</v>
      </c>
      <c r="H592">
        <v>0</v>
      </c>
      <c r="I592">
        <v>0</v>
      </c>
      <c r="K592">
        <v>0</v>
      </c>
      <c r="L592">
        <v>0</v>
      </c>
      <c r="M592">
        <v>0</v>
      </c>
      <c r="N592">
        <v>0</v>
      </c>
      <c r="O592">
        <v>0</v>
      </c>
      <c r="P592">
        <v>1</v>
      </c>
      <c r="Q592">
        <v>1</v>
      </c>
      <c r="R592">
        <v>1</v>
      </c>
      <c r="S592">
        <v>1</v>
      </c>
      <c r="T592">
        <v>1</v>
      </c>
      <c r="U592">
        <v>1</v>
      </c>
      <c r="V592">
        <v>0</v>
      </c>
      <c r="W592">
        <v>0</v>
      </c>
      <c r="X592">
        <v>3</v>
      </c>
      <c r="Y592">
        <v>3</v>
      </c>
      <c r="Z592">
        <v>3</v>
      </c>
      <c r="AA592">
        <v>0</v>
      </c>
      <c r="AB592">
        <v>1</v>
      </c>
      <c r="AC592">
        <v>1</v>
      </c>
      <c r="AD592">
        <v>1</v>
      </c>
      <c r="AE592">
        <v>1</v>
      </c>
      <c r="AF592">
        <v>3</v>
      </c>
      <c r="AG592">
        <v>1</v>
      </c>
      <c r="AH592">
        <v>0</v>
      </c>
      <c r="AI592">
        <v>0</v>
      </c>
      <c r="AJ592">
        <v>0</v>
      </c>
      <c r="AK592">
        <v>0</v>
      </c>
      <c r="AL592">
        <v>0</v>
      </c>
      <c r="AM592">
        <v>1</v>
      </c>
      <c r="AN592" s="50" t="s">
        <v>128</v>
      </c>
    </row>
    <row r="593" spans="1:40" x14ac:dyDescent="0.3">
      <c r="A593">
        <v>2026</v>
      </c>
      <c r="B593">
        <v>3</v>
      </c>
      <c r="C593">
        <v>35945</v>
      </c>
      <c r="D593">
        <v>26094</v>
      </c>
      <c r="E593" t="s">
        <v>222</v>
      </c>
      <c r="F593" t="s">
        <v>92</v>
      </c>
      <c r="G593" t="s">
        <v>92</v>
      </c>
      <c r="H593">
        <v>0</v>
      </c>
      <c r="I593">
        <v>0</v>
      </c>
      <c r="K593">
        <v>1</v>
      </c>
      <c r="L593">
        <v>6</v>
      </c>
      <c r="M593">
        <v>6</v>
      </c>
      <c r="N593">
        <v>6</v>
      </c>
      <c r="O593">
        <v>6</v>
      </c>
      <c r="P593">
        <v>4</v>
      </c>
      <c r="Q593">
        <v>4</v>
      </c>
      <c r="R593">
        <v>4</v>
      </c>
      <c r="S593">
        <v>4</v>
      </c>
      <c r="T593">
        <v>8</v>
      </c>
      <c r="U593">
        <v>8</v>
      </c>
      <c r="V593">
        <v>0</v>
      </c>
      <c r="W593">
        <v>0</v>
      </c>
      <c r="X593">
        <v>5</v>
      </c>
      <c r="Y593">
        <v>5</v>
      </c>
      <c r="Z593">
        <v>5</v>
      </c>
      <c r="AA593">
        <v>0</v>
      </c>
      <c r="AB593">
        <v>4</v>
      </c>
      <c r="AC593">
        <v>7</v>
      </c>
      <c r="AD593">
        <v>7</v>
      </c>
      <c r="AE593">
        <v>7</v>
      </c>
      <c r="AF593">
        <v>8</v>
      </c>
      <c r="AG593">
        <v>8</v>
      </c>
      <c r="AH593">
        <v>0</v>
      </c>
      <c r="AI593">
        <v>0</v>
      </c>
      <c r="AJ593">
        <v>0</v>
      </c>
      <c r="AK593">
        <v>0</v>
      </c>
      <c r="AL593">
        <v>0</v>
      </c>
      <c r="AM593">
        <v>6</v>
      </c>
      <c r="AN593" s="50" t="s">
        <v>92</v>
      </c>
    </row>
    <row r="594" spans="1:40" x14ac:dyDescent="0.3">
      <c r="A594">
        <v>2026</v>
      </c>
      <c r="B594">
        <v>3</v>
      </c>
      <c r="C594">
        <v>36072</v>
      </c>
      <c r="D594">
        <v>26269</v>
      </c>
      <c r="E594" t="s">
        <v>223</v>
      </c>
      <c r="F594" t="s">
        <v>33</v>
      </c>
      <c r="G594" t="s">
        <v>42</v>
      </c>
      <c r="H594">
        <v>0</v>
      </c>
      <c r="I594">
        <v>0</v>
      </c>
      <c r="K594">
        <v>0</v>
      </c>
      <c r="L594">
        <v>2</v>
      </c>
      <c r="M594">
        <v>2</v>
      </c>
      <c r="N594">
        <v>2</v>
      </c>
      <c r="O594">
        <v>1</v>
      </c>
      <c r="P594">
        <v>0</v>
      </c>
      <c r="Q594">
        <v>0</v>
      </c>
      <c r="R594">
        <v>0</v>
      </c>
      <c r="S594">
        <v>0</v>
      </c>
      <c r="T594">
        <v>2</v>
      </c>
      <c r="U594">
        <v>2</v>
      </c>
      <c r="V594">
        <v>0</v>
      </c>
      <c r="W594">
        <v>0</v>
      </c>
      <c r="X594">
        <v>2</v>
      </c>
      <c r="Y594">
        <v>2</v>
      </c>
      <c r="Z594">
        <v>2</v>
      </c>
      <c r="AA594">
        <v>0</v>
      </c>
      <c r="AB594">
        <v>0</v>
      </c>
      <c r="AC594">
        <v>2</v>
      </c>
      <c r="AD594">
        <v>2</v>
      </c>
      <c r="AE594">
        <v>2</v>
      </c>
      <c r="AF594">
        <v>0</v>
      </c>
      <c r="AG594">
        <v>0</v>
      </c>
      <c r="AH594">
        <v>0</v>
      </c>
      <c r="AI594">
        <v>0</v>
      </c>
      <c r="AJ594">
        <v>0</v>
      </c>
      <c r="AK594">
        <v>0</v>
      </c>
      <c r="AL594">
        <v>0</v>
      </c>
      <c r="AM594">
        <v>0</v>
      </c>
      <c r="AN594" s="50" t="s">
        <v>42</v>
      </c>
    </row>
    <row r="595" spans="1:40" x14ac:dyDescent="0.3">
      <c r="A595">
        <v>2026</v>
      </c>
      <c r="B595">
        <v>3</v>
      </c>
      <c r="C595">
        <v>36380</v>
      </c>
      <c r="D595">
        <v>26706</v>
      </c>
      <c r="E595" t="s">
        <v>504</v>
      </c>
      <c r="F595" t="s">
        <v>90</v>
      </c>
      <c r="G595" t="s">
        <v>34</v>
      </c>
      <c r="H595">
        <v>94</v>
      </c>
      <c r="I595">
        <v>0</v>
      </c>
      <c r="K595">
        <v>90</v>
      </c>
      <c r="L595">
        <v>0</v>
      </c>
      <c r="M595">
        <v>0</v>
      </c>
      <c r="N595">
        <v>0</v>
      </c>
      <c r="O595">
        <v>0</v>
      </c>
      <c r="P595">
        <v>0</v>
      </c>
      <c r="Q595">
        <v>0</v>
      </c>
      <c r="R595">
        <v>0</v>
      </c>
      <c r="S595">
        <v>0</v>
      </c>
      <c r="T595">
        <v>0</v>
      </c>
      <c r="U595">
        <v>0</v>
      </c>
      <c r="V595">
        <v>0</v>
      </c>
      <c r="W595">
        <v>0</v>
      </c>
      <c r="X595">
        <v>0</v>
      </c>
      <c r="Y595">
        <v>0</v>
      </c>
      <c r="Z595">
        <v>0</v>
      </c>
      <c r="AA595">
        <v>0</v>
      </c>
      <c r="AB595">
        <v>2</v>
      </c>
      <c r="AC595">
        <v>0</v>
      </c>
      <c r="AD595">
        <v>0</v>
      </c>
      <c r="AE595">
        <v>0</v>
      </c>
      <c r="AF595">
        <v>0</v>
      </c>
      <c r="AG595">
        <v>0</v>
      </c>
      <c r="AH595">
        <v>0</v>
      </c>
      <c r="AI595">
        <v>0</v>
      </c>
      <c r="AJ595">
        <v>0</v>
      </c>
      <c r="AK595">
        <v>0</v>
      </c>
      <c r="AL595">
        <v>0</v>
      </c>
      <c r="AM595">
        <v>0</v>
      </c>
      <c r="AN595" s="50" t="e">
        <v>#N/A</v>
      </c>
    </row>
    <row r="596" spans="1:40" x14ac:dyDescent="0.3">
      <c r="A596">
        <v>2026</v>
      </c>
      <c r="B596">
        <v>3</v>
      </c>
      <c r="C596">
        <v>39113</v>
      </c>
      <c r="D596">
        <v>30057</v>
      </c>
      <c r="E596" t="s">
        <v>503</v>
      </c>
      <c r="F596" t="s">
        <v>90</v>
      </c>
      <c r="G596" t="s">
        <v>34</v>
      </c>
      <c r="H596">
        <v>1</v>
      </c>
      <c r="I596">
        <v>0</v>
      </c>
      <c r="K596">
        <v>1</v>
      </c>
      <c r="L596">
        <v>0</v>
      </c>
      <c r="M596">
        <v>0</v>
      </c>
      <c r="N596">
        <v>0</v>
      </c>
      <c r="O596">
        <v>0</v>
      </c>
      <c r="P596">
        <v>0</v>
      </c>
      <c r="Q596">
        <v>0</v>
      </c>
      <c r="R596">
        <v>0</v>
      </c>
      <c r="S596">
        <v>0</v>
      </c>
      <c r="T596">
        <v>0</v>
      </c>
      <c r="U596">
        <v>0</v>
      </c>
      <c r="V596">
        <v>0</v>
      </c>
      <c r="W596">
        <v>0</v>
      </c>
      <c r="X596">
        <v>0</v>
      </c>
      <c r="Y596">
        <v>0</v>
      </c>
      <c r="Z596">
        <v>0</v>
      </c>
      <c r="AA596">
        <v>0</v>
      </c>
      <c r="AB596">
        <v>0</v>
      </c>
      <c r="AC596">
        <v>0</v>
      </c>
      <c r="AD596">
        <v>0</v>
      </c>
      <c r="AE596">
        <v>0</v>
      </c>
      <c r="AF596">
        <v>0</v>
      </c>
      <c r="AG596">
        <v>0</v>
      </c>
      <c r="AH596">
        <v>0</v>
      </c>
      <c r="AI596">
        <v>0</v>
      </c>
      <c r="AJ596">
        <v>0</v>
      </c>
      <c r="AK596">
        <v>0</v>
      </c>
      <c r="AL596">
        <v>0</v>
      </c>
      <c r="AM596">
        <v>0</v>
      </c>
      <c r="AN596" s="50" t="s">
        <v>33</v>
      </c>
    </row>
    <row r="597" spans="1:40" x14ac:dyDescent="0.3">
      <c r="A597">
        <v>2026</v>
      </c>
      <c r="B597">
        <v>3</v>
      </c>
      <c r="C597">
        <v>39423</v>
      </c>
      <c r="D597">
        <v>31139</v>
      </c>
      <c r="E597" t="s">
        <v>376</v>
      </c>
      <c r="F597" t="s">
        <v>163</v>
      </c>
      <c r="G597" t="s">
        <v>167</v>
      </c>
      <c r="H597">
        <v>0</v>
      </c>
      <c r="I597">
        <v>0</v>
      </c>
      <c r="K597">
        <v>0</v>
      </c>
      <c r="L597">
        <v>0</v>
      </c>
      <c r="M597">
        <v>0</v>
      </c>
      <c r="N597">
        <v>0</v>
      </c>
      <c r="O597">
        <v>0</v>
      </c>
      <c r="P597">
        <v>0</v>
      </c>
      <c r="Q597">
        <v>0</v>
      </c>
      <c r="R597">
        <v>0</v>
      </c>
      <c r="S597">
        <v>0</v>
      </c>
      <c r="T597">
        <v>0</v>
      </c>
      <c r="U597">
        <v>0</v>
      </c>
      <c r="V597">
        <v>0</v>
      </c>
      <c r="W597">
        <v>0</v>
      </c>
      <c r="X597">
        <v>1</v>
      </c>
      <c r="Y597">
        <v>2</v>
      </c>
      <c r="Z597">
        <v>2</v>
      </c>
      <c r="AA597">
        <v>0</v>
      </c>
      <c r="AB597">
        <v>0</v>
      </c>
      <c r="AC597">
        <v>1</v>
      </c>
      <c r="AD597">
        <v>1</v>
      </c>
      <c r="AE597">
        <v>1</v>
      </c>
      <c r="AF597">
        <v>1</v>
      </c>
      <c r="AG597">
        <v>1</v>
      </c>
      <c r="AH597">
        <v>0</v>
      </c>
      <c r="AI597">
        <v>0</v>
      </c>
      <c r="AJ597">
        <v>3</v>
      </c>
      <c r="AK597">
        <v>0</v>
      </c>
      <c r="AL597">
        <v>0</v>
      </c>
      <c r="AM597">
        <v>0</v>
      </c>
      <c r="AN597" s="50" t="s">
        <v>331</v>
      </c>
    </row>
    <row r="598" spans="1:40" x14ac:dyDescent="0.3">
      <c r="A598">
        <v>2026</v>
      </c>
      <c r="B598">
        <v>3</v>
      </c>
      <c r="C598">
        <v>40593</v>
      </c>
      <c r="D598">
        <v>31449</v>
      </c>
      <c r="E598" t="s">
        <v>194</v>
      </c>
      <c r="F598" t="s">
        <v>33</v>
      </c>
      <c r="G598" t="s">
        <v>54</v>
      </c>
      <c r="H598">
        <v>0</v>
      </c>
      <c r="I598">
        <v>0</v>
      </c>
      <c r="K598">
        <v>0</v>
      </c>
      <c r="L598">
        <v>15</v>
      </c>
      <c r="M598">
        <v>14</v>
      </c>
      <c r="N598">
        <v>15</v>
      </c>
      <c r="O598">
        <v>15</v>
      </c>
      <c r="P598">
        <v>15</v>
      </c>
      <c r="Q598">
        <v>14</v>
      </c>
      <c r="R598">
        <v>15</v>
      </c>
      <c r="S598">
        <v>16</v>
      </c>
      <c r="T598">
        <v>17</v>
      </c>
      <c r="U598">
        <v>17</v>
      </c>
      <c r="V598">
        <v>0</v>
      </c>
      <c r="W598">
        <v>0</v>
      </c>
      <c r="X598">
        <v>11</v>
      </c>
      <c r="Y598">
        <v>11</v>
      </c>
      <c r="Z598">
        <v>11</v>
      </c>
      <c r="AA598">
        <v>0</v>
      </c>
      <c r="AB598">
        <v>14</v>
      </c>
      <c r="AC598">
        <v>13</v>
      </c>
      <c r="AD598">
        <v>13</v>
      </c>
      <c r="AE598">
        <v>15</v>
      </c>
      <c r="AF598">
        <v>12</v>
      </c>
      <c r="AG598">
        <v>7</v>
      </c>
      <c r="AH598">
        <v>16</v>
      </c>
      <c r="AI598">
        <v>50</v>
      </c>
      <c r="AJ598">
        <v>4</v>
      </c>
      <c r="AK598">
        <v>0</v>
      </c>
      <c r="AL598">
        <v>0</v>
      </c>
      <c r="AM598">
        <v>8</v>
      </c>
      <c r="AN598" s="50" t="s">
        <v>194</v>
      </c>
    </row>
    <row r="599" spans="1:40" x14ac:dyDescent="0.3">
      <c r="A599">
        <v>2026</v>
      </c>
      <c r="B599">
        <v>3</v>
      </c>
      <c r="C599">
        <v>40716</v>
      </c>
      <c r="D599">
        <v>32743</v>
      </c>
      <c r="E599" t="s">
        <v>54</v>
      </c>
      <c r="F599" t="s">
        <v>33</v>
      </c>
      <c r="G599" t="s">
        <v>54</v>
      </c>
      <c r="H599">
        <v>19</v>
      </c>
      <c r="I599">
        <v>0</v>
      </c>
      <c r="K599">
        <v>21</v>
      </c>
      <c r="L599">
        <v>18</v>
      </c>
      <c r="M599">
        <v>17</v>
      </c>
      <c r="N599">
        <v>17</v>
      </c>
      <c r="O599">
        <v>17</v>
      </c>
      <c r="P599">
        <v>11</v>
      </c>
      <c r="Q599">
        <v>11</v>
      </c>
      <c r="R599">
        <v>11</v>
      </c>
      <c r="S599">
        <v>11</v>
      </c>
      <c r="T599">
        <v>13</v>
      </c>
      <c r="U599">
        <v>13</v>
      </c>
      <c r="V599">
        <v>0</v>
      </c>
      <c r="W599">
        <v>0</v>
      </c>
      <c r="X599">
        <v>9</v>
      </c>
      <c r="Y599">
        <v>10</v>
      </c>
      <c r="Z599">
        <v>9</v>
      </c>
      <c r="AA599">
        <v>0</v>
      </c>
      <c r="AB599">
        <v>4</v>
      </c>
      <c r="AC599">
        <v>4</v>
      </c>
      <c r="AD599">
        <v>5</v>
      </c>
      <c r="AE599">
        <v>4</v>
      </c>
      <c r="AF599">
        <v>7</v>
      </c>
      <c r="AG599">
        <v>5</v>
      </c>
      <c r="AH599">
        <v>10</v>
      </c>
      <c r="AI599">
        <v>57</v>
      </c>
      <c r="AJ599">
        <v>5</v>
      </c>
      <c r="AK599">
        <v>0</v>
      </c>
      <c r="AL599">
        <v>2</v>
      </c>
      <c r="AM599">
        <v>9</v>
      </c>
      <c r="AN599" s="50" t="s">
        <v>333</v>
      </c>
    </row>
    <row r="600" spans="1:40" x14ac:dyDescent="0.3">
      <c r="A600">
        <v>2026</v>
      </c>
      <c r="B600">
        <v>3</v>
      </c>
      <c r="C600">
        <v>40948</v>
      </c>
      <c r="D600">
        <v>34132</v>
      </c>
      <c r="E600" t="s">
        <v>475</v>
      </c>
      <c r="F600" t="s">
        <v>92</v>
      </c>
      <c r="G600" t="s">
        <v>118</v>
      </c>
      <c r="H600">
        <v>0</v>
      </c>
      <c r="I600">
        <v>0</v>
      </c>
      <c r="K600">
        <v>0</v>
      </c>
      <c r="L600">
        <v>0</v>
      </c>
      <c r="M600">
        <v>1</v>
      </c>
      <c r="N600">
        <v>0</v>
      </c>
      <c r="O600">
        <v>0</v>
      </c>
      <c r="P600">
        <v>0</v>
      </c>
      <c r="Q600">
        <v>0</v>
      </c>
      <c r="R600">
        <v>0</v>
      </c>
      <c r="S600">
        <v>0</v>
      </c>
      <c r="T600">
        <v>2</v>
      </c>
      <c r="U600">
        <v>2</v>
      </c>
      <c r="V600">
        <v>0</v>
      </c>
      <c r="W600">
        <v>0</v>
      </c>
      <c r="X600">
        <v>2</v>
      </c>
      <c r="Y600">
        <v>2</v>
      </c>
      <c r="Z600">
        <v>2</v>
      </c>
      <c r="AA600">
        <v>0</v>
      </c>
      <c r="AB600">
        <v>0</v>
      </c>
      <c r="AC600">
        <v>2</v>
      </c>
      <c r="AD600">
        <v>2</v>
      </c>
      <c r="AE600">
        <v>2</v>
      </c>
      <c r="AF600">
        <v>0</v>
      </c>
      <c r="AG600">
        <v>0</v>
      </c>
      <c r="AH600">
        <v>0</v>
      </c>
      <c r="AI600">
        <v>0</v>
      </c>
      <c r="AJ600">
        <v>2</v>
      </c>
      <c r="AK600">
        <v>0</v>
      </c>
      <c r="AL600">
        <v>0</v>
      </c>
      <c r="AM600">
        <v>1</v>
      </c>
      <c r="AN600" s="50" t="s">
        <v>328</v>
      </c>
    </row>
    <row r="601" spans="1:40" x14ac:dyDescent="0.3">
      <c r="A601">
        <v>2026</v>
      </c>
      <c r="B601">
        <v>4</v>
      </c>
      <c r="C601">
        <v>4314</v>
      </c>
      <c r="D601">
        <v>4317</v>
      </c>
      <c r="E601" t="s">
        <v>32</v>
      </c>
      <c r="F601" t="s">
        <v>33</v>
      </c>
      <c r="G601" t="s">
        <v>34</v>
      </c>
      <c r="H601">
        <v>1</v>
      </c>
      <c r="I601">
        <v>0</v>
      </c>
      <c r="K601">
        <v>4</v>
      </c>
      <c r="L601">
        <v>2</v>
      </c>
      <c r="M601">
        <v>2</v>
      </c>
      <c r="N601">
        <v>1</v>
      </c>
      <c r="O601">
        <v>2</v>
      </c>
      <c r="P601">
        <v>0</v>
      </c>
      <c r="Q601">
        <v>2</v>
      </c>
      <c r="R601">
        <v>1</v>
      </c>
      <c r="S601">
        <v>0</v>
      </c>
      <c r="T601">
        <v>0</v>
      </c>
      <c r="U601">
        <v>0</v>
      </c>
      <c r="V601">
        <v>0</v>
      </c>
      <c r="W601">
        <v>0</v>
      </c>
      <c r="X601">
        <v>1</v>
      </c>
      <c r="Y601">
        <v>1</v>
      </c>
      <c r="Z601">
        <v>1</v>
      </c>
      <c r="AA601">
        <v>0</v>
      </c>
      <c r="AB601">
        <v>0</v>
      </c>
      <c r="AC601">
        <v>1</v>
      </c>
      <c r="AD601">
        <v>1</v>
      </c>
      <c r="AE601">
        <v>2</v>
      </c>
      <c r="AF601">
        <v>0</v>
      </c>
      <c r="AG601">
        <v>0</v>
      </c>
      <c r="AH601">
        <v>0</v>
      </c>
      <c r="AI601">
        <v>4</v>
      </c>
      <c r="AJ601">
        <v>0</v>
      </c>
      <c r="AK601">
        <v>0</v>
      </c>
      <c r="AL601">
        <v>0</v>
      </c>
      <c r="AM601">
        <v>0</v>
      </c>
      <c r="AN601" s="50" t="s">
        <v>33</v>
      </c>
    </row>
    <row r="602" spans="1:40" x14ac:dyDescent="0.3">
      <c r="A602">
        <v>2026</v>
      </c>
      <c r="B602">
        <v>4</v>
      </c>
      <c r="C602">
        <v>4315</v>
      </c>
      <c r="D602">
        <v>4318</v>
      </c>
      <c r="E602" t="s">
        <v>35</v>
      </c>
      <c r="F602" t="s">
        <v>33</v>
      </c>
      <c r="G602" t="s">
        <v>33</v>
      </c>
      <c r="H602">
        <v>4</v>
      </c>
      <c r="I602">
        <v>0</v>
      </c>
      <c r="K602">
        <v>4</v>
      </c>
      <c r="L602">
        <v>7</v>
      </c>
      <c r="M602">
        <v>7</v>
      </c>
      <c r="N602">
        <v>7</v>
      </c>
      <c r="O602">
        <v>7</v>
      </c>
      <c r="P602">
        <v>2</v>
      </c>
      <c r="Q602">
        <v>2</v>
      </c>
      <c r="R602">
        <v>2</v>
      </c>
      <c r="S602">
        <v>2</v>
      </c>
      <c r="T602">
        <v>2</v>
      </c>
      <c r="U602">
        <v>2</v>
      </c>
      <c r="V602">
        <v>0</v>
      </c>
      <c r="W602">
        <v>0</v>
      </c>
      <c r="X602">
        <v>2</v>
      </c>
      <c r="Y602">
        <v>2</v>
      </c>
      <c r="Z602">
        <v>2</v>
      </c>
      <c r="AA602">
        <v>0</v>
      </c>
      <c r="AB602">
        <v>1</v>
      </c>
      <c r="AC602">
        <v>5</v>
      </c>
      <c r="AD602">
        <v>5</v>
      </c>
      <c r="AE602">
        <v>5</v>
      </c>
      <c r="AF602">
        <v>2</v>
      </c>
      <c r="AG602">
        <v>2</v>
      </c>
      <c r="AH602">
        <v>0</v>
      </c>
      <c r="AI602">
        <v>5</v>
      </c>
      <c r="AJ602">
        <v>1</v>
      </c>
      <c r="AK602">
        <v>0</v>
      </c>
      <c r="AL602">
        <v>2</v>
      </c>
      <c r="AM602">
        <v>0</v>
      </c>
      <c r="AN602" s="50" t="s">
        <v>33</v>
      </c>
    </row>
    <row r="603" spans="1:40" x14ac:dyDescent="0.3">
      <c r="A603">
        <v>2026</v>
      </c>
      <c r="B603">
        <v>4</v>
      </c>
      <c r="C603">
        <v>4316</v>
      </c>
      <c r="D603">
        <v>4319</v>
      </c>
      <c r="E603" t="s">
        <v>36</v>
      </c>
      <c r="F603" t="s">
        <v>33</v>
      </c>
      <c r="G603" t="s">
        <v>33</v>
      </c>
      <c r="H603">
        <v>0</v>
      </c>
      <c r="I603">
        <v>0</v>
      </c>
      <c r="K603">
        <v>0</v>
      </c>
      <c r="L603">
        <v>2</v>
      </c>
      <c r="M603">
        <v>2</v>
      </c>
      <c r="N603">
        <v>2</v>
      </c>
      <c r="O603">
        <v>2</v>
      </c>
      <c r="P603">
        <v>0</v>
      </c>
      <c r="Q603">
        <v>0</v>
      </c>
      <c r="R603">
        <v>0</v>
      </c>
      <c r="S603">
        <v>0</v>
      </c>
      <c r="T603">
        <v>2</v>
      </c>
      <c r="U603">
        <v>2</v>
      </c>
      <c r="V603">
        <v>0</v>
      </c>
      <c r="W603">
        <v>0</v>
      </c>
      <c r="X603">
        <v>1</v>
      </c>
      <c r="Y603">
        <v>1</v>
      </c>
      <c r="Z603">
        <v>1</v>
      </c>
      <c r="AA603">
        <v>0</v>
      </c>
      <c r="AB603">
        <v>1</v>
      </c>
      <c r="AC603">
        <v>2</v>
      </c>
      <c r="AD603">
        <v>1</v>
      </c>
      <c r="AE603">
        <v>1</v>
      </c>
      <c r="AF603">
        <v>1</v>
      </c>
      <c r="AG603">
        <v>1</v>
      </c>
      <c r="AH603">
        <v>0</v>
      </c>
      <c r="AI603">
        <v>4</v>
      </c>
      <c r="AJ603">
        <v>0</v>
      </c>
      <c r="AK603">
        <v>0</v>
      </c>
      <c r="AL603">
        <v>0</v>
      </c>
      <c r="AM603">
        <v>1</v>
      </c>
      <c r="AN603" s="50" t="s">
        <v>33</v>
      </c>
    </row>
    <row r="604" spans="1:40" x14ac:dyDescent="0.3">
      <c r="A604">
        <v>2026</v>
      </c>
      <c r="B604">
        <v>4</v>
      </c>
      <c r="C604">
        <v>4317</v>
      </c>
      <c r="D604">
        <v>4320</v>
      </c>
      <c r="E604" t="s">
        <v>37</v>
      </c>
      <c r="F604" t="s">
        <v>33</v>
      </c>
      <c r="G604" t="s">
        <v>33</v>
      </c>
      <c r="H604">
        <v>0</v>
      </c>
      <c r="I604">
        <v>0</v>
      </c>
      <c r="K604">
        <v>0</v>
      </c>
      <c r="L604">
        <v>3</v>
      </c>
      <c r="M604">
        <v>3</v>
      </c>
      <c r="N604">
        <v>3</v>
      </c>
      <c r="O604">
        <v>3</v>
      </c>
      <c r="P604">
        <v>4</v>
      </c>
      <c r="Q604">
        <v>4</v>
      </c>
      <c r="R604">
        <v>4</v>
      </c>
      <c r="S604">
        <v>4</v>
      </c>
      <c r="T604">
        <v>1</v>
      </c>
      <c r="U604">
        <v>1</v>
      </c>
      <c r="V604">
        <v>0</v>
      </c>
      <c r="W604">
        <v>0</v>
      </c>
      <c r="X604">
        <v>3</v>
      </c>
      <c r="Y604">
        <v>3</v>
      </c>
      <c r="Z604">
        <v>3</v>
      </c>
      <c r="AA604">
        <v>0</v>
      </c>
      <c r="AB604">
        <v>5</v>
      </c>
      <c r="AC604">
        <v>2</v>
      </c>
      <c r="AD604">
        <v>2</v>
      </c>
      <c r="AE604">
        <v>2</v>
      </c>
      <c r="AF604">
        <v>0</v>
      </c>
      <c r="AG604">
        <v>0</v>
      </c>
      <c r="AH604">
        <v>1</v>
      </c>
      <c r="AI604">
        <v>41</v>
      </c>
      <c r="AJ604">
        <v>0</v>
      </c>
      <c r="AK604">
        <v>0</v>
      </c>
      <c r="AL604">
        <v>1</v>
      </c>
      <c r="AM604">
        <v>0</v>
      </c>
      <c r="AN604" s="50" t="s">
        <v>33</v>
      </c>
    </row>
    <row r="605" spans="1:40" x14ac:dyDescent="0.3">
      <c r="A605">
        <v>2026</v>
      </c>
      <c r="B605">
        <v>4</v>
      </c>
      <c r="C605">
        <v>4318</v>
      </c>
      <c r="D605">
        <v>4321</v>
      </c>
      <c r="E605" t="s">
        <v>437</v>
      </c>
      <c r="F605" t="s">
        <v>33</v>
      </c>
      <c r="G605" t="s">
        <v>33</v>
      </c>
      <c r="H605">
        <v>0</v>
      </c>
      <c r="I605">
        <v>0</v>
      </c>
      <c r="K605">
        <v>0</v>
      </c>
      <c r="L605">
        <v>2</v>
      </c>
      <c r="M605">
        <v>2</v>
      </c>
      <c r="N605">
        <v>2</v>
      </c>
      <c r="O605">
        <v>2</v>
      </c>
      <c r="P605">
        <v>1</v>
      </c>
      <c r="Q605">
        <v>1</v>
      </c>
      <c r="R605">
        <v>1</v>
      </c>
      <c r="S605">
        <v>1</v>
      </c>
      <c r="T605">
        <v>2</v>
      </c>
      <c r="U605">
        <v>2</v>
      </c>
      <c r="V605">
        <v>0</v>
      </c>
      <c r="W605">
        <v>0</v>
      </c>
      <c r="X605">
        <v>2</v>
      </c>
      <c r="Y605">
        <v>2</v>
      </c>
      <c r="Z605">
        <v>2</v>
      </c>
      <c r="AA605">
        <v>0</v>
      </c>
      <c r="AB605">
        <v>0</v>
      </c>
      <c r="AC605">
        <v>0</v>
      </c>
      <c r="AD605">
        <v>0</v>
      </c>
      <c r="AE605">
        <v>0</v>
      </c>
      <c r="AF605">
        <v>2</v>
      </c>
      <c r="AG605">
        <v>0</v>
      </c>
      <c r="AH605">
        <v>0</v>
      </c>
      <c r="AI605">
        <v>9</v>
      </c>
      <c r="AJ605">
        <v>68</v>
      </c>
      <c r="AK605">
        <v>0</v>
      </c>
      <c r="AL605">
        <v>1</v>
      </c>
      <c r="AM605">
        <v>4</v>
      </c>
      <c r="AN605" s="50" t="s">
        <v>33</v>
      </c>
    </row>
    <row r="606" spans="1:40" x14ac:dyDescent="0.3">
      <c r="A606">
        <v>2026</v>
      </c>
      <c r="B606">
        <v>4</v>
      </c>
      <c r="C606">
        <v>4319</v>
      </c>
      <c r="D606">
        <v>4322</v>
      </c>
      <c r="E606" t="s">
        <v>38</v>
      </c>
      <c r="F606" t="s">
        <v>33</v>
      </c>
      <c r="G606" t="s">
        <v>33</v>
      </c>
      <c r="H606">
        <v>0</v>
      </c>
      <c r="I606">
        <v>0</v>
      </c>
      <c r="K606">
        <v>0</v>
      </c>
      <c r="L606">
        <v>2</v>
      </c>
      <c r="M606">
        <v>2</v>
      </c>
      <c r="N606">
        <v>2</v>
      </c>
      <c r="O606">
        <v>2</v>
      </c>
      <c r="P606">
        <v>2</v>
      </c>
      <c r="Q606">
        <v>2</v>
      </c>
      <c r="R606">
        <v>2</v>
      </c>
      <c r="S606">
        <v>2</v>
      </c>
      <c r="T606">
        <v>1</v>
      </c>
      <c r="U606">
        <v>1</v>
      </c>
      <c r="V606">
        <v>0</v>
      </c>
      <c r="W606">
        <v>0</v>
      </c>
      <c r="X606">
        <v>1</v>
      </c>
      <c r="Y606">
        <v>1</v>
      </c>
      <c r="Z606">
        <v>1</v>
      </c>
      <c r="AA606">
        <v>0</v>
      </c>
      <c r="AB606">
        <v>2</v>
      </c>
      <c r="AC606">
        <v>3</v>
      </c>
      <c r="AD606">
        <v>2</v>
      </c>
      <c r="AE606">
        <v>2</v>
      </c>
      <c r="AF606">
        <v>2</v>
      </c>
      <c r="AG606">
        <v>2</v>
      </c>
      <c r="AH606">
        <v>0</v>
      </c>
      <c r="AI606">
        <v>1</v>
      </c>
      <c r="AJ606">
        <v>0</v>
      </c>
      <c r="AK606">
        <v>0</v>
      </c>
      <c r="AL606">
        <v>0</v>
      </c>
      <c r="AM606">
        <v>1</v>
      </c>
      <c r="AN606" s="50" t="s">
        <v>33</v>
      </c>
    </row>
    <row r="607" spans="1:40" x14ac:dyDescent="0.3">
      <c r="A607">
        <v>2026</v>
      </c>
      <c r="B607">
        <v>4</v>
      </c>
      <c r="C607">
        <v>4320</v>
      </c>
      <c r="D607">
        <v>4323</v>
      </c>
      <c r="E607" t="s">
        <v>39</v>
      </c>
      <c r="F607" t="s">
        <v>33</v>
      </c>
      <c r="G607" t="s">
        <v>33</v>
      </c>
      <c r="H607">
        <v>0</v>
      </c>
      <c r="I607">
        <v>0</v>
      </c>
      <c r="K607">
        <v>0</v>
      </c>
      <c r="L607">
        <v>4</v>
      </c>
      <c r="M607">
        <v>4</v>
      </c>
      <c r="N607">
        <v>4</v>
      </c>
      <c r="O607">
        <v>4</v>
      </c>
      <c r="P607">
        <v>1</v>
      </c>
      <c r="Q607">
        <v>1</v>
      </c>
      <c r="R607">
        <v>1</v>
      </c>
      <c r="S607">
        <v>1</v>
      </c>
      <c r="T607">
        <v>3</v>
      </c>
      <c r="U607">
        <v>3</v>
      </c>
      <c r="V607">
        <v>0</v>
      </c>
      <c r="W607">
        <v>0</v>
      </c>
      <c r="X607">
        <v>4</v>
      </c>
      <c r="Y607">
        <v>4</v>
      </c>
      <c r="Z607">
        <v>4</v>
      </c>
      <c r="AA607">
        <v>0</v>
      </c>
      <c r="AB607">
        <v>0</v>
      </c>
      <c r="AC607">
        <v>1</v>
      </c>
      <c r="AD607">
        <v>1</v>
      </c>
      <c r="AE607">
        <v>1</v>
      </c>
      <c r="AF607">
        <v>0</v>
      </c>
      <c r="AG607">
        <v>0</v>
      </c>
      <c r="AH607">
        <v>0</v>
      </c>
      <c r="AI607">
        <v>5</v>
      </c>
      <c r="AJ607">
        <v>2</v>
      </c>
      <c r="AK607">
        <v>0</v>
      </c>
      <c r="AL607">
        <v>0</v>
      </c>
      <c r="AM607">
        <v>0</v>
      </c>
      <c r="AN607" s="50" t="s">
        <v>33</v>
      </c>
    </row>
    <row r="608" spans="1:40" x14ac:dyDescent="0.3">
      <c r="A608">
        <v>2026</v>
      </c>
      <c r="B608">
        <v>4</v>
      </c>
      <c r="C608">
        <v>4321</v>
      </c>
      <c r="D608">
        <v>4324</v>
      </c>
      <c r="E608" t="s">
        <v>40</v>
      </c>
      <c r="F608" t="s">
        <v>33</v>
      </c>
      <c r="G608" t="s">
        <v>33</v>
      </c>
      <c r="H608">
        <v>0</v>
      </c>
      <c r="I608">
        <v>0</v>
      </c>
      <c r="K608">
        <v>2</v>
      </c>
      <c r="L608">
        <v>4</v>
      </c>
      <c r="M608">
        <v>4</v>
      </c>
      <c r="N608">
        <v>4</v>
      </c>
      <c r="O608">
        <v>4</v>
      </c>
      <c r="P608">
        <v>4</v>
      </c>
      <c r="Q608">
        <v>4</v>
      </c>
      <c r="R608">
        <v>2</v>
      </c>
      <c r="S608">
        <v>4</v>
      </c>
      <c r="T608">
        <v>5</v>
      </c>
      <c r="U608">
        <v>6</v>
      </c>
      <c r="V608">
        <v>0</v>
      </c>
      <c r="W608">
        <v>0</v>
      </c>
      <c r="X608">
        <v>5</v>
      </c>
      <c r="Y608">
        <v>5</v>
      </c>
      <c r="Z608">
        <v>5</v>
      </c>
      <c r="AA608">
        <v>0</v>
      </c>
      <c r="AB608">
        <v>0</v>
      </c>
      <c r="AC608">
        <v>3</v>
      </c>
      <c r="AD608">
        <v>3</v>
      </c>
      <c r="AE608">
        <v>3</v>
      </c>
      <c r="AF608">
        <v>2</v>
      </c>
      <c r="AG608">
        <v>2</v>
      </c>
      <c r="AH608">
        <v>1</v>
      </c>
      <c r="AI608">
        <v>13</v>
      </c>
      <c r="AJ608">
        <v>0</v>
      </c>
      <c r="AK608">
        <v>0</v>
      </c>
      <c r="AL608">
        <v>0</v>
      </c>
      <c r="AM608">
        <v>2</v>
      </c>
      <c r="AN608" s="50" t="s">
        <v>33</v>
      </c>
    </row>
    <row r="609" spans="1:40" x14ac:dyDescent="0.3">
      <c r="A609">
        <v>2026</v>
      </c>
      <c r="B609">
        <v>4</v>
      </c>
      <c r="C609">
        <v>4322</v>
      </c>
      <c r="D609">
        <v>4325</v>
      </c>
      <c r="E609" t="s">
        <v>41</v>
      </c>
      <c r="F609" t="s">
        <v>33</v>
      </c>
      <c r="G609" t="s">
        <v>42</v>
      </c>
      <c r="H609">
        <v>0</v>
      </c>
      <c r="I609">
        <v>0</v>
      </c>
      <c r="K609">
        <v>0</v>
      </c>
      <c r="L609">
        <v>0</v>
      </c>
      <c r="M609">
        <v>0</v>
      </c>
      <c r="N609">
        <v>0</v>
      </c>
      <c r="O609">
        <v>0</v>
      </c>
      <c r="P609">
        <v>0</v>
      </c>
      <c r="Q609">
        <v>0</v>
      </c>
      <c r="R609">
        <v>0</v>
      </c>
      <c r="S609">
        <v>0</v>
      </c>
      <c r="T609">
        <v>0</v>
      </c>
      <c r="U609">
        <v>0</v>
      </c>
      <c r="V609">
        <v>0</v>
      </c>
      <c r="W609">
        <v>0</v>
      </c>
      <c r="X609">
        <v>2</v>
      </c>
      <c r="Y609">
        <v>2</v>
      </c>
      <c r="Z609">
        <v>2</v>
      </c>
      <c r="AA609">
        <v>0</v>
      </c>
      <c r="AB609">
        <v>2</v>
      </c>
      <c r="AC609">
        <v>1</v>
      </c>
      <c r="AD609">
        <v>3</v>
      </c>
      <c r="AE609">
        <v>3</v>
      </c>
      <c r="AF609">
        <v>0</v>
      </c>
      <c r="AG609">
        <v>0</v>
      </c>
      <c r="AH609">
        <v>0</v>
      </c>
      <c r="AI609">
        <v>0</v>
      </c>
      <c r="AJ609">
        <v>0</v>
      </c>
      <c r="AK609">
        <v>0</v>
      </c>
      <c r="AL609">
        <v>0</v>
      </c>
      <c r="AM609">
        <v>0</v>
      </c>
      <c r="AN609" s="50" t="s">
        <v>42</v>
      </c>
    </row>
    <row r="610" spans="1:40" x14ac:dyDescent="0.3">
      <c r="A610">
        <v>2026</v>
      </c>
      <c r="B610">
        <v>4</v>
      </c>
      <c r="C610">
        <v>4323</v>
      </c>
      <c r="D610">
        <v>4326</v>
      </c>
      <c r="E610" t="s">
        <v>43</v>
      </c>
      <c r="F610" t="s">
        <v>33</v>
      </c>
      <c r="G610" t="s">
        <v>42</v>
      </c>
      <c r="H610">
        <v>0</v>
      </c>
      <c r="I610">
        <v>0</v>
      </c>
      <c r="K610">
        <v>0</v>
      </c>
      <c r="L610">
        <v>2</v>
      </c>
      <c r="M610">
        <v>2</v>
      </c>
      <c r="N610">
        <v>2</v>
      </c>
      <c r="O610">
        <v>2</v>
      </c>
      <c r="P610">
        <v>0</v>
      </c>
      <c r="Q610">
        <v>0</v>
      </c>
      <c r="R610">
        <v>0</v>
      </c>
      <c r="S610">
        <v>0</v>
      </c>
      <c r="T610">
        <v>0</v>
      </c>
      <c r="U610">
        <v>0</v>
      </c>
      <c r="V610">
        <v>0</v>
      </c>
      <c r="W610">
        <v>0</v>
      </c>
      <c r="X610">
        <v>1</v>
      </c>
      <c r="Y610">
        <v>1</v>
      </c>
      <c r="Z610">
        <v>1</v>
      </c>
      <c r="AA610">
        <v>0</v>
      </c>
      <c r="AB610">
        <v>0</v>
      </c>
      <c r="AC610">
        <v>0</v>
      </c>
      <c r="AD610">
        <v>0</v>
      </c>
      <c r="AE610">
        <v>0</v>
      </c>
      <c r="AF610">
        <v>0</v>
      </c>
      <c r="AG610">
        <v>0</v>
      </c>
      <c r="AH610">
        <v>1</v>
      </c>
      <c r="AI610">
        <v>0</v>
      </c>
      <c r="AJ610">
        <v>0</v>
      </c>
      <c r="AK610">
        <v>0</v>
      </c>
      <c r="AL610">
        <v>0</v>
      </c>
      <c r="AM610">
        <v>1</v>
      </c>
      <c r="AN610" s="50" t="s">
        <v>42</v>
      </c>
    </row>
    <row r="611" spans="1:40" x14ac:dyDescent="0.3">
      <c r="A611">
        <v>2026</v>
      </c>
      <c r="B611">
        <v>4</v>
      </c>
      <c r="C611">
        <v>4324</v>
      </c>
      <c r="D611">
        <v>4327</v>
      </c>
      <c r="E611" t="s">
        <v>44</v>
      </c>
      <c r="F611" t="s">
        <v>33</v>
      </c>
      <c r="G611" t="s">
        <v>45</v>
      </c>
      <c r="H611">
        <v>0</v>
      </c>
      <c r="I611">
        <v>0</v>
      </c>
      <c r="K611">
        <v>0</v>
      </c>
      <c r="L611">
        <v>4</v>
      </c>
      <c r="M611">
        <v>4</v>
      </c>
      <c r="N611">
        <v>4</v>
      </c>
      <c r="O611">
        <v>4</v>
      </c>
      <c r="P611">
        <v>5</v>
      </c>
      <c r="Q611">
        <v>5</v>
      </c>
      <c r="R611">
        <v>5</v>
      </c>
      <c r="S611">
        <v>5</v>
      </c>
      <c r="T611">
        <v>1</v>
      </c>
      <c r="U611">
        <v>1</v>
      </c>
      <c r="V611">
        <v>0</v>
      </c>
      <c r="W611">
        <v>0</v>
      </c>
      <c r="X611">
        <v>4</v>
      </c>
      <c r="Y611">
        <v>4</v>
      </c>
      <c r="Z611">
        <v>3</v>
      </c>
      <c r="AA611">
        <v>0</v>
      </c>
      <c r="AB611">
        <v>0</v>
      </c>
      <c r="AC611">
        <v>3</v>
      </c>
      <c r="AD611">
        <v>3</v>
      </c>
      <c r="AE611">
        <v>4</v>
      </c>
      <c r="AF611">
        <v>0</v>
      </c>
      <c r="AG611">
        <v>0</v>
      </c>
      <c r="AH611">
        <v>0</v>
      </c>
      <c r="AI611">
        <v>2</v>
      </c>
      <c r="AJ611">
        <v>1</v>
      </c>
      <c r="AK611">
        <v>0</v>
      </c>
      <c r="AL611">
        <v>2</v>
      </c>
      <c r="AM611">
        <v>0</v>
      </c>
      <c r="AN611" s="50" t="s">
        <v>45</v>
      </c>
    </row>
    <row r="612" spans="1:40" x14ac:dyDescent="0.3">
      <c r="A612">
        <v>2026</v>
      </c>
      <c r="B612">
        <v>4</v>
      </c>
      <c r="C612">
        <v>4325</v>
      </c>
      <c r="D612">
        <v>4328</v>
      </c>
      <c r="E612" t="s">
        <v>46</v>
      </c>
      <c r="F612" t="s">
        <v>33</v>
      </c>
      <c r="G612" t="s">
        <v>45</v>
      </c>
      <c r="H612">
        <v>0</v>
      </c>
      <c r="I612">
        <v>0</v>
      </c>
      <c r="K612">
        <v>0</v>
      </c>
      <c r="L612">
        <v>3</v>
      </c>
      <c r="M612">
        <v>3</v>
      </c>
      <c r="N612">
        <v>3</v>
      </c>
      <c r="O612">
        <v>3</v>
      </c>
      <c r="P612">
        <v>2</v>
      </c>
      <c r="Q612">
        <v>2</v>
      </c>
      <c r="R612">
        <v>2</v>
      </c>
      <c r="S612">
        <v>2</v>
      </c>
      <c r="T612">
        <v>2</v>
      </c>
      <c r="U612">
        <v>2</v>
      </c>
      <c r="V612">
        <v>0</v>
      </c>
      <c r="W612">
        <v>0</v>
      </c>
      <c r="X612">
        <v>0</v>
      </c>
      <c r="Y612">
        <v>0</v>
      </c>
      <c r="Z612">
        <v>0</v>
      </c>
      <c r="AA612">
        <v>0</v>
      </c>
      <c r="AB612">
        <v>4</v>
      </c>
      <c r="AC612">
        <v>1</v>
      </c>
      <c r="AD612">
        <v>1</v>
      </c>
      <c r="AE612">
        <v>1</v>
      </c>
      <c r="AF612">
        <v>1</v>
      </c>
      <c r="AG612">
        <v>1</v>
      </c>
      <c r="AH612">
        <v>0</v>
      </c>
      <c r="AI612">
        <v>0</v>
      </c>
      <c r="AJ612">
        <v>0</v>
      </c>
      <c r="AK612">
        <v>0</v>
      </c>
      <c r="AL612">
        <v>0</v>
      </c>
      <c r="AM612">
        <v>1</v>
      </c>
      <c r="AN612" s="50" t="s">
        <v>45</v>
      </c>
    </row>
    <row r="613" spans="1:40" x14ac:dyDescent="0.3">
      <c r="A613">
        <v>2026</v>
      </c>
      <c r="B613">
        <v>4</v>
      </c>
      <c r="C613">
        <v>4326</v>
      </c>
      <c r="D613">
        <v>4329</v>
      </c>
      <c r="E613" t="s">
        <v>47</v>
      </c>
      <c r="F613" t="s">
        <v>33</v>
      </c>
      <c r="G613" t="s">
        <v>45</v>
      </c>
      <c r="H613">
        <v>0</v>
      </c>
      <c r="I613">
        <v>1</v>
      </c>
      <c r="K613">
        <v>7</v>
      </c>
      <c r="L613">
        <v>7</v>
      </c>
      <c r="M613">
        <v>7</v>
      </c>
      <c r="N613">
        <v>7</v>
      </c>
      <c r="O613">
        <v>7</v>
      </c>
      <c r="P613">
        <v>6</v>
      </c>
      <c r="Q613">
        <v>6</v>
      </c>
      <c r="R613">
        <v>6</v>
      </c>
      <c r="S613">
        <v>6</v>
      </c>
      <c r="T613">
        <v>1</v>
      </c>
      <c r="U613">
        <v>1</v>
      </c>
      <c r="V613">
        <v>0</v>
      </c>
      <c r="W613">
        <v>0</v>
      </c>
      <c r="X613">
        <v>0</v>
      </c>
      <c r="Y613">
        <v>0</v>
      </c>
      <c r="Z613">
        <v>0</v>
      </c>
      <c r="AA613">
        <v>0</v>
      </c>
      <c r="AB613">
        <v>0</v>
      </c>
      <c r="AC613">
        <v>2</v>
      </c>
      <c r="AD613">
        <v>2</v>
      </c>
      <c r="AE613">
        <v>2</v>
      </c>
      <c r="AF613">
        <v>1</v>
      </c>
      <c r="AG613">
        <v>2</v>
      </c>
      <c r="AH613">
        <v>0</v>
      </c>
      <c r="AI613">
        <v>14</v>
      </c>
      <c r="AJ613">
        <v>0</v>
      </c>
      <c r="AK613">
        <v>0</v>
      </c>
      <c r="AL613">
        <v>0</v>
      </c>
      <c r="AM613">
        <v>0</v>
      </c>
      <c r="AN613" s="50" t="s">
        <v>45</v>
      </c>
    </row>
    <row r="614" spans="1:40" x14ac:dyDescent="0.3">
      <c r="A614">
        <v>2026</v>
      </c>
      <c r="B614">
        <v>4</v>
      </c>
      <c r="C614">
        <v>4327</v>
      </c>
      <c r="D614">
        <v>4330</v>
      </c>
      <c r="E614" t="s">
        <v>48</v>
      </c>
      <c r="F614" t="s">
        <v>33</v>
      </c>
      <c r="G614" t="s">
        <v>45</v>
      </c>
      <c r="H614">
        <v>0</v>
      </c>
      <c r="I614">
        <v>0</v>
      </c>
      <c r="K614">
        <v>0</v>
      </c>
      <c r="L614">
        <v>1</v>
      </c>
      <c r="M614">
        <v>1</v>
      </c>
      <c r="N614">
        <v>1</v>
      </c>
      <c r="O614">
        <v>1</v>
      </c>
      <c r="P614">
        <v>2</v>
      </c>
      <c r="Q614">
        <v>2</v>
      </c>
      <c r="R614">
        <v>1</v>
      </c>
      <c r="S614">
        <v>2</v>
      </c>
      <c r="T614">
        <v>3</v>
      </c>
      <c r="U614">
        <v>3</v>
      </c>
      <c r="V614">
        <v>0</v>
      </c>
      <c r="W614">
        <v>0</v>
      </c>
      <c r="X614">
        <v>1</v>
      </c>
      <c r="Y614">
        <v>1</v>
      </c>
      <c r="Z614">
        <v>1</v>
      </c>
      <c r="AA614">
        <v>0</v>
      </c>
      <c r="AB614">
        <v>0</v>
      </c>
      <c r="AC614">
        <v>0</v>
      </c>
      <c r="AD614">
        <v>0</v>
      </c>
      <c r="AE614">
        <v>0</v>
      </c>
      <c r="AF614">
        <v>0</v>
      </c>
      <c r="AG614">
        <v>0</v>
      </c>
      <c r="AH614">
        <v>2</v>
      </c>
      <c r="AI614">
        <v>9</v>
      </c>
      <c r="AJ614">
        <v>0</v>
      </c>
      <c r="AK614">
        <v>0</v>
      </c>
      <c r="AL614">
        <v>0</v>
      </c>
      <c r="AM614">
        <v>1</v>
      </c>
      <c r="AN614" s="50" t="s">
        <v>45</v>
      </c>
    </row>
    <row r="615" spans="1:40" x14ac:dyDescent="0.3">
      <c r="A615">
        <v>2026</v>
      </c>
      <c r="B615">
        <v>4</v>
      </c>
      <c r="C615">
        <v>4328</v>
      </c>
      <c r="D615">
        <v>4331</v>
      </c>
      <c r="E615" t="s">
        <v>49</v>
      </c>
      <c r="F615" t="s">
        <v>33</v>
      </c>
      <c r="G615" t="s">
        <v>49</v>
      </c>
      <c r="H615">
        <v>3</v>
      </c>
      <c r="I615">
        <v>0</v>
      </c>
      <c r="K615">
        <v>6</v>
      </c>
      <c r="L615">
        <v>5</v>
      </c>
      <c r="M615">
        <v>5</v>
      </c>
      <c r="N615">
        <v>5</v>
      </c>
      <c r="O615">
        <v>5</v>
      </c>
      <c r="P615">
        <v>2</v>
      </c>
      <c r="Q615">
        <v>2</v>
      </c>
      <c r="R615">
        <v>2</v>
      </c>
      <c r="S615">
        <v>2</v>
      </c>
      <c r="T615">
        <v>2</v>
      </c>
      <c r="U615">
        <v>2</v>
      </c>
      <c r="V615">
        <v>0</v>
      </c>
      <c r="W615">
        <v>0</v>
      </c>
      <c r="X615">
        <v>8</v>
      </c>
      <c r="Y615">
        <v>8</v>
      </c>
      <c r="Z615">
        <v>8</v>
      </c>
      <c r="AA615">
        <v>0</v>
      </c>
      <c r="AB615">
        <v>0</v>
      </c>
      <c r="AC615">
        <v>5</v>
      </c>
      <c r="AD615">
        <v>5</v>
      </c>
      <c r="AE615">
        <v>5</v>
      </c>
      <c r="AF615">
        <v>1</v>
      </c>
      <c r="AG615">
        <v>1</v>
      </c>
      <c r="AH615">
        <v>0</v>
      </c>
      <c r="AI615">
        <v>23</v>
      </c>
      <c r="AJ615">
        <v>0</v>
      </c>
      <c r="AK615">
        <v>0</v>
      </c>
      <c r="AL615">
        <v>1</v>
      </c>
      <c r="AM615">
        <v>0</v>
      </c>
      <c r="AN615" s="50" t="s">
        <v>49</v>
      </c>
    </row>
    <row r="616" spans="1:40" x14ac:dyDescent="0.3">
      <c r="A616">
        <v>2026</v>
      </c>
      <c r="B616">
        <v>4</v>
      </c>
      <c r="C616">
        <v>4329</v>
      </c>
      <c r="D616">
        <v>4332</v>
      </c>
      <c r="E616" t="s">
        <v>50</v>
      </c>
      <c r="F616" t="s">
        <v>33</v>
      </c>
      <c r="G616" t="s">
        <v>49</v>
      </c>
      <c r="H616">
        <v>1</v>
      </c>
      <c r="I616">
        <v>0</v>
      </c>
      <c r="K616">
        <v>1</v>
      </c>
      <c r="L616">
        <v>3</v>
      </c>
      <c r="M616">
        <v>3</v>
      </c>
      <c r="N616">
        <v>3</v>
      </c>
      <c r="O616">
        <v>3</v>
      </c>
      <c r="P616">
        <v>4</v>
      </c>
      <c r="Q616">
        <v>4</v>
      </c>
      <c r="R616">
        <v>4</v>
      </c>
      <c r="S616">
        <v>4</v>
      </c>
      <c r="T616">
        <v>6</v>
      </c>
      <c r="U616">
        <v>6</v>
      </c>
      <c r="V616">
        <v>0</v>
      </c>
      <c r="W616">
        <v>0</v>
      </c>
      <c r="X616">
        <v>2</v>
      </c>
      <c r="Y616">
        <v>2</v>
      </c>
      <c r="Z616">
        <v>2</v>
      </c>
      <c r="AA616">
        <v>0</v>
      </c>
      <c r="AB616">
        <v>4</v>
      </c>
      <c r="AC616">
        <v>3</v>
      </c>
      <c r="AD616">
        <v>3</v>
      </c>
      <c r="AE616">
        <v>3</v>
      </c>
      <c r="AF616">
        <v>2</v>
      </c>
      <c r="AG616">
        <v>2</v>
      </c>
      <c r="AH616">
        <v>0</v>
      </c>
      <c r="AI616">
        <v>5</v>
      </c>
      <c r="AJ616">
        <v>1</v>
      </c>
      <c r="AK616">
        <v>0</v>
      </c>
      <c r="AL616">
        <v>0</v>
      </c>
      <c r="AM616">
        <v>4</v>
      </c>
      <c r="AN616" s="50" t="s">
        <v>49</v>
      </c>
    </row>
    <row r="617" spans="1:40" x14ac:dyDescent="0.3">
      <c r="A617">
        <v>2026</v>
      </c>
      <c r="B617">
        <v>4</v>
      </c>
      <c r="C617">
        <v>4330</v>
      </c>
      <c r="D617">
        <v>4333</v>
      </c>
      <c r="E617" t="s">
        <v>51</v>
      </c>
      <c r="F617" t="s">
        <v>33</v>
      </c>
      <c r="G617" t="s">
        <v>49</v>
      </c>
      <c r="H617">
        <v>0</v>
      </c>
      <c r="I617">
        <v>0</v>
      </c>
      <c r="K617">
        <v>0</v>
      </c>
      <c r="L617">
        <v>5</v>
      </c>
      <c r="M617">
        <v>5</v>
      </c>
      <c r="N617">
        <v>5</v>
      </c>
      <c r="O617">
        <v>5</v>
      </c>
      <c r="P617">
        <v>6</v>
      </c>
      <c r="Q617">
        <v>5</v>
      </c>
      <c r="R617">
        <v>6</v>
      </c>
      <c r="S617">
        <v>6</v>
      </c>
      <c r="T617">
        <v>4</v>
      </c>
      <c r="U617">
        <v>4</v>
      </c>
      <c r="V617">
        <v>0</v>
      </c>
      <c r="W617">
        <v>0</v>
      </c>
      <c r="X617">
        <v>4</v>
      </c>
      <c r="Y617">
        <v>4</v>
      </c>
      <c r="Z617">
        <v>4</v>
      </c>
      <c r="AA617">
        <v>0</v>
      </c>
      <c r="AB617">
        <v>3</v>
      </c>
      <c r="AC617">
        <v>1</v>
      </c>
      <c r="AD617">
        <v>0</v>
      </c>
      <c r="AE617">
        <v>1</v>
      </c>
      <c r="AF617">
        <v>0</v>
      </c>
      <c r="AG617">
        <v>0</v>
      </c>
      <c r="AH617">
        <v>0</v>
      </c>
      <c r="AI617">
        <v>12</v>
      </c>
      <c r="AJ617">
        <v>0</v>
      </c>
      <c r="AK617">
        <v>0</v>
      </c>
      <c r="AL617">
        <v>0</v>
      </c>
      <c r="AM617">
        <v>0</v>
      </c>
      <c r="AN617" s="50" t="s">
        <v>49</v>
      </c>
    </row>
    <row r="618" spans="1:40" x14ac:dyDescent="0.3">
      <c r="A618">
        <v>2026</v>
      </c>
      <c r="B618">
        <v>4</v>
      </c>
      <c r="C618">
        <v>4335</v>
      </c>
      <c r="D618">
        <v>4338</v>
      </c>
      <c r="E618" t="s">
        <v>56</v>
      </c>
      <c r="F618" t="s">
        <v>33</v>
      </c>
      <c r="G618" t="s">
        <v>56</v>
      </c>
      <c r="H618">
        <v>0</v>
      </c>
      <c r="I618">
        <v>0</v>
      </c>
      <c r="K618">
        <v>0</v>
      </c>
      <c r="L618">
        <v>5</v>
      </c>
      <c r="M618">
        <v>5</v>
      </c>
      <c r="N618">
        <v>5</v>
      </c>
      <c r="O618">
        <v>5</v>
      </c>
      <c r="P618">
        <v>2</v>
      </c>
      <c r="Q618">
        <v>2</v>
      </c>
      <c r="R618">
        <v>2</v>
      </c>
      <c r="S618">
        <v>2</v>
      </c>
      <c r="T618">
        <v>4</v>
      </c>
      <c r="U618">
        <v>4</v>
      </c>
      <c r="V618">
        <v>0</v>
      </c>
      <c r="W618">
        <v>0</v>
      </c>
      <c r="X618">
        <v>2</v>
      </c>
      <c r="Y618">
        <v>2</v>
      </c>
      <c r="Z618">
        <v>3</v>
      </c>
      <c r="AA618">
        <v>0</v>
      </c>
      <c r="AB618">
        <v>0</v>
      </c>
      <c r="AC618">
        <v>0</v>
      </c>
      <c r="AD618">
        <v>0</v>
      </c>
      <c r="AE618">
        <v>0</v>
      </c>
      <c r="AF618">
        <v>0</v>
      </c>
      <c r="AG618">
        <v>0</v>
      </c>
      <c r="AH618">
        <v>0</v>
      </c>
      <c r="AI618">
        <v>6</v>
      </c>
      <c r="AJ618">
        <v>0</v>
      </c>
      <c r="AK618">
        <v>0</v>
      </c>
      <c r="AL618">
        <v>1</v>
      </c>
      <c r="AM618">
        <v>0</v>
      </c>
      <c r="AN618" s="50" t="s">
        <v>56</v>
      </c>
    </row>
    <row r="619" spans="1:40" x14ac:dyDescent="0.3">
      <c r="A619">
        <v>2026</v>
      </c>
      <c r="B619">
        <v>4</v>
      </c>
      <c r="C619">
        <v>4337</v>
      </c>
      <c r="D619">
        <v>4340</v>
      </c>
      <c r="E619" t="s">
        <v>59</v>
      </c>
      <c r="F619" t="s">
        <v>33</v>
      </c>
      <c r="G619" t="s">
        <v>58</v>
      </c>
      <c r="H619">
        <v>0</v>
      </c>
      <c r="I619">
        <v>0</v>
      </c>
      <c r="K619">
        <v>0</v>
      </c>
      <c r="L619">
        <v>2</v>
      </c>
      <c r="M619">
        <v>2</v>
      </c>
      <c r="N619">
        <v>2</v>
      </c>
      <c r="O619">
        <v>2</v>
      </c>
      <c r="P619">
        <v>1</v>
      </c>
      <c r="Q619">
        <v>1</v>
      </c>
      <c r="R619">
        <v>1</v>
      </c>
      <c r="S619">
        <v>1</v>
      </c>
      <c r="T619">
        <v>0</v>
      </c>
      <c r="U619">
        <v>0</v>
      </c>
      <c r="V619">
        <v>0</v>
      </c>
      <c r="W619">
        <v>0</v>
      </c>
      <c r="X619">
        <v>0</v>
      </c>
      <c r="Y619">
        <v>0</v>
      </c>
      <c r="Z619">
        <v>0</v>
      </c>
      <c r="AA619">
        <v>0</v>
      </c>
      <c r="AB619">
        <v>0</v>
      </c>
      <c r="AC619">
        <v>0</v>
      </c>
      <c r="AD619">
        <v>0</v>
      </c>
      <c r="AE619">
        <v>0</v>
      </c>
      <c r="AF619">
        <v>0</v>
      </c>
      <c r="AG619">
        <v>0</v>
      </c>
      <c r="AH619">
        <v>0</v>
      </c>
      <c r="AI619">
        <v>0</v>
      </c>
      <c r="AJ619">
        <v>0</v>
      </c>
      <c r="AK619">
        <v>0</v>
      </c>
      <c r="AL619">
        <v>0</v>
      </c>
      <c r="AM619">
        <v>1</v>
      </c>
      <c r="AN619" s="50" t="s">
        <v>58</v>
      </c>
    </row>
    <row r="620" spans="1:40" x14ac:dyDescent="0.3">
      <c r="A620">
        <v>2026</v>
      </c>
      <c r="B620">
        <v>4</v>
      </c>
      <c r="C620">
        <v>4339</v>
      </c>
      <c r="D620">
        <v>4342</v>
      </c>
      <c r="E620" t="s">
        <v>62</v>
      </c>
      <c r="F620" t="s">
        <v>33</v>
      </c>
      <c r="G620" t="s">
        <v>63</v>
      </c>
      <c r="H620">
        <v>1</v>
      </c>
      <c r="I620">
        <v>0</v>
      </c>
      <c r="K620">
        <v>1</v>
      </c>
      <c r="L620">
        <v>4</v>
      </c>
      <c r="M620">
        <v>4</v>
      </c>
      <c r="N620">
        <v>4</v>
      </c>
      <c r="O620">
        <v>4</v>
      </c>
      <c r="P620">
        <v>1</v>
      </c>
      <c r="Q620">
        <v>1</v>
      </c>
      <c r="R620">
        <v>1</v>
      </c>
      <c r="S620">
        <v>1</v>
      </c>
      <c r="T620">
        <v>2</v>
      </c>
      <c r="U620">
        <v>2</v>
      </c>
      <c r="V620">
        <v>0</v>
      </c>
      <c r="W620">
        <v>0</v>
      </c>
      <c r="X620">
        <v>2</v>
      </c>
      <c r="Y620">
        <v>2</v>
      </c>
      <c r="Z620">
        <v>2</v>
      </c>
      <c r="AA620">
        <v>0</v>
      </c>
      <c r="AB620">
        <v>1</v>
      </c>
      <c r="AC620">
        <v>0</v>
      </c>
      <c r="AD620">
        <v>1</v>
      </c>
      <c r="AE620">
        <v>1</v>
      </c>
      <c r="AF620">
        <v>0</v>
      </c>
      <c r="AG620">
        <v>0</v>
      </c>
      <c r="AH620">
        <v>0</v>
      </c>
      <c r="AI620">
        <v>14</v>
      </c>
      <c r="AJ620">
        <v>0</v>
      </c>
      <c r="AK620">
        <v>0</v>
      </c>
      <c r="AL620">
        <v>0</v>
      </c>
      <c r="AM620">
        <v>0</v>
      </c>
      <c r="AN620" s="50" t="s">
        <v>62</v>
      </c>
    </row>
    <row r="621" spans="1:40" x14ac:dyDescent="0.3">
      <c r="A621">
        <v>2026</v>
      </c>
      <c r="B621">
        <v>4</v>
      </c>
      <c r="C621">
        <v>4341</v>
      </c>
      <c r="D621">
        <v>4344</v>
      </c>
      <c r="E621" t="s">
        <v>65</v>
      </c>
      <c r="F621" t="s">
        <v>33</v>
      </c>
      <c r="G621" t="s">
        <v>63</v>
      </c>
      <c r="H621">
        <v>0</v>
      </c>
      <c r="I621">
        <v>0</v>
      </c>
      <c r="K621">
        <v>0</v>
      </c>
      <c r="L621">
        <v>0</v>
      </c>
      <c r="M621">
        <v>0</v>
      </c>
      <c r="N621">
        <v>0</v>
      </c>
      <c r="O621">
        <v>0</v>
      </c>
      <c r="P621">
        <v>0</v>
      </c>
      <c r="Q621">
        <v>0</v>
      </c>
      <c r="R621">
        <v>0</v>
      </c>
      <c r="S621">
        <v>0</v>
      </c>
      <c r="T621">
        <v>0</v>
      </c>
      <c r="U621">
        <v>0</v>
      </c>
      <c r="V621">
        <v>0</v>
      </c>
      <c r="W621">
        <v>0</v>
      </c>
      <c r="X621">
        <v>0</v>
      </c>
      <c r="Y621">
        <v>0</v>
      </c>
      <c r="Z621">
        <v>0</v>
      </c>
      <c r="AA621">
        <v>0</v>
      </c>
      <c r="AB621">
        <v>0</v>
      </c>
      <c r="AC621">
        <v>0</v>
      </c>
      <c r="AD621">
        <v>0</v>
      </c>
      <c r="AE621">
        <v>0</v>
      </c>
      <c r="AF621">
        <v>0</v>
      </c>
      <c r="AG621">
        <v>0</v>
      </c>
      <c r="AH621">
        <v>0</v>
      </c>
      <c r="AI621">
        <v>0</v>
      </c>
      <c r="AJ621">
        <v>0</v>
      </c>
      <c r="AK621">
        <v>0</v>
      </c>
      <c r="AL621">
        <v>0</v>
      </c>
      <c r="AM621">
        <v>1</v>
      </c>
      <c r="AN621" s="50" t="s">
        <v>62</v>
      </c>
    </row>
    <row r="622" spans="1:40" x14ac:dyDescent="0.3">
      <c r="A622">
        <v>2026</v>
      </c>
      <c r="B622">
        <v>4</v>
      </c>
      <c r="C622">
        <v>4342</v>
      </c>
      <c r="D622">
        <v>4345</v>
      </c>
      <c r="E622" t="s">
        <v>66</v>
      </c>
      <c r="F622" t="s">
        <v>33</v>
      </c>
      <c r="G622" t="s">
        <v>66</v>
      </c>
      <c r="H622">
        <v>0</v>
      </c>
      <c r="I622">
        <v>0</v>
      </c>
      <c r="K622">
        <v>0</v>
      </c>
      <c r="L622">
        <v>2</v>
      </c>
      <c r="M622">
        <v>2</v>
      </c>
      <c r="N622">
        <v>3</v>
      </c>
      <c r="O622">
        <v>2</v>
      </c>
      <c r="P622">
        <v>2</v>
      </c>
      <c r="Q622">
        <v>2</v>
      </c>
      <c r="R622">
        <v>1</v>
      </c>
      <c r="S622">
        <v>2</v>
      </c>
      <c r="T622">
        <v>9</v>
      </c>
      <c r="U622">
        <v>8</v>
      </c>
      <c r="V622">
        <v>0</v>
      </c>
      <c r="W622">
        <v>0</v>
      </c>
      <c r="X622">
        <v>0</v>
      </c>
      <c r="Y622">
        <v>0</v>
      </c>
      <c r="Z622">
        <v>1</v>
      </c>
      <c r="AA622">
        <v>0</v>
      </c>
      <c r="AB622">
        <v>3</v>
      </c>
      <c r="AC622">
        <v>4</v>
      </c>
      <c r="AD622">
        <v>4</v>
      </c>
      <c r="AE622">
        <v>4</v>
      </c>
      <c r="AF622">
        <v>4</v>
      </c>
      <c r="AG622">
        <v>3</v>
      </c>
      <c r="AH622">
        <v>0</v>
      </c>
      <c r="AI622">
        <v>0</v>
      </c>
      <c r="AJ622">
        <v>2</v>
      </c>
      <c r="AK622">
        <v>0</v>
      </c>
      <c r="AL622">
        <v>0</v>
      </c>
      <c r="AM622">
        <v>0</v>
      </c>
      <c r="AN622" s="50" t="s">
        <v>66</v>
      </c>
    </row>
    <row r="623" spans="1:40" x14ac:dyDescent="0.3">
      <c r="A623">
        <v>2026</v>
      </c>
      <c r="B623">
        <v>4</v>
      </c>
      <c r="C623">
        <v>4343</v>
      </c>
      <c r="D623">
        <v>4346</v>
      </c>
      <c r="E623" t="s">
        <v>67</v>
      </c>
      <c r="F623" t="s">
        <v>33</v>
      </c>
      <c r="G623" t="s">
        <v>66</v>
      </c>
      <c r="H623">
        <v>0</v>
      </c>
      <c r="I623">
        <v>0</v>
      </c>
      <c r="K623">
        <v>0</v>
      </c>
      <c r="L623">
        <v>0</v>
      </c>
      <c r="M623">
        <v>0</v>
      </c>
      <c r="N623">
        <v>0</v>
      </c>
      <c r="O623">
        <v>0</v>
      </c>
      <c r="P623">
        <v>1</v>
      </c>
      <c r="Q623">
        <v>0</v>
      </c>
      <c r="R623">
        <v>0</v>
      </c>
      <c r="S623">
        <v>0</v>
      </c>
      <c r="T623">
        <v>0</v>
      </c>
      <c r="U623">
        <v>0</v>
      </c>
      <c r="V623">
        <v>0</v>
      </c>
      <c r="W623">
        <v>0</v>
      </c>
      <c r="X623">
        <v>0</v>
      </c>
      <c r="Y623">
        <v>0</v>
      </c>
      <c r="Z623">
        <v>0</v>
      </c>
      <c r="AA623">
        <v>0</v>
      </c>
      <c r="AB623">
        <v>0</v>
      </c>
      <c r="AC623">
        <v>0</v>
      </c>
      <c r="AD623">
        <v>2</v>
      </c>
      <c r="AE623">
        <v>0</v>
      </c>
      <c r="AF623">
        <v>0</v>
      </c>
      <c r="AG623">
        <v>0</v>
      </c>
      <c r="AH623">
        <v>0</v>
      </c>
      <c r="AI623">
        <v>0</v>
      </c>
      <c r="AJ623">
        <v>0</v>
      </c>
      <c r="AK623">
        <v>0</v>
      </c>
      <c r="AL623">
        <v>0</v>
      </c>
      <c r="AM623">
        <v>0</v>
      </c>
      <c r="AN623" s="50" t="s">
        <v>66</v>
      </c>
    </row>
    <row r="624" spans="1:40" x14ac:dyDescent="0.3">
      <c r="A624">
        <v>2026</v>
      </c>
      <c r="B624">
        <v>4</v>
      </c>
      <c r="C624">
        <v>4344</v>
      </c>
      <c r="D624">
        <v>4347</v>
      </c>
      <c r="E624" t="s">
        <v>68</v>
      </c>
      <c r="F624" t="s">
        <v>33</v>
      </c>
      <c r="G624" t="s">
        <v>66</v>
      </c>
      <c r="H624">
        <v>0</v>
      </c>
      <c r="I624">
        <v>0</v>
      </c>
      <c r="K624">
        <v>0</v>
      </c>
      <c r="L624">
        <v>0</v>
      </c>
      <c r="M624">
        <v>0</v>
      </c>
      <c r="N624">
        <v>0</v>
      </c>
      <c r="O624">
        <v>0</v>
      </c>
      <c r="P624">
        <v>0</v>
      </c>
      <c r="Q624">
        <v>0</v>
      </c>
      <c r="R624">
        <v>0</v>
      </c>
      <c r="S624">
        <v>0</v>
      </c>
      <c r="T624">
        <v>0</v>
      </c>
      <c r="U624">
        <v>0</v>
      </c>
      <c r="V624">
        <v>0</v>
      </c>
      <c r="W624">
        <v>0</v>
      </c>
      <c r="X624">
        <v>0</v>
      </c>
      <c r="Y624">
        <v>0</v>
      </c>
      <c r="Z624">
        <v>0</v>
      </c>
      <c r="AA624">
        <v>0</v>
      </c>
      <c r="AB624">
        <v>0</v>
      </c>
      <c r="AC624">
        <v>0</v>
      </c>
      <c r="AD624">
        <v>0</v>
      </c>
      <c r="AE624">
        <v>1</v>
      </c>
      <c r="AF624">
        <v>0</v>
      </c>
      <c r="AG624">
        <v>0</v>
      </c>
      <c r="AH624">
        <v>2</v>
      </c>
      <c r="AI624">
        <v>2</v>
      </c>
      <c r="AJ624">
        <v>0</v>
      </c>
      <c r="AK624">
        <v>0</v>
      </c>
      <c r="AL624">
        <v>0</v>
      </c>
      <c r="AM624">
        <v>1</v>
      </c>
      <c r="AN624" s="50" t="s">
        <v>66</v>
      </c>
    </row>
    <row r="625" spans="1:40" x14ac:dyDescent="0.3">
      <c r="A625">
        <v>2026</v>
      </c>
      <c r="B625">
        <v>4</v>
      </c>
      <c r="C625">
        <v>4345</v>
      </c>
      <c r="D625">
        <v>4348</v>
      </c>
      <c r="E625" t="s">
        <v>69</v>
      </c>
      <c r="F625" t="s">
        <v>33</v>
      </c>
      <c r="G625" t="s">
        <v>66</v>
      </c>
      <c r="H625">
        <v>0</v>
      </c>
      <c r="I625">
        <v>0</v>
      </c>
      <c r="K625">
        <v>0</v>
      </c>
      <c r="L625">
        <v>1</v>
      </c>
      <c r="M625">
        <v>1</v>
      </c>
      <c r="N625">
        <v>1</v>
      </c>
      <c r="O625">
        <v>1</v>
      </c>
      <c r="P625">
        <v>0</v>
      </c>
      <c r="Q625">
        <v>0</v>
      </c>
      <c r="R625">
        <v>0</v>
      </c>
      <c r="S625">
        <v>0</v>
      </c>
      <c r="T625">
        <v>1</v>
      </c>
      <c r="U625">
        <v>1</v>
      </c>
      <c r="V625">
        <v>0</v>
      </c>
      <c r="W625">
        <v>0</v>
      </c>
      <c r="X625">
        <v>0</v>
      </c>
      <c r="Y625">
        <v>0</v>
      </c>
      <c r="Z625">
        <v>0</v>
      </c>
      <c r="AA625">
        <v>0</v>
      </c>
      <c r="AB625">
        <v>0</v>
      </c>
      <c r="AC625">
        <v>0</v>
      </c>
      <c r="AD625">
        <v>0</v>
      </c>
      <c r="AE625">
        <v>0</v>
      </c>
      <c r="AF625">
        <v>0</v>
      </c>
      <c r="AG625">
        <v>0</v>
      </c>
      <c r="AH625">
        <v>0</v>
      </c>
      <c r="AI625">
        <v>0</v>
      </c>
      <c r="AJ625">
        <v>1</v>
      </c>
      <c r="AK625">
        <v>0</v>
      </c>
      <c r="AL625">
        <v>0</v>
      </c>
      <c r="AM625">
        <v>1</v>
      </c>
      <c r="AN625" s="50" t="s">
        <v>66</v>
      </c>
    </row>
    <row r="626" spans="1:40" x14ac:dyDescent="0.3">
      <c r="A626">
        <v>2026</v>
      </c>
      <c r="B626">
        <v>4</v>
      </c>
      <c r="C626">
        <v>4346</v>
      </c>
      <c r="D626">
        <v>4349</v>
      </c>
      <c r="E626" t="s">
        <v>70</v>
      </c>
      <c r="F626" t="s">
        <v>33</v>
      </c>
      <c r="G626" t="s">
        <v>71</v>
      </c>
      <c r="H626">
        <v>0</v>
      </c>
      <c r="I626">
        <v>0</v>
      </c>
      <c r="K626">
        <v>0</v>
      </c>
      <c r="L626">
        <v>1</v>
      </c>
      <c r="M626">
        <v>1</v>
      </c>
      <c r="N626">
        <v>1</v>
      </c>
      <c r="O626">
        <v>1</v>
      </c>
      <c r="P626">
        <v>2</v>
      </c>
      <c r="Q626">
        <v>1</v>
      </c>
      <c r="R626">
        <v>1</v>
      </c>
      <c r="S626">
        <v>2</v>
      </c>
      <c r="T626">
        <v>1</v>
      </c>
      <c r="U626">
        <v>1</v>
      </c>
      <c r="V626">
        <v>0</v>
      </c>
      <c r="W626">
        <v>0</v>
      </c>
      <c r="X626">
        <v>1</v>
      </c>
      <c r="Y626">
        <v>1</v>
      </c>
      <c r="Z626">
        <v>1</v>
      </c>
      <c r="AA626">
        <v>0</v>
      </c>
      <c r="AB626">
        <v>0</v>
      </c>
      <c r="AC626">
        <v>0</v>
      </c>
      <c r="AD626">
        <v>0</v>
      </c>
      <c r="AE626">
        <v>0</v>
      </c>
      <c r="AF626">
        <v>0</v>
      </c>
      <c r="AG626">
        <v>0</v>
      </c>
      <c r="AH626">
        <v>1</v>
      </c>
      <c r="AI626">
        <v>16</v>
      </c>
      <c r="AJ626">
        <v>2</v>
      </c>
      <c r="AK626">
        <v>0</v>
      </c>
      <c r="AL626">
        <v>0</v>
      </c>
      <c r="AM626">
        <v>0</v>
      </c>
      <c r="AN626" s="50" t="s">
        <v>70</v>
      </c>
    </row>
    <row r="627" spans="1:40" x14ac:dyDescent="0.3">
      <c r="A627">
        <v>2026</v>
      </c>
      <c r="B627">
        <v>4</v>
      </c>
      <c r="C627">
        <v>4347</v>
      </c>
      <c r="D627">
        <v>4350</v>
      </c>
      <c r="E627" t="s">
        <v>72</v>
      </c>
      <c r="F627" t="s">
        <v>33</v>
      </c>
      <c r="G627" t="s">
        <v>71</v>
      </c>
      <c r="H627">
        <v>0</v>
      </c>
      <c r="I627">
        <v>0</v>
      </c>
      <c r="K627">
        <v>0</v>
      </c>
      <c r="L627">
        <v>0</v>
      </c>
      <c r="M627">
        <v>0</v>
      </c>
      <c r="N627">
        <v>0</v>
      </c>
      <c r="O627">
        <v>0</v>
      </c>
      <c r="P627">
        <v>1</v>
      </c>
      <c r="Q627">
        <v>1</v>
      </c>
      <c r="R627">
        <v>1</v>
      </c>
      <c r="S627">
        <v>1</v>
      </c>
      <c r="T627">
        <v>0</v>
      </c>
      <c r="U627">
        <v>0</v>
      </c>
      <c r="V627">
        <v>0</v>
      </c>
      <c r="W627">
        <v>0</v>
      </c>
      <c r="X627">
        <v>0</v>
      </c>
      <c r="Y627">
        <v>0</v>
      </c>
      <c r="Z627">
        <v>0</v>
      </c>
      <c r="AA627">
        <v>0</v>
      </c>
      <c r="AB627">
        <v>0</v>
      </c>
      <c r="AC627">
        <v>0</v>
      </c>
      <c r="AD627">
        <v>0</v>
      </c>
      <c r="AE627">
        <v>0</v>
      </c>
      <c r="AF627">
        <v>0</v>
      </c>
      <c r="AG627">
        <v>0</v>
      </c>
      <c r="AH627">
        <v>0</v>
      </c>
      <c r="AI627">
        <v>0</v>
      </c>
      <c r="AJ627">
        <v>0</v>
      </c>
      <c r="AK627">
        <v>0</v>
      </c>
      <c r="AL627">
        <v>1</v>
      </c>
      <c r="AM627">
        <v>1</v>
      </c>
      <c r="AN627" s="50" t="s">
        <v>70</v>
      </c>
    </row>
    <row r="628" spans="1:40" x14ac:dyDescent="0.3">
      <c r="A628">
        <v>2026</v>
      </c>
      <c r="B628">
        <v>4</v>
      </c>
      <c r="C628">
        <v>4348</v>
      </c>
      <c r="D628">
        <v>4351</v>
      </c>
      <c r="E628" t="s">
        <v>73</v>
      </c>
      <c r="F628" t="s">
        <v>33</v>
      </c>
      <c r="G628" t="s">
        <v>71</v>
      </c>
      <c r="H628">
        <v>0</v>
      </c>
      <c r="I628">
        <v>0</v>
      </c>
      <c r="K628">
        <v>0</v>
      </c>
      <c r="L628">
        <v>0</v>
      </c>
      <c r="M628">
        <v>0</v>
      </c>
      <c r="N628">
        <v>0</v>
      </c>
      <c r="O628">
        <v>0</v>
      </c>
      <c r="P628">
        <v>0</v>
      </c>
      <c r="Q628">
        <v>0</v>
      </c>
      <c r="R628">
        <v>0</v>
      </c>
      <c r="S628">
        <v>0</v>
      </c>
      <c r="T628">
        <v>0</v>
      </c>
      <c r="U628">
        <v>0</v>
      </c>
      <c r="V628">
        <v>0</v>
      </c>
      <c r="W628">
        <v>0</v>
      </c>
      <c r="X628">
        <v>0</v>
      </c>
      <c r="Y628">
        <v>0</v>
      </c>
      <c r="Z628">
        <v>0</v>
      </c>
      <c r="AA628">
        <v>0</v>
      </c>
      <c r="AB628">
        <v>0</v>
      </c>
      <c r="AC628">
        <v>0</v>
      </c>
      <c r="AD628">
        <v>0</v>
      </c>
      <c r="AE628">
        <v>0</v>
      </c>
      <c r="AF628">
        <v>0</v>
      </c>
      <c r="AG628">
        <v>0</v>
      </c>
      <c r="AH628">
        <v>0</v>
      </c>
      <c r="AI628">
        <v>0</v>
      </c>
      <c r="AJ628">
        <v>0</v>
      </c>
      <c r="AK628">
        <v>0</v>
      </c>
      <c r="AL628">
        <v>0</v>
      </c>
      <c r="AM628">
        <v>1</v>
      </c>
      <c r="AN628" s="50" t="s">
        <v>70</v>
      </c>
    </row>
    <row r="629" spans="1:40" x14ac:dyDescent="0.3">
      <c r="A629">
        <v>2026</v>
      </c>
      <c r="B629">
        <v>4</v>
      </c>
      <c r="C629">
        <v>4349</v>
      </c>
      <c r="D629">
        <v>4352</v>
      </c>
      <c r="E629" t="s">
        <v>74</v>
      </c>
      <c r="F629" t="s">
        <v>33</v>
      </c>
      <c r="G629" t="s">
        <v>71</v>
      </c>
      <c r="H629">
        <v>0</v>
      </c>
      <c r="I629">
        <v>0</v>
      </c>
      <c r="K629">
        <v>0</v>
      </c>
      <c r="L629">
        <v>0</v>
      </c>
      <c r="M629">
        <v>0</v>
      </c>
      <c r="N629">
        <v>0</v>
      </c>
      <c r="O629">
        <v>0</v>
      </c>
      <c r="P629">
        <v>1</v>
      </c>
      <c r="Q629">
        <v>1</v>
      </c>
      <c r="R629">
        <v>1</v>
      </c>
      <c r="S629">
        <v>1</v>
      </c>
      <c r="T629">
        <v>0</v>
      </c>
      <c r="U629">
        <v>0</v>
      </c>
      <c r="V629">
        <v>0</v>
      </c>
      <c r="W629">
        <v>0</v>
      </c>
      <c r="X629">
        <v>0</v>
      </c>
      <c r="Y629">
        <v>0</v>
      </c>
      <c r="Z629">
        <v>0</v>
      </c>
      <c r="AA629">
        <v>0</v>
      </c>
      <c r="AB629">
        <v>0</v>
      </c>
      <c r="AC629">
        <v>0</v>
      </c>
      <c r="AD629">
        <v>0</v>
      </c>
      <c r="AE629">
        <v>0</v>
      </c>
      <c r="AF629">
        <v>0</v>
      </c>
      <c r="AG629">
        <v>0</v>
      </c>
      <c r="AH629">
        <v>0</v>
      </c>
      <c r="AI629">
        <v>0</v>
      </c>
      <c r="AJ629">
        <v>1</v>
      </c>
      <c r="AK629">
        <v>0</v>
      </c>
      <c r="AL629">
        <v>0</v>
      </c>
      <c r="AM629">
        <v>1</v>
      </c>
      <c r="AN629" s="50" t="s">
        <v>70</v>
      </c>
    </row>
    <row r="630" spans="1:40" x14ac:dyDescent="0.3">
      <c r="A630">
        <v>2026</v>
      </c>
      <c r="B630">
        <v>4</v>
      </c>
      <c r="C630">
        <v>4350</v>
      </c>
      <c r="D630">
        <v>4353</v>
      </c>
      <c r="E630" t="s">
        <v>75</v>
      </c>
      <c r="F630" t="s">
        <v>33</v>
      </c>
      <c r="G630" t="s">
        <v>71</v>
      </c>
      <c r="H630">
        <v>0</v>
      </c>
      <c r="I630">
        <v>0</v>
      </c>
      <c r="K630">
        <v>0</v>
      </c>
      <c r="L630">
        <v>0</v>
      </c>
      <c r="M630">
        <v>0</v>
      </c>
      <c r="N630">
        <v>0</v>
      </c>
      <c r="O630">
        <v>0</v>
      </c>
      <c r="P630">
        <v>3</v>
      </c>
      <c r="Q630">
        <v>3</v>
      </c>
      <c r="R630">
        <v>3</v>
      </c>
      <c r="S630">
        <v>3</v>
      </c>
      <c r="T630">
        <v>4</v>
      </c>
      <c r="U630">
        <v>4</v>
      </c>
      <c r="V630">
        <v>0</v>
      </c>
      <c r="W630">
        <v>0</v>
      </c>
      <c r="X630">
        <v>1</v>
      </c>
      <c r="Y630">
        <v>1</v>
      </c>
      <c r="Z630">
        <v>1</v>
      </c>
      <c r="AA630">
        <v>0</v>
      </c>
      <c r="AB630">
        <v>3</v>
      </c>
      <c r="AC630">
        <v>3</v>
      </c>
      <c r="AD630">
        <v>3</v>
      </c>
      <c r="AE630">
        <v>3</v>
      </c>
      <c r="AF630">
        <v>0</v>
      </c>
      <c r="AG630">
        <v>0</v>
      </c>
      <c r="AH630">
        <v>0</v>
      </c>
      <c r="AI630">
        <v>2</v>
      </c>
      <c r="AJ630">
        <v>0</v>
      </c>
      <c r="AK630">
        <v>0</v>
      </c>
      <c r="AL630">
        <v>0</v>
      </c>
      <c r="AM630">
        <v>0</v>
      </c>
      <c r="AN630" s="50" t="s">
        <v>329</v>
      </c>
    </row>
    <row r="631" spans="1:40" x14ac:dyDescent="0.3">
      <c r="A631">
        <v>2026</v>
      </c>
      <c r="B631">
        <v>4</v>
      </c>
      <c r="C631">
        <v>4351</v>
      </c>
      <c r="D631">
        <v>4354</v>
      </c>
      <c r="E631" t="s">
        <v>76</v>
      </c>
      <c r="F631" t="s">
        <v>33</v>
      </c>
      <c r="G631" t="s">
        <v>71</v>
      </c>
      <c r="H631">
        <v>0</v>
      </c>
      <c r="I631">
        <v>0</v>
      </c>
      <c r="K631">
        <v>0</v>
      </c>
      <c r="L631">
        <v>0</v>
      </c>
      <c r="M631">
        <v>0</v>
      </c>
      <c r="N631">
        <v>0</v>
      </c>
      <c r="O631">
        <v>0</v>
      </c>
      <c r="P631">
        <v>1</v>
      </c>
      <c r="Q631">
        <v>1</v>
      </c>
      <c r="R631">
        <v>1</v>
      </c>
      <c r="S631">
        <v>1</v>
      </c>
      <c r="T631">
        <v>0</v>
      </c>
      <c r="U631">
        <v>0</v>
      </c>
      <c r="V631">
        <v>0</v>
      </c>
      <c r="W631">
        <v>0</v>
      </c>
      <c r="X631">
        <v>0</v>
      </c>
      <c r="Y631">
        <v>0</v>
      </c>
      <c r="Z631">
        <v>0</v>
      </c>
      <c r="AA631">
        <v>0</v>
      </c>
      <c r="AB631">
        <v>0</v>
      </c>
      <c r="AC631">
        <v>0</v>
      </c>
      <c r="AD631">
        <v>0</v>
      </c>
      <c r="AE631">
        <v>0</v>
      </c>
      <c r="AF631">
        <v>0</v>
      </c>
      <c r="AG631">
        <v>0</v>
      </c>
      <c r="AH631">
        <v>0</v>
      </c>
      <c r="AI631">
        <v>0</v>
      </c>
      <c r="AJ631">
        <v>0</v>
      </c>
      <c r="AK631">
        <v>0</v>
      </c>
      <c r="AL631">
        <v>0</v>
      </c>
      <c r="AM631">
        <v>0</v>
      </c>
      <c r="AN631" s="50" t="s">
        <v>330</v>
      </c>
    </row>
    <row r="632" spans="1:40" x14ac:dyDescent="0.3">
      <c r="A632">
        <v>2026</v>
      </c>
      <c r="B632">
        <v>4</v>
      </c>
      <c r="C632">
        <v>4352</v>
      </c>
      <c r="D632">
        <v>4355</v>
      </c>
      <c r="E632" t="s">
        <v>77</v>
      </c>
      <c r="F632" t="s">
        <v>33</v>
      </c>
      <c r="G632" t="s">
        <v>71</v>
      </c>
      <c r="H632">
        <v>0</v>
      </c>
      <c r="I632">
        <v>0</v>
      </c>
      <c r="K632">
        <v>0</v>
      </c>
      <c r="L632">
        <v>2</v>
      </c>
      <c r="M632">
        <v>2</v>
      </c>
      <c r="N632">
        <v>2</v>
      </c>
      <c r="O632">
        <v>2</v>
      </c>
      <c r="P632">
        <v>1</v>
      </c>
      <c r="Q632">
        <v>1</v>
      </c>
      <c r="R632">
        <v>1</v>
      </c>
      <c r="S632">
        <v>1</v>
      </c>
      <c r="T632">
        <v>1</v>
      </c>
      <c r="U632">
        <v>1</v>
      </c>
      <c r="V632">
        <v>0</v>
      </c>
      <c r="W632">
        <v>0</v>
      </c>
      <c r="X632">
        <v>0</v>
      </c>
      <c r="Y632">
        <v>0</v>
      </c>
      <c r="Z632">
        <v>0</v>
      </c>
      <c r="AA632">
        <v>0</v>
      </c>
      <c r="AB632">
        <v>2</v>
      </c>
      <c r="AC632">
        <v>0</v>
      </c>
      <c r="AD632">
        <v>0</v>
      </c>
      <c r="AE632">
        <v>0</v>
      </c>
      <c r="AF632">
        <v>2</v>
      </c>
      <c r="AG632">
        <v>2</v>
      </c>
      <c r="AH632">
        <v>0</v>
      </c>
      <c r="AI632">
        <v>16</v>
      </c>
      <c r="AJ632">
        <v>0</v>
      </c>
      <c r="AK632">
        <v>0</v>
      </c>
      <c r="AL632">
        <v>0</v>
      </c>
      <c r="AM632">
        <v>0</v>
      </c>
      <c r="AN632" s="50" t="s">
        <v>77</v>
      </c>
    </row>
    <row r="633" spans="1:40" x14ac:dyDescent="0.3">
      <c r="A633">
        <v>2026</v>
      </c>
      <c r="B633">
        <v>4</v>
      </c>
      <c r="C633">
        <v>4353</v>
      </c>
      <c r="D633">
        <v>4356</v>
      </c>
      <c r="E633" t="s">
        <v>78</v>
      </c>
      <c r="F633" t="s">
        <v>33</v>
      </c>
      <c r="G633" t="s">
        <v>61</v>
      </c>
      <c r="H633">
        <v>0</v>
      </c>
      <c r="I633">
        <v>0</v>
      </c>
      <c r="K633">
        <v>0</v>
      </c>
      <c r="L633">
        <v>0</v>
      </c>
      <c r="M633">
        <v>0</v>
      </c>
      <c r="N633">
        <v>0</v>
      </c>
      <c r="O633">
        <v>0</v>
      </c>
      <c r="P633">
        <v>0</v>
      </c>
      <c r="Q633">
        <v>0</v>
      </c>
      <c r="R633">
        <v>0</v>
      </c>
      <c r="S633">
        <v>0</v>
      </c>
      <c r="T633">
        <v>0</v>
      </c>
      <c r="U633">
        <v>0</v>
      </c>
      <c r="V633">
        <v>0</v>
      </c>
      <c r="W633">
        <v>0</v>
      </c>
      <c r="X633">
        <v>0</v>
      </c>
      <c r="Y633">
        <v>0</v>
      </c>
      <c r="Z633">
        <v>0</v>
      </c>
      <c r="AA633">
        <v>0</v>
      </c>
      <c r="AB633">
        <v>0</v>
      </c>
      <c r="AC633">
        <v>0</v>
      </c>
      <c r="AD633">
        <v>0</v>
      </c>
      <c r="AE633">
        <v>0</v>
      </c>
      <c r="AF633">
        <v>1</v>
      </c>
      <c r="AG633">
        <v>1</v>
      </c>
      <c r="AH633">
        <v>0</v>
      </c>
      <c r="AI633">
        <v>0</v>
      </c>
      <c r="AJ633">
        <v>0</v>
      </c>
      <c r="AK633">
        <v>0</v>
      </c>
      <c r="AL633">
        <v>1</v>
      </c>
      <c r="AM633">
        <v>0</v>
      </c>
      <c r="AN633" s="50" t="s">
        <v>335</v>
      </c>
    </row>
    <row r="634" spans="1:40" x14ac:dyDescent="0.3">
      <c r="A634">
        <v>2026</v>
      </c>
      <c r="B634">
        <v>4</v>
      </c>
      <c r="C634">
        <v>4355</v>
      </c>
      <c r="D634">
        <v>4358</v>
      </c>
      <c r="E634" t="s">
        <v>224</v>
      </c>
      <c r="F634" t="s">
        <v>33</v>
      </c>
      <c r="G634" t="s">
        <v>61</v>
      </c>
      <c r="H634">
        <v>0</v>
      </c>
      <c r="I634">
        <v>0</v>
      </c>
      <c r="K634">
        <v>0</v>
      </c>
      <c r="L634">
        <v>0</v>
      </c>
      <c r="M634">
        <v>0</v>
      </c>
      <c r="N634">
        <v>0</v>
      </c>
      <c r="O634">
        <v>0</v>
      </c>
      <c r="P634">
        <v>0</v>
      </c>
      <c r="Q634">
        <v>0</v>
      </c>
      <c r="R634">
        <v>0</v>
      </c>
      <c r="S634">
        <v>0</v>
      </c>
      <c r="T634">
        <v>0</v>
      </c>
      <c r="U634">
        <v>0</v>
      </c>
      <c r="V634">
        <v>0</v>
      </c>
      <c r="W634">
        <v>0</v>
      </c>
      <c r="X634">
        <v>0</v>
      </c>
      <c r="Y634">
        <v>0</v>
      </c>
      <c r="Z634">
        <v>0</v>
      </c>
      <c r="AA634">
        <v>0</v>
      </c>
      <c r="AB634">
        <v>0</v>
      </c>
      <c r="AC634">
        <v>2</v>
      </c>
      <c r="AD634">
        <v>2</v>
      </c>
      <c r="AE634">
        <v>2</v>
      </c>
      <c r="AF634">
        <v>1</v>
      </c>
      <c r="AG634">
        <v>1</v>
      </c>
      <c r="AH634">
        <v>0</v>
      </c>
      <c r="AI634">
        <v>0</v>
      </c>
      <c r="AJ634">
        <v>0</v>
      </c>
      <c r="AK634">
        <v>0</v>
      </c>
      <c r="AL634">
        <v>0</v>
      </c>
      <c r="AM634">
        <v>0</v>
      </c>
      <c r="AN634" s="50" t="s">
        <v>193</v>
      </c>
    </row>
    <row r="635" spans="1:40" x14ac:dyDescent="0.3">
      <c r="A635">
        <v>2026</v>
      </c>
      <c r="B635">
        <v>4</v>
      </c>
      <c r="C635">
        <v>4356</v>
      </c>
      <c r="D635">
        <v>4359</v>
      </c>
      <c r="E635" t="s">
        <v>80</v>
      </c>
      <c r="F635" t="s">
        <v>33</v>
      </c>
      <c r="G635" t="s">
        <v>63</v>
      </c>
      <c r="H635">
        <v>0</v>
      </c>
      <c r="I635">
        <v>0</v>
      </c>
      <c r="K635">
        <v>0</v>
      </c>
      <c r="L635">
        <v>0</v>
      </c>
      <c r="M635">
        <v>0</v>
      </c>
      <c r="N635">
        <v>0</v>
      </c>
      <c r="O635">
        <v>0</v>
      </c>
      <c r="P635">
        <v>3</v>
      </c>
      <c r="Q635">
        <v>3</v>
      </c>
      <c r="R635">
        <v>3</v>
      </c>
      <c r="S635">
        <v>3</v>
      </c>
      <c r="T635">
        <v>0</v>
      </c>
      <c r="U635">
        <v>0</v>
      </c>
      <c r="V635">
        <v>0</v>
      </c>
      <c r="W635">
        <v>0</v>
      </c>
      <c r="X635">
        <v>0</v>
      </c>
      <c r="Y635">
        <v>0</v>
      </c>
      <c r="Z635">
        <v>0</v>
      </c>
      <c r="AA635">
        <v>0</v>
      </c>
      <c r="AB635">
        <v>0</v>
      </c>
      <c r="AC635">
        <v>1</v>
      </c>
      <c r="AD635">
        <v>1</v>
      </c>
      <c r="AE635">
        <v>1</v>
      </c>
      <c r="AF635">
        <v>0</v>
      </c>
      <c r="AG635">
        <v>0</v>
      </c>
      <c r="AH635">
        <v>0</v>
      </c>
      <c r="AI635">
        <v>0</v>
      </c>
      <c r="AJ635">
        <v>0</v>
      </c>
      <c r="AK635">
        <v>0</v>
      </c>
      <c r="AL635">
        <v>0</v>
      </c>
      <c r="AM635">
        <v>0</v>
      </c>
      <c r="AN635" s="50" t="s">
        <v>82</v>
      </c>
    </row>
    <row r="636" spans="1:40" x14ac:dyDescent="0.3">
      <c r="A636">
        <v>2026</v>
      </c>
      <c r="B636">
        <v>4</v>
      </c>
      <c r="C636">
        <v>4359</v>
      </c>
      <c r="D636">
        <v>4362</v>
      </c>
      <c r="E636" t="s">
        <v>437</v>
      </c>
      <c r="F636" t="s">
        <v>33</v>
      </c>
      <c r="G636" t="s">
        <v>63</v>
      </c>
      <c r="H636">
        <v>0</v>
      </c>
      <c r="I636">
        <v>0</v>
      </c>
      <c r="K636">
        <v>0</v>
      </c>
      <c r="L636">
        <v>0</v>
      </c>
      <c r="M636">
        <v>0</v>
      </c>
      <c r="N636">
        <v>0</v>
      </c>
      <c r="O636">
        <v>0</v>
      </c>
      <c r="P636">
        <v>1</v>
      </c>
      <c r="Q636">
        <v>1</v>
      </c>
      <c r="R636">
        <v>1</v>
      </c>
      <c r="S636">
        <v>1</v>
      </c>
      <c r="T636">
        <v>1</v>
      </c>
      <c r="U636">
        <v>1</v>
      </c>
      <c r="V636">
        <v>0</v>
      </c>
      <c r="W636">
        <v>0</v>
      </c>
      <c r="X636">
        <v>0</v>
      </c>
      <c r="Y636">
        <v>0</v>
      </c>
      <c r="Z636">
        <v>0</v>
      </c>
      <c r="AA636">
        <v>0</v>
      </c>
      <c r="AB636">
        <v>0</v>
      </c>
      <c r="AC636">
        <v>1</v>
      </c>
      <c r="AD636">
        <v>1</v>
      </c>
      <c r="AE636">
        <v>1</v>
      </c>
      <c r="AF636">
        <v>0</v>
      </c>
      <c r="AG636">
        <v>0</v>
      </c>
      <c r="AH636">
        <v>0</v>
      </c>
      <c r="AI636">
        <v>0</v>
      </c>
      <c r="AJ636">
        <v>0</v>
      </c>
      <c r="AK636">
        <v>0</v>
      </c>
      <c r="AL636">
        <v>0</v>
      </c>
      <c r="AM636">
        <v>0</v>
      </c>
      <c r="AN636" s="50" t="s">
        <v>82</v>
      </c>
    </row>
    <row r="637" spans="1:40" x14ac:dyDescent="0.3">
      <c r="A637">
        <v>2026</v>
      </c>
      <c r="B637">
        <v>4</v>
      </c>
      <c r="C637">
        <v>4360</v>
      </c>
      <c r="D637">
        <v>4363</v>
      </c>
      <c r="E637" t="s">
        <v>83</v>
      </c>
      <c r="F637" t="s">
        <v>33</v>
      </c>
      <c r="G637" t="s">
        <v>63</v>
      </c>
      <c r="H637">
        <v>0</v>
      </c>
      <c r="I637">
        <v>0</v>
      </c>
      <c r="K637">
        <v>0</v>
      </c>
      <c r="L637">
        <v>0</v>
      </c>
      <c r="M637">
        <v>0</v>
      </c>
      <c r="N637">
        <v>0</v>
      </c>
      <c r="O637">
        <v>0</v>
      </c>
      <c r="P637">
        <v>0</v>
      </c>
      <c r="Q637">
        <v>0</v>
      </c>
      <c r="R637">
        <v>0</v>
      </c>
      <c r="S637">
        <v>0</v>
      </c>
      <c r="T637">
        <v>0</v>
      </c>
      <c r="U637">
        <v>0</v>
      </c>
      <c r="V637">
        <v>0</v>
      </c>
      <c r="W637">
        <v>0</v>
      </c>
      <c r="X637">
        <v>0</v>
      </c>
      <c r="Y637">
        <v>0</v>
      </c>
      <c r="Z637">
        <v>0</v>
      </c>
      <c r="AA637">
        <v>0</v>
      </c>
      <c r="AB637">
        <v>1</v>
      </c>
      <c r="AC637">
        <v>0</v>
      </c>
      <c r="AD637">
        <v>0</v>
      </c>
      <c r="AE637">
        <v>0</v>
      </c>
      <c r="AF637">
        <v>1</v>
      </c>
      <c r="AG637">
        <v>1</v>
      </c>
      <c r="AH637">
        <v>0</v>
      </c>
      <c r="AI637">
        <v>0</v>
      </c>
      <c r="AJ637">
        <v>0</v>
      </c>
      <c r="AK637">
        <v>0</v>
      </c>
      <c r="AL637">
        <v>0</v>
      </c>
      <c r="AM637">
        <v>0</v>
      </c>
      <c r="AN637" s="50" t="s">
        <v>82</v>
      </c>
    </row>
    <row r="638" spans="1:40" x14ac:dyDescent="0.3">
      <c r="A638">
        <v>2026</v>
      </c>
      <c r="B638">
        <v>4</v>
      </c>
      <c r="C638">
        <v>4361</v>
      </c>
      <c r="D638">
        <v>4364</v>
      </c>
      <c r="E638" t="s">
        <v>84</v>
      </c>
      <c r="F638" t="s">
        <v>33</v>
      </c>
      <c r="G638" t="s">
        <v>85</v>
      </c>
      <c r="H638">
        <v>0</v>
      </c>
      <c r="I638">
        <v>0</v>
      </c>
      <c r="K638">
        <v>0</v>
      </c>
      <c r="L638">
        <v>0</v>
      </c>
      <c r="M638">
        <v>0</v>
      </c>
      <c r="N638">
        <v>0</v>
      </c>
      <c r="O638">
        <v>0</v>
      </c>
      <c r="P638">
        <v>1</v>
      </c>
      <c r="Q638">
        <v>1</v>
      </c>
      <c r="R638">
        <v>1</v>
      </c>
      <c r="S638">
        <v>1</v>
      </c>
      <c r="T638">
        <v>0</v>
      </c>
      <c r="U638">
        <v>0</v>
      </c>
      <c r="V638">
        <v>0</v>
      </c>
      <c r="W638">
        <v>0</v>
      </c>
      <c r="X638">
        <v>0</v>
      </c>
      <c r="Y638">
        <v>0</v>
      </c>
      <c r="Z638">
        <v>0</v>
      </c>
      <c r="AA638">
        <v>0</v>
      </c>
      <c r="AB638">
        <v>0</v>
      </c>
      <c r="AC638">
        <v>0</v>
      </c>
      <c r="AD638">
        <v>0</v>
      </c>
      <c r="AE638">
        <v>0</v>
      </c>
      <c r="AF638">
        <v>0</v>
      </c>
      <c r="AG638">
        <v>0</v>
      </c>
      <c r="AH638">
        <v>0</v>
      </c>
      <c r="AI638">
        <v>0</v>
      </c>
      <c r="AJ638">
        <v>0</v>
      </c>
      <c r="AK638">
        <v>0</v>
      </c>
      <c r="AL638">
        <v>1</v>
      </c>
      <c r="AM638">
        <v>0</v>
      </c>
      <c r="AN638" s="50" t="s">
        <v>84</v>
      </c>
    </row>
    <row r="639" spans="1:40" x14ac:dyDescent="0.3">
      <c r="A639">
        <v>2026</v>
      </c>
      <c r="B639">
        <v>4</v>
      </c>
      <c r="C639">
        <v>4362</v>
      </c>
      <c r="D639">
        <v>4365</v>
      </c>
      <c r="E639" t="s">
        <v>225</v>
      </c>
      <c r="F639" t="s">
        <v>33</v>
      </c>
      <c r="G639" t="s">
        <v>85</v>
      </c>
      <c r="H639">
        <v>0</v>
      </c>
      <c r="I639">
        <v>0</v>
      </c>
      <c r="K639">
        <v>0</v>
      </c>
      <c r="L639">
        <v>1</v>
      </c>
      <c r="M639">
        <v>0</v>
      </c>
      <c r="N639">
        <v>0</v>
      </c>
      <c r="O639">
        <v>1</v>
      </c>
      <c r="P639">
        <v>0</v>
      </c>
      <c r="Q639">
        <v>0</v>
      </c>
      <c r="R639">
        <v>0</v>
      </c>
      <c r="S639">
        <v>0</v>
      </c>
      <c r="T639">
        <v>0</v>
      </c>
      <c r="U639">
        <v>0</v>
      </c>
      <c r="V639">
        <v>0</v>
      </c>
      <c r="W639">
        <v>0</v>
      </c>
      <c r="X639">
        <v>0</v>
      </c>
      <c r="Y639">
        <v>0</v>
      </c>
      <c r="Z639">
        <v>0</v>
      </c>
      <c r="AA639">
        <v>0</v>
      </c>
      <c r="AB639">
        <v>0</v>
      </c>
      <c r="AC639">
        <v>0</v>
      </c>
      <c r="AD639">
        <v>0</v>
      </c>
      <c r="AE639">
        <v>0</v>
      </c>
      <c r="AF639">
        <v>0</v>
      </c>
      <c r="AG639">
        <v>0</v>
      </c>
      <c r="AH639">
        <v>0</v>
      </c>
      <c r="AI639">
        <v>0</v>
      </c>
      <c r="AJ639">
        <v>0</v>
      </c>
      <c r="AK639">
        <v>0</v>
      </c>
      <c r="AL639">
        <v>0</v>
      </c>
      <c r="AM639">
        <v>0</v>
      </c>
      <c r="AN639" s="50" t="s">
        <v>84</v>
      </c>
    </row>
    <row r="640" spans="1:40" x14ac:dyDescent="0.3">
      <c r="A640">
        <v>2026</v>
      </c>
      <c r="B640">
        <v>4</v>
      </c>
      <c r="C640">
        <v>4363</v>
      </c>
      <c r="D640">
        <v>4366</v>
      </c>
      <c r="E640" t="s">
        <v>85</v>
      </c>
      <c r="F640" t="s">
        <v>33</v>
      </c>
      <c r="G640" t="s">
        <v>85</v>
      </c>
      <c r="H640">
        <v>0</v>
      </c>
      <c r="I640">
        <v>0</v>
      </c>
      <c r="K640">
        <v>0</v>
      </c>
      <c r="L640">
        <v>1</v>
      </c>
      <c r="M640">
        <v>0</v>
      </c>
      <c r="N640">
        <v>0</v>
      </c>
      <c r="O640">
        <v>0</v>
      </c>
      <c r="P640">
        <v>0</v>
      </c>
      <c r="Q640">
        <v>1</v>
      </c>
      <c r="R640">
        <v>1</v>
      </c>
      <c r="S640">
        <v>1</v>
      </c>
      <c r="T640">
        <v>1</v>
      </c>
      <c r="U640">
        <v>1</v>
      </c>
      <c r="V640">
        <v>0</v>
      </c>
      <c r="W640">
        <v>0</v>
      </c>
      <c r="X640">
        <v>0</v>
      </c>
      <c r="Y640">
        <v>0</v>
      </c>
      <c r="Z640">
        <v>0</v>
      </c>
      <c r="AA640">
        <v>0</v>
      </c>
      <c r="AB640">
        <v>0</v>
      </c>
      <c r="AC640">
        <v>0</v>
      </c>
      <c r="AD640">
        <v>0</v>
      </c>
      <c r="AE640">
        <v>0</v>
      </c>
      <c r="AF640">
        <v>0</v>
      </c>
      <c r="AG640">
        <v>0</v>
      </c>
      <c r="AH640">
        <v>0</v>
      </c>
      <c r="AI640">
        <v>8</v>
      </c>
      <c r="AJ640">
        <v>0</v>
      </c>
      <c r="AK640">
        <v>0</v>
      </c>
      <c r="AL640">
        <v>0</v>
      </c>
      <c r="AM640">
        <v>1</v>
      </c>
      <c r="AN640" s="50" t="s">
        <v>85</v>
      </c>
    </row>
    <row r="641" spans="1:40" x14ac:dyDescent="0.3">
      <c r="A641">
        <v>2026</v>
      </c>
      <c r="B641">
        <v>4</v>
      </c>
      <c r="C641">
        <v>4366</v>
      </c>
      <c r="D641">
        <v>4369</v>
      </c>
      <c r="E641" t="s">
        <v>88</v>
      </c>
      <c r="F641" t="s">
        <v>33</v>
      </c>
      <c r="G641" t="s">
        <v>61</v>
      </c>
      <c r="H641">
        <v>0</v>
      </c>
      <c r="I641">
        <v>0</v>
      </c>
      <c r="K641">
        <v>0</v>
      </c>
      <c r="L641">
        <v>1</v>
      </c>
      <c r="M641">
        <v>1</v>
      </c>
      <c r="N641">
        <v>1</v>
      </c>
      <c r="O641">
        <v>1</v>
      </c>
      <c r="P641">
        <v>0</v>
      </c>
      <c r="Q641">
        <v>0</v>
      </c>
      <c r="R641">
        <v>0</v>
      </c>
      <c r="S641">
        <v>0</v>
      </c>
      <c r="T641">
        <v>0</v>
      </c>
      <c r="U641">
        <v>0</v>
      </c>
      <c r="V641">
        <v>0</v>
      </c>
      <c r="W641">
        <v>0</v>
      </c>
      <c r="X641">
        <v>0</v>
      </c>
      <c r="Y641">
        <v>0</v>
      </c>
      <c r="Z641">
        <v>0</v>
      </c>
      <c r="AA641">
        <v>0</v>
      </c>
      <c r="AB641">
        <v>0</v>
      </c>
      <c r="AC641">
        <v>0</v>
      </c>
      <c r="AD641">
        <v>0</v>
      </c>
      <c r="AE641">
        <v>0</v>
      </c>
      <c r="AF641">
        <v>0</v>
      </c>
      <c r="AG641">
        <v>0</v>
      </c>
      <c r="AH641">
        <v>0</v>
      </c>
      <c r="AI641">
        <v>2</v>
      </c>
      <c r="AJ641">
        <v>0</v>
      </c>
      <c r="AK641">
        <v>0</v>
      </c>
      <c r="AL641">
        <v>0</v>
      </c>
      <c r="AM641">
        <v>0</v>
      </c>
      <c r="AN641" s="50" t="s">
        <v>335</v>
      </c>
    </row>
    <row r="642" spans="1:40" x14ac:dyDescent="0.3">
      <c r="A642">
        <v>2026</v>
      </c>
      <c r="B642">
        <v>4</v>
      </c>
      <c r="C642">
        <v>4367</v>
      </c>
      <c r="D642">
        <v>4370</v>
      </c>
      <c r="E642" t="s">
        <v>89</v>
      </c>
      <c r="F642" t="s">
        <v>90</v>
      </c>
      <c r="G642" t="s">
        <v>34</v>
      </c>
      <c r="H642">
        <v>29</v>
      </c>
      <c r="I642">
        <v>0</v>
      </c>
      <c r="K642">
        <v>33</v>
      </c>
      <c r="L642">
        <v>2</v>
      </c>
      <c r="M642">
        <v>2</v>
      </c>
      <c r="N642">
        <v>2</v>
      </c>
      <c r="O642">
        <v>2</v>
      </c>
      <c r="P642">
        <v>0</v>
      </c>
      <c r="Q642">
        <v>0</v>
      </c>
      <c r="R642">
        <v>0</v>
      </c>
      <c r="S642">
        <v>0</v>
      </c>
      <c r="T642">
        <v>0</v>
      </c>
      <c r="U642">
        <v>0</v>
      </c>
      <c r="V642">
        <v>0</v>
      </c>
      <c r="W642">
        <v>0</v>
      </c>
      <c r="X642">
        <v>0</v>
      </c>
      <c r="Y642">
        <v>0</v>
      </c>
      <c r="Z642">
        <v>0</v>
      </c>
      <c r="AA642">
        <v>0</v>
      </c>
      <c r="AB642">
        <v>0</v>
      </c>
      <c r="AC642">
        <v>0</v>
      </c>
      <c r="AD642">
        <v>0</v>
      </c>
      <c r="AE642">
        <v>0</v>
      </c>
      <c r="AF642">
        <v>0</v>
      </c>
      <c r="AG642">
        <v>0</v>
      </c>
      <c r="AH642">
        <v>0</v>
      </c>
      <c r="AI642">
        <v>1</v>
      </c>
      <c r="AJ642">
        <v>0</v>
      </c>
      <c r="AK642">
        <v>0</v>
      </c>
      <c r="AL642">
        <v>0</v>
      </c>
      <c r="AM642">
        <v>0</v>
      </c>
      <c r="AN642" s="50" t="s">
        <v>92</v>
      </c>
    </row>
    <row r="643" spans="1:40" x14ac:dyDescent="0.3">
      <c r="A643">
        <v>2026</v>
      </c>
      <c r="B643">
        <v>4</v>
      </c>
      <c r="C643">
        <v>4368</v>
      </c>
      <c r="D643">
        <v>4371</v>
      </c>
      <c r="E643" t="s">
        <v>91</v>
      </c>
      <c r="F643" t="s">
        <v>92</v>
      </c>
      <c r="G643" t="s">
        <v>91</v>
      </c>
      <c r="H643">
        <v>1</v>
      </c>
      <c r="I643">
        <v>0</v>
      </c>
      <c r="K643">
        <v>1</v>
      </c>
      <c r="L643">
        <v>1</v>
      </c>
      <c r="M643">
        <v>1</v>
      </c>
      <c r="N643">
        <v>1</v>
      </c>
      <c r="O643">
        <v>1</v>
      </c>
      <c r="P643">
        <v>7</v>
      </c>
      <c r="Q643">
        <v>7</v>
      </c>
      <c r="R643">
        <v>7</v>
      </c>
      <c r="S643">
        <v>7</v>
      </c>
      <c r="T643">
        <v>2</v>
      </c>
      <c r="U643">
        <v>2</v>
      </c>
      <c r="V643">
        <v>0</v>
      </c>
      <c r="W643">
        <v>0</v>
      </c>
      <c r="X643">
        <v>4</v>
      </c>
      <c r="Y643">
        <v>4</v>
      </c>
      <c r="Z643">
        <v>4</v>
      </c>
      <c r="AA643">
        <v>0</v>
      </c>
      <c r="AB643">
        <v>0</v>
      </c>
      <c r="AC643">
        <v>2</v>
      </c>
      <c r="AD643">
        <v>0</v>
      </c>
      <c r="AE643">
        <v>2</v>
      </c>
      <c r="AF643">
        <v>2</v>
      </c>
      <c r="AG643">
        <v>2</v>
      </c>
      <c r="AH643">
        <v>0</v>
      </c>
      <c r="AI643">
        <v>1</v>
      </c>
      <c r="AJ643">
        <v>0</v>
      </c>
      <c r="AK643">
        <v>0</v>
      </c>
      <c r="AL643">
        <v>0</v>
      </c>
      <c r="AM643">
        <v>0</v>
      </c>
      <c r="AN643" s="50" t="s">
        <v>91</v>
      </c>
    </row>
    <row r="644" spans="1:40" x14ac:dyDescent="0.3">
      <c r="A644">
        <v>2026</v>
      </c>
      <c r="B644">
        <v>4</v>
      </c>
      <c r="C644">
        <v>4369</v>
      </c>
      <c r="D644">
        <v>4372</v>
      </c>
      <c r="E644" t="s">
        <v>93</v>
      </c>
      <c r="F644" t="s">
        <v>92</v>
      </c>
      <c r="G644" t="s">
        <v>92</v>
      </c>
      <c r="H644">
        <v>0</v>
      </c>
      <c r="I644">
        <v>0</v>
      </c>
      <c r="K644">
        <v>0</v>
      </c>
      <c r="L644">
        <v>2</v>
      </c>
      <c r="M644">
        <v>2</v>
      </c>
      <c r="N644">
        <v>2</v>
      </c>
      <c r="O644">
        <v>2</v>
      </c>
      <c r="P644">
        <v>2</v>
      </c>
      <c r="Q644">
        <v>2</v>
      </c>
      <c r="R644">
        <v>2</v>
      </c>
      <c r="S644">
        <v>2</v>
      </c>
      <c r="T644">
        <v>3</v>
      </c>
      <c r="U644">
        <v>3</v>
      </c>
      <c r="V644">
        <v>0</v>
      </c>
      <c r="W644">
        <v>0</v>
      </c>
      <c r="X644">
        <v>3</v>
      </c>
      <c r="Y644">
        <v>3</v>
      </c>
      <c r="Z644">
        <v>3</v>
      </c>
      <c r="AA644">
        <v>0</v>
      </c>
      <c r="AB644">
        <v>0</v>
      </c>
      <c r="AC644">
        <v>2</v>
      </c>
      <c r="AD644">
        <v>1</v>
      </c>
      <c r="AE644">
        <v>3</v>
      </c>
      <c r="AF644">
        <v>1</v>
      </c>
      <c r="AG644">
        <v>1</v>
      </c>
      <c r="AH644">
        <v>4</v>
      </c>
      <c r="AI644">
        <v>0</v>
      </c>
      <c r="AJ644">
        <v>1</v>
      </c>
      <c r="AK644">
        <v>0</v>
      </c>
      <c r="AL644">
        <v>0</v>
      </c>
      <c r="AM644">
        <v>0</v>
      </c>
      <c r="AN644" s="50" t="s">
        <v>92</v>
      </c>
    </row>
    <row r="645" spans="1:40" x14ac:dyDescent="0.3">
      <c r="A645">
        <v>2026</v>
      </c>
      <c r="B645">
        <v>4</v>
      </c>
      <c r="C645">
        <v>4370</v>
      </c>
      <c r="D645">
        <v>4373</v>
      </c>
      <c r="E645" t="s">
        <v>94</v>
      </c>
      <c r="F645" t="s">
        <v>92</v>
      </c>
      <c r="G645" t="s">
        <v>92</v>
      </c>
      <c r="H645">
        <v>2</v>
      </c>
      <c r="I645">
        <v>1</v>
      </c>
      <c r="K645">
        <v>2</v>
      </c>
      <c r="L645">
        <v>7</v>
      </c>
      <c r="M645">
        <v>7</v>
      </c>
      <c r="N645">
        <v>7</v>
      </c>
      <c r="O645">
        <v>7</v>
      </c>
      <c r="P645">
        <v>1</v>
      </c>
      <c r="Q645">
        <v>1</v>
      </c>
      <c r="R645">
        <v>1</v>
      </c>
      <c r="S645">
        <v>1</v>
      </c>
      <c r="T645">
        <v>0</v>
      </c>
      <c r="U645">
        <v>0</v>
      </c>
      <c r="V645">
        <v>0</v>
      </c>
      <c r="W645">
        <v>0</v>
      </c>
      <c r="X645">
        <v>5</v>
      </c>
      <c r="Y645">
        <v>5</v>
      </c>
      <c r="Z645">
        <v>5</v>
      </c>
      <c r="AA645">
        <v>0</v>
      </c>
      <c r="AB645">
        <v>3</v>
      </c>
      <c r="AC645">
        <v>4</v>
      </c>
      <c r="AD645">
        <v>0</v>
      </c>
      <c r="AE645">
        <v>4</v>
      </c>
      <c r="AF645">
        <v>2</v>
      </c>
      <c r="AG645">
        <v>2</v>
      </c>
      <c r="AH645">
        <v>2</v>
      </c>
      <c r="AI645">
        <v>16</v>
      </c>
      <c r="AJ645">
        <v>1</v>
      </c>
      <c r="AK645">
        <v>0</v>
      </c>
      <c r="AL645">
        <v>1</v>
      </c>
      <c r="AM645">
        <v>1</v>
      </c>
      <c r="AN645" s="50" t="s">
        <v>92</v>
      </c>
    </row>
    <row r="646" spans="1:40" x14ac:dyDescent="0.3">
      <c r="A646">
        <v>2026</v>
      </c>
      <c r="B646">
        <v>4</v>
      </c>
      <c r="C646">
        <v>4373</v>
      </c>
      <c r="D646">
        <v>4376</v>
      </c>
      <c r="E646" t="s">
        <v>97</v>
      </c>
      <c r="F646" t="s">
        <v>92</v>
      </c>
      <c r="G646" t="s">
        <v>97</v>
      </c>
      <c r="H646">
        <v>2</v>
      </c>
      <c r="I646">
        <v>0</v>
      </c>
      <c r="K646">
        <v>1</v>
      </c>
      <c r="L646">
        <v>0</v>
      </c>
      <c r="M646">
        <v>0</v>
      </c>
      <c r="N646">
        <v>0</v>
      </c>
      <c r="O646">
        <v>0</v>
      </c>
      <c r="P646">
        <v>1</v>
      </c>
      <c r="Q646">
        <v>1</v>
      </c>
      <c r="R646">
        <v>1</v>
      </c>
      <c r="S646">
        <v>1</v>
      </c>
      <c r="T646">
        <v>0</v>
      </c>
      <c r="U646">
        <v>0</v>
      </c>
      <c r="V646">
        <v>0</v>
      </c>
      <c r="W646">
        <v>0</v>
      </c>
      <c r="X646">
        <v>0</v>
      </c>
      <c r="Y646">
        <v>0</v>
      </c>
      <c r="Z646">
        <v>0</v>
      </c>
      <c r="AA646">
        <v>0</v>
      </c>
      <c r="AB646">
        <v>1</v>
      </c>
      <c r="AC646">
        <v>0</v>
      </c>
      <c r="AD646">
        <v>0</v>
      </c>
      <c r="AE646">
        <v>1</v>
      </c>
      <c r="AF646">
        <v>1</v>
      </c>
      <c r="AG646">
        <v>0</v>
      </c>
      <c r="AH646">
        <v>0</v>
      </c>
      <c r="AI646">
        <v>6</v>
      </c>
      <c r="AJ646">
        <v>0</v>
      </c>
      <c r="AK646">
        <v>0</v>
      </c>
      <c r="AL646">
        <v>0</v>
      </c>
      <c r="AM646">
        <v>0</v>
      </c>
      <c r="AN646" s="50" t="s">
        <v>97</v>
      </c>
    </row>
    <row r="647" spans="1:40" x14ac:dyDescent="0.3">
      <c r="A647">
        <v>2026</v>
      </c>
      <c r="B647">
        <v>4</v>
      </c>
      <c r="C647">
        <v>4374</v>
      </c>
      <c r="D647">
        <v>4377</v>
      </c>
      <c r="E647" t="s">
        <v>98</v>
      </c>
      <c r="F647" t="s">
        <v>92</v>
      </c>
      <c r="G647" t="s">
        <v>97</v>
      </c>
      <c r="H647">
        <v>0</v>
      </c>
      <c r="I647">
        <v>0</v>
      </c>
      <c r="K647">
        <v>0</v>
      </c>
      <c r="L647">
        <v>0</v>
      </c>
      <c r="M647">
        <v>0</v>
      </c>
      <c r="N647">
        <v>0</v>
      </c>
      <c r="O647">
        <v>0</v>
      </c>
      <c r="P647">
        <v>1</v>
      </c>
      <c r="Q647">
        <v>1</v>
      </c>
      <c r="R647">
        <v>1</v>
      </c>
      <c r="S647">
        <v>1</v>
      </c>
      <c r="T647">
        <v>0</v>
      </c>
      <c r="U647">
        <v>0</v>
      </c>
      <c r="V647">
        <v>0</v>
      </c>
      <c r="W647">
        <v>0</v>
      </c>
      <c r="X647">
        <v>0</v>
      </c>
      <c r="Y647">
        <v>0</v>
      </c>
      <c r="Z647">
        <v>0</v>
      </c>
      <c r="AA647">
        <v>0</v>
      </c>
      <c r="AB647">
        <v>0</v>
      </c>
      <c r="AC647">
        <v>0</v>
      </c>
      <c r="AD647">
        <v>0</v>
      </c>
      <c r="AE647">
        <v>0</v>
      </c>
      <c r="AF647">
        <v>0</v>
      </c>
      <c r="AG647">
        <v>0</v>
      </c>
      <c r="AH647">
        <v>0</v>
      </c>
      <c r="AI647">
        <v>0</v>
      </c>
      <c r="AJ647">
        <v>0</v>
      </c>
      <c r="AK647">
        <v>0</v>
      </c>
      <c r="AL647">
        <v>0</v>
      </c>
      <c r="AM647">
        <v>0</v>
      </c>
      <c r="AN647" s="50" t="s">
        <v>97</v>
      </c>
    </row>
    <row r="648" spans="1:40" x14ac:dyDescent="0.3">
      <c r="A648">
        <v>2026</v>
      </c>
      <c r="B648">
        <v>4</v>
      </c>
      <c r="C648">
        <v>4376</v>
      </c>
      <c r="D648">
        <v>4379</v>
      </c>
      <c r="E648" t="s">
        <v>100</v>
      </c>
      <c r="F648" t="s">
        <v>92</v>
      </c>
      <c r="G648" t="s">
        <v>91</v>
      </c>
      <c r="H648">
        <v>0</v>
      </c>
      <c r="I648">
        <v>0</v>
      </c>
      <c r="K648">
        <v>0</v>
      </c>
      <c r="L648">
        <v>0</v>
      </c>
      <c r="M648">
        <v>0</v>
      </c>
      <c r="N648">
        <v>0</v>
      </c>
      <c r="O648">
        <v>0</v>
      </c>
      <c r="P648">
        <v>1</v>
      </c>
      <c r="Q648">
        <v>1</v>
      </c>
      <c r="R648">
        <v>1</v>
      </c>
      <c r="S648">
        <v>1</v>
      </c>
      <c r="T648">
        <v>0</v>
      </c>
      <c r="U648">
        <v>0</v>
      </c>
      <c r="V648">
        <v>0</v>
      </c>
      <c r="W648">
        <v>0</v>
      </c>
      <c r="X648">
        <v>0</v>
      </c>
      <c r="Y648">
        <v>0</v>
      </c>
      <c r="Z648">
        <v>0</v>
      </c>
      <c r="AA648">
        <v>0</v>
      </c>
      <c r="AB648">
        <v>0</v>
      </c>
      <c r="AC648">
        <v>0</v>
      </c>
      <c r="AD648">
        <v>0</v>
      </c>
      <c r="AE648">
        <v>0</v>
      </c>
      <c r="AF648">
        <v>0</v>
      </c>
      <c r="AG648">
        <v>0</v>
      </c>
      <c r="AH648">
        <v>0</v>
      </c>
      <c r="AI648">
        <v>0</v>
      </c>
      <c r="AJ648">
        <v>0</v>
      </c>
      <c r="AK648">
        <v>0</v>
      </c>
      <c r="AL648">
        <v>0</v>
      </c>
      <c r="AM648">
        <v>0</v>
      </c>
      <c r="AN648" s="50" t="s">
        <v>91</v>
      </c>
    </row>
    <row r="649" spans="1:40" x14ac:dyDescent="0.3">
      <c r="A649">
        <v>2026</v>
      </c>
      <c r="B649">
        <v>4</v>
      </c>
      <c r="C649">
        <v>4381</v>
      </c>
      <c r="D649">
        <v>4384</v>
      </c>
      <c r="E649" t="s">
        <v>105</v>
      </c>
      <c r="F649" t="s">
        <v>92</v>
      </c>
      <c r="G649" t="s">
        <v>97</v>
      </c>
      <c r="H649">
        <v>0</v>
      </c>
      <c r="I649">
        <v>0</v>
      </c>
      <c r="K649">
        <v>0</v>
      </c>
      <c r="L649">
        <v>0</v>
      </c>
      <c r="M649">
        <v>0</v>
      </c>
      <c r="N649">
        <v>0</v>
      </c>
      <c r="O649">
        <v>0</v>
      </c>
      <c r="P649">
        <v>0</v>
      </c>
      <c r="Q649">
        <v>0</v>
      </c>
      <c r="R649">
        <v>0</v>
      </c>
      <c r="S649">
        <v>0</v>
      </c>
      <c r="T649">
        <v>0</v>
      </c>
      <c r="U649">
        <v>0</v>
      </c>
      <c r="V649">
        <v>0</v>
      </c>
      <c r="W649">
        <v>0</v>
      </c>
      <c r="X649">
        <v>0</v>
      </c>
      <c r="Y649">
        <v>1</v>
      </c>
      <c r="Z649">
        <v>0</v>
      </c>
      <c r="AA649">
        <v>0</v>
      </c>
      <c r="AB649">
        <v>0</v>
      </c>
      <c r="AC649">
        <v>0</v>
      </c>
      <c r="AD649">
        <v>0</v>
      </c>
      <c r="AE649">
        <v>1</v>
      </c>
      <c r="AF649">
        <v>0</v>
      </c>
      <c r="AG649">
        <v>0</v>
      </c>
      <c r="AH649">
        <v>0</v>
      </c>
      <c r="AI649">
        <v>0</v>
      </c>
      <c r="AJ649">
        <v>0</v>
      </c>
      <c r="AK649">
        <v>0</v>
      </c>
      <c r="AL649">
        <v>0</v>
      </c>
      <c r="AM649">
        <v>0</v>
      </c>
      <c r="AN649" s="50" t="s">
        <v>105</v>
      </c>
    </row>
    <row r="650" spans="1:40" x14ac:dyDescent="0.3">
      <c r="A650">
        <v>2026</v>
      </c>
      <c r="B650">
        <v>4</v>
      </c>
      <c r="C650">
        <v>4383</v>
      </c>
      <c r="D650">
        <v>4386</v>
      </c>
      <c r="E650" t="s">
        <v>107</v>
      </c>
      <c r="F650" t="s">
        <v>92</v>
      </c>
      <c r="G650" t="s">
        <v>107</v>
      </c>
      <c r="H650">
        <v>0</v>
      </c>
      <c r="I650">
        <v>0</v>
      </c>
      <c r="K650">
        <v>0</v>
      </c>
      <c r="L650">
        <v>1</v>
      </c>
      <c r="M650">
        <v>1</v>
      </c>
      <c r="N650">
        <v>0</v>
      </c>
      <c r="O650">
        <v>1</v>
      </c>
      <c r="P650">
        <v>0</v>
      </c>
      <c r="Q650">
        <v>0</v>
      </c>
      <c r="R650">
        <v>0</v>
      </c>
      <c r="S650">
        <v>0</v>
      </c>
      <c r="T650">
        <v>0</v>
      </c>
      <c r="U650">
        <v>0</v>
      </c>
      <c r="V650">
        <v>0</v>
      </c>
      <c r="W650">
        <v>0</v>
      </c>
      <c r="X650">
        <v>1</v>
      </c>
      <c r="Y650">
        <v>1</v>
      </c>
      <c r="Z650">
        <v>1</v>
      </c>
      <c r="AA650">
        <v>0</v>
      </c>
      <c r="AB650">
        <v>0</v>
      </c>
      <c r="AC650">
        <v>0</v>
      </c>
      <c r="AD650">
        <v>0</v>
      </c>
      <c r="AE650">
        <v>0</v>
      </c>
      <c r="AF650">
        <v>0</v>
      </c>
      <c r="AG650">
        <v>0</v>
      </c>
      <c r="AH650">
        <v>0</v>
      </c>
      <c r="AI650">
        <v>0</v>
      </c>
      <c r="AJ650">
        <v>0</v>
      </c>
      <c r="AK650">
        <v>0</v>
      </c>
      <c r="AL650">
        <v>0</v>
      </c>
      <c r="AM650">
        <v>0</v>
      </c>
      <c r="AN650" s="50" t="s">
        <v>107</v>
      </c>
    </row>
    <row r="651" spans="1:40" x14ac:dyDescent="0.3">
      <c r="A651">
        <v>2026</v>
      </c>
      <c r="B651">
        <v>4</v>
      </c>
      <c r="C651">
        <v>4384</v>
      </c>
      <c r="D651">
        <v>4387</v>
      </c>
      <c r="E651" t="s">
        <v>108</v>
      </c>
      <c r="F651" t="s">
        <v>92</v>
      </c>
      <c r="G651" t="s">
        <v>107</v>
      </c>
      <c r="H651">
        <v>0</v>
      </c>
      <c r="I651">
        <v>0</v>
      </c>
      <c r="K651">
        <v>0</v>
      </c>
      <c r="L651">
        <v>0</v>
      </c>
      <c r="M651">
        <v>0</v>
      </c>
      <c r="N651">
        <v>0</v>
      </c>
      <c r="O651">
        <v>0</v>
      </c>
      <c r="P651">
        <v>0</v>
      </c>
      <c r="Q651">
        <v>0</v>
      </c>
      <c r="R651">
        <v>0</v>
      </c>
      <c r="S651">
        <v>0</v>
      </c>
      <c r="T651">
        <v>0</v>
      </c>
      <c r="U651">
        <v>0</v>
      </c>
      <c r="V651">
        <v>0</v>
      </c>
      <c r="W651">
        <v>0</v>
      </c>
      <c r="X651">
        <v>0</v>
      </c>
      <c r="Y651">
        <v>0</v>
      </c>
      <c r="Z651">
        <v>0</v>
      </c>
      <c r="AA651">
        <v>0</v>
      </c>
      <c r="AB651">
        <v>0</v>
      </c>
      <c r="AC651">
        <v>0</v>
      </c>
      <c r="AD651">
        <v>0</v>
      </c>
      <c r="AE651">
        <v>0</v>
      </c>
      <c r="AF651">
        <v>1</v>
      </c>
      <c r="AG651">
        <v>1</v>
      </c>
      <c r="AH651">
        <v>2</v>
      </c>
      <c r="AI651">
        <v>0</v>
      </c>
      <c r="AJ651">
        <v>0</v>
      </c>
      <c r="AK651">
        <v>0</v>
      </c>
      <c r="AL651">
        <v>0</v>
      </c>
      <c r="AM651">
        <v>1</v>
      </c>
      <c r="AN651" s="50" t="s">
        <v>107</v>
      </c>
    </row>
    <row r="652" spans="1:40" x14ac:dyDescent="0.3">
      <c r="A652">
        <v>2026</v>
      </c>
      <c r="B652">
        <v>4</v>
      </c>
      <c r="C652">
        <v>4386</v>
      </c>
      <c r="D652">
        <v>4389</v>
      </c>
      <c r="E652" t="s">
        <v>110</v>
      </c>
      <c r="F652" t="s">
        <v>92</v>
      </c>
      <c r="G652" t="s">
        <v>110</v>
      </c>
      <c r="H652">
        <v>0</v>
      </c>
      <c r="I652">
        <v>0</v>
      </c>
      <c r="K652">
        <v>0</v>
      </c>
      <c r="L652">
        <v>0</v>
      </c>
      <c r="M652">
        <v>0</v>
      </c>
      <c r="N652">
        <v>0</v>
      </c>
      <c r="O652">
        <v>0</v>
      </c>
      <c r="P652">
        <v>2</v>
      </c>
      <c r="Q652">
        <v>1</v>
      </c>
      <c r="R652">
        <v>2</v>
      </c>
      <c r="S652">
        <v>2</v>
      </c>
      <c r="T652">
        <v>1</v>
      </c>
      <c r="U652">
        <v>1</v>
      </c>
      <c r="V652">
        <v>0</v>
      </c>
      <c r="W652">
        <v>0</v>
      </c>
      <c r="X652">
        <v>1</v>
      </c>
      <c r="Y652">
        <v>2</v>
      </c>
      <c r="Z652">
        <v>1</v>
      </c>
      <c r="AA652">
        <v>0</v>
      </c>
      <c r="AB652">
        <v>0</v>
      </c>
      <c r="AC652">
        <v>0</v>
      </c>
      <c r="AD652">
        <v>0</v>
      </c>
      <c r="AE652">
        <v>0</v>
      </c>
      <c r="AF652">
        <v>1</v>
      </c>
      <c r="AG652">
        <v>1</v>
      </c>
      <c r="AH652">
        <v>0</v>
      </c>
      <c r="AI652">
        <v>0</v>
      </c>
      <c r="AJ652">
        <v>1</v>
      </c>
      <c r="AK652">
        <v>0</v>
      </c>
      <c r="AL652">
        <v>0</v>
      </c>
      <c r="AM652">
        <v>1</v>
      </c>
      <c r="AN652" s="50" t="s">
        <v>110</v>
      </c>
    </row>
    <row r="653" spans="1:40" x14ac:dyDescent="0.3">
      <c r="A653">
        <v>2026</v>
      </c>
      <c r="B653">
        <v>4</v>
      </c>
      <c r="C653">
        <v>4387</v>
      </c>
      <c r="D653">
        <v>4390</v>
      </c>
      <c r="E653" t="s">
        <v>111</v>
      </c>
      <c r="F653" t="s">
        <v>92</v>
      </c>
      <c r="G653" t="s">
        <v>110</v>
      </c>
      <c r="H653">
        <v>0</v>
      </c>
      <c r="I653">
        <v>0</v>
      </c>
      <c r="K653">
        <v>0</v>
      </c>
      <c r="L653">
        <v>1</v>
      </c>
      <c r="M653">
        <v>1</v>
      </c>
      <c r="N653">
        <v>1</v>
      </c>
      <c r="O653">
        <v>1</v>
      </c>
      <c r="P653">
        <v>0</v>
      </c>
      <c r="Q653">
        <v>0</v>
      </c>
      <c r="R653">
        <v>0</v>
      </c>
      <c r="S653">
        <v>0</v>
      </c>
      <c r="T653">
        <v>0</v>
      </c>
      <c r="U653">
        <v>0</v>
      </c>
      <c r="V653">
        <v>0</v>
      </c>
      <c r="W653">
        <v>0</v>
      </c>
      <c r="X653">
        <v>0</v>
      </c>
      <c r="Y653">
        <v>0</v>
      </c>
      <c r="Z653">
        <v>0</v>
      </c>
      <c r="AA653">
        <v>0</v>
      </c>
      <c r="AB653">
        <v>0</v>
      </c>
      <c r="AC653">
        <v>0</v>
      </c>
      <c r="AD653">
        <v>0</v>
      </c>
      <c r="AE653">
        <v>0</v>
      </c>
      <c r="AF653">
        <v>0</v>
      </c>
      <c r="AG653">
        <v>0</v>
      </c>
      <c r="AH653">
        <v>0</v>
      </c>
      <c r="AI653">
        <v>0</v>
      </c>
      <c r="AJ653">
        <v>0</v>
      </c>
      <c r="AK653">
        <v>0</v>
      </c>
      <c r="AL653">
        <v>0</v>
      </c>
      <c r="AM653">
        <v>0</v>
      </c>
      <c r="AN653" s="50" t="s">
        <v>110</v>
      </c>
    </row>
    <row r="654" spans="1:40" x14ac:dyDescent="0.3">
      <c r="A654">
        <v>2026</v>
      </c>
      <c r="B654">
        <v>4</v>
      </c>
      <c r="C654">
        <v>4389</v>
      </c>
      <c r="D654">
        <v>4392</v>
      </c>
      <c r="E654" t="s">
        <v>113</v>
      </c>
      <c r="F654" t="s">
        <v>92</v>
      </c>
      <c r="G654" t="s">
        <v>110</v>
      </c>
      <c r="H654">
        <v>0</v>
      </c>
      <c r="I654">
        <v>0</v>
      </c>
      <c r="K654">
        <v>0</v>
      </c>
      <c r="L654">
        <v>0</v>
      </c>
      <c r="M654">
        <v>0</v>
      </c>
      <c r="N654">
        <v>0</v>
      </c>
      <c r="O654">
        <v>0</v>
      </c>
      <c r="P654">
        <v>0</v>
      </c>
      <c r="Q654">
        <v>0</v>
      </c>
      <c r="R654">
        <v>0</v>
      </c>
      <c r="S654">
        <v>0</v>
      </c>
      <c r="T654">
        <v>0</v>
      </c>
      <c r="U654">
        <v>0</v>
      </c>
      <c r="V654">
        <v>0</v>
      </c>
      <c r="W654">
        <v>0</v>
      </c>
      <c r="X654">
        <v>0</v>
      </c>
      <c r="Y654">
        <v>0</v>
      </c>
      <c r="Z654">
        <v>0</v>
      </c>
      <c r="AA654">
        <v>0</v>
      </c>
      <c r="AB654">
        <v>0</v>
      </c>
      <c r="AC654">
        <v>0</v>
      </c>
      <c r="AD654">
        <v>0</v>
      </c>
      <c r="AE654">
        <v>0</v>
      </c>
      <c r="AF654">
        <v>0</v>
      </c>
      <c r="AG654">
        <v>0</v>
      </c>
      <c r="AH654">
        <v>0</v>
      </c>
      <c r="AI654">
        <v>0</v>
      </c>
      <c r="AJ654">
        <v>0</v>
      </c>
      <c r="AK654">
        <v>0</v>
      </c>
      <c r="AL654">
        <v>0</v>
      </c>
      <c r="AM654">
        <v>2</v>
      </c>
      <c r="AN654" s="50" t="s">
        <v>110</v>
      </c>
    </row>
    <row r="655" spans="1:40" x14ac:dyDescent="0.3">
      <c r="A655">
        <v>2026</v>
      </c>
      <c r="B655">
        <v>4</v>
      </c>
      <c r="C655">
        <v>4390</v>
      </c>
      <c r="D655">
        <v>4393</v>
      </c>
      <c r="E655" t="s">
        <v>114</v>
      </c>
      <c r="F655" t="s">
        <v>92</v>
      </c>
      <c r="G655" t="s">
        <v>110</v>
      </c>
      <c r="H655">
        <v>0</v>
      </c>
      <c r="I655">
        <v>0</v>
      </c>
      <c r="K655">
        <v>0</v>
      </c>
      <c r="L655">
        <v>0</v>
      </c>
      <c r="M655">
        <v>0</v>
      </c>
      <c r="N655">
        <v>0</v>
      </c>
      <c r="O655">
        <v>0</v>
      </c>
      <c r="P655">
        <v>1</v>
      </c>
      <c r="Q655">
        <v>1</v>
      </c>
      <c r="R655">
        <v>1</v>
      </c>
      <c r="S655">
        <v>1</v>
      </c>
      <c r="T655">
        <v>1</v>
      </c>
      <c r="U655">
        <v>1</v>
      </c>
      <c r="V655">
        <v>0</v>
      </c>
      <c r="W655">
        <v>0</v>
      </c>
      <c r="X655">
        <v>1</v>
      </c>
      <c r="Y655">
        <v>1</v>
      </c>
      <c r="Z655">
        <v>1</v>
      </c>
      <c r="AA655">
        <v>0</v>
      </c>
      <c r="AB655">
        <v>0</v>
      </c>
      <c r="AC655">
        <v>1</v>
      </c>
      <c r="AD655">
        <v>0</v>
      </c>
      <c r="AE655">
        <v>0</v>
      </c>
      <c r="AF655">
        <v>1</v>
      </c>
      <c r="AG655">
        <v>1</v>
      </c>
      <c r="AH655">
        <v>0</v>
      </c>
      <c r="AI655">
        <v>0</v>
      </c>
      <c r="AJ655">
        <v>0</v>
      </c>
      <c r="AK655">
        <v>0</v>
      </c>
      <c r="AL655">
        <v>0</v>
      </c>
      <c r="AM655">
        <v>0</v>
      </c>
      <c r="AN655" s="50" t="s">
        <v>110</v>
      </c>
    </row>
    <row r="656" spans="1:40" x14ac:dyDescent="0.3">
      <c r="A656">
        <v>2026</v>
      </c>
      <c r="B656">
        <v>4</v>
      </c>
      <c r="C656">
        <v>4391</v>
      </c>
      <c r="D656">
        <v>4394</v>
      </c>
      <c r="E656" t="s">
        <v>115</v>
      </c>
      <c r="F656" t="s">
        <v>92</v>
      </c>
      <c r="G656" t="s">
        <v>110</v>
      </c>
      <c r="H656">
        <v>0</v>
      </c>
      <c r="I656">
        <v>0</v>
      </c>
      <c r="K656">
        <v>0</v>
      </c>
      <c r="L656">
        <v>1</v>
      </c>
      <c r="M656">
        <v>1</v>
      </c>
      <c r="N656">
        <v>1</v>
      </c>
      <c r="O656">
        <v>1</v>
      </c>
      <c r="P656">
        <v>0</v>
      </c>
      <c r="Q656">
        <v>0</v>
      </c>
      <c r="R656">
        <v>0</v>
      </c>
      <c r="S656">
        <v>0</v>
      </c>
      <c r="T656">
        <v>0</v>
      </c>
      <c r="U656">
        <v>0</v>
      </c>
      <c r="V656">
        <v>0</v>
      </c>
      <c r="W656">
        <v>0</v>
      </c>
      <c r="X656">
        <v>0</v>
      </c>
      <c r="Y656">
        <v>0</v>
      </c>
      <c r="Z656">
        <v>0</v>
      </c>
      <c r="AA656">
        <v>0</v>
      </c>
      <c r="AB656">
        <v>2</v>
      </c>
      <c r="AC656">
        <v>1</v>
      </c>
      <c r="AD656">
        <v>1</v>
      </c>
      <c r="AE656">
        <v>1</v>
      </c>
      <c r="AF656">
        <v>0</v>
      </c>
      <c r="AG656">
        <v>0</v>
      </c>
      <c r="AH656">
        <v>0</v>
      </c>
      <c r="AI656">
        <v>0</v>
      </c>
      <c r="AJ656">
        <v>0</v>
      </c>
      <c r="AK656">
        <v>0</v>
      </c>
      <c r="AL656">
        <v>0</v>
      </c>
      <c r="AM656">
        <v>1</v>
      </c>
      <c r="AN656" s="50" t="s">
        <v>110</v>
      </c>
    </row>
    <row r="657" spans="1:40" x14ac:dyDescent="0.3">
      <c r="A657">
        <v>2026</v>
      </c>
      <c r="B657">
        <v>4</v>
      </c>
      <c r="C657">
        <v>4392</v>
      </c>
      <c r="D657">
        <v>4395</v>
      </c>
      <c r="E657" t="s">
        <v>116</v>
      </c>
      <c r="F657" t="s">
        <v>92</v>
      </c>
      <c r="G657" t="s">
        <v>116</v>
      </c>
      <c r="H657">
        <v>5</v>
      </c>
      <c r="I657">
        <v>0</v>
      </c>
      <c r="K657">
        <v>5</v>
      </c>
      <c r="L657">
        <v>6</v>
      </c>
      <c r="M657">
        <v>6</v>
      </c>
      <c r="N657">
        <v>6</v>
      </c>
      <c r="O657">
        <v>6</v>
      </c>
      <c r="P657">
        <v>2</v>
      </c>
      <c r="Q657">
        <v>2</v>
      </c>
      <c r="R657">
        <v>2</v>
      </c>
      <c r="S657">
        <v>2</v>
      </c>
      <c r="T657">
        <v>3</v>
      </c>
      <c r="U657">
        <v>3</v>
      </c>
      <c r="V657">
        <v>0</v>
      </c>
      <c r="W657">
        <v>0</v>
      </c>
      <c r="X657">
        <v>1</v>
      </c>
      <c r="Y657">
        <v>1</v>
      </c>
      <c r="Z657">
        <v>1</v>
      </c>
      <c r="AA657">
        <v>0</v>
      </c>
      <c r="AB657">
        <v>3</v>
      </c>
      <c r="AC657">
        <v>6</v>
      </c>
      <c r="AD657">
        <v>5</v>
      </c>
      <c r="AE657">
        <v>5</v>
      </c>
      <c r="AF657">
        <v>7</v>
      </c>
      <c r="AG657">
        <v>0</v>
      </c>
      <c r="AH657">
        <v>1</v>
      </c>
      <c r="AI657">
        <v>0</v>
      </c>
      <c r="AJ657">
        <v>1</v>
      </c>
      <c r="AK657">
        <v>0</v>
      </c>
      <c r="AL657">
        <v>0</v>
      </c>
      <c r="AM657">
        <v>0</v>
      </c>
      <c r="AN657" s="50" t="s">
        <v>116</v>
      </c>
    </row>
    <row r="658" spans="1:40" x14ac:dyDescent="0.3">
      <c r="A658">
        <v>2026</v>
      </c>
      <c r="B658">
        <v>4</v>
      </c>
      <c r="C658">
        <v>4393</v>
      </c>
      <c r="D658">
        <v>4396</v>
      </c>
      <c r="E658" t="s">
        <v>117</v>
      </c>
      <c r="F658" t="s">
        <v>92</v>
      </c>
      <c r="G658" t="s">
        <v>116</v>
      </c>
      <c r="H658">
        <v>0</v>
      </c>
      <c r="I658">
        <v>0</v>
      </c>
      <c r="K658">
        <v>0</v>
      </c>
      <c r="L658">
        <v>0</v>
      </c>
      <c r="M658">
        <v>0</v>
      </c>
      <c r="N658">
        <v>0</v>
      </c>
      <c r="O658">
        <v>0</v>
      </c>
      <c r="P658">
        <v>0</v>
      </c>
      <c r="Q658">
        <v>0</v>
      </c>
      <c r="R658">
        <v>0</v>
      </c>
      <c r="S658">
        <v>0</v>
      </c>
      <c r="T658">
        <v>0</v>
      </c>
      <c r="U658">
        <v>0</v>
      </c>
      <c r="V658">
        <v>0</v>
      </c>
      <c r="W658">
        <v>0</v>
      </c>
      <c r="X658">
        <v>0</v>
      </c>
      <c r="Y658">
        <v>0</v>
      </c>
      <c r="Z658">
        <v>0</v>
      </c>
      <c r="AA658">
        <v>0</v>
      </c>
      <c r="AB658">
        <v>0</v>
      </c>
      <c r="AC658">
        <v>1</v>
      </c>
      <c r="AD658">
        <v>0</v>
      </c>
      <c r="AE658">
        <v>1</v>
      </c>
      <c r="AF658">
        <v>0</v>
      </c>
      <c r="AG658">
        <v>0</v>
      </c>
      <c r="AH658">
        <v>0</v>
      </c>
      <c r="AI658">
        <v>0</v>
      </c>
      <c r="AJ658">
        <v>0</v>
      </c>
      <c r="AK658">
        <v>0</v>
      </c>
      <c r="AL658">
        <v>0</v>
      </c>
      <c r="AM658">
        <v>1</v>
      </c>
      <c r="AN658" s="50" t="s">
        <v>117</v>
      </c>
    </row>
    <row r="659" spans="1:40" x14ac:dyDescent="0.3">
      <c r="A659">
        <v>2026</v>
      </c>
      <c r="B659">
        <v>4</v>
      </c>
      <c r="C659">
        <v>4394</v>
      </c>
      <c r="D659">
        <v>4397</v>
      </c>
      <c r="E659" t="s">
        <v>118</v>
      </c>
      <c r="F659" t="s">
        <v>92</v>
      </c>
      <c r="G659" t="s">
        <v>118</v>
      </c>
      <c r="H659">
        <v>0</v>
      </c>
      <c r="I659">
        <v>0</v>
      </c>
      <c r="K659">
        <v>0</v>
      </c>
      <c r="L659">
        <v>2</v>
      </c>
      <c r="M659">
        <v>2</v>
      </c>
      <c r="N659">
        <v>2</v>
      </c>
      <c r="O659">
        <v>2</v>
      </c>
      <c r="P659">
        <v>0</v>
      </c>
      <c r="Q659">
        <v>0</v>
      </c>
      <c r="R659">
        <v>0</v>
      </c>
      <c r="S659">
        <v>0</v>
      </c>
      <c r="T659">
        <v>0</v>
      </c>
      <c r="U659">
        <v>0</v>
      </c>
      <c r="V659">
        <v>0</v>
      </c>
      <c r="W659">
        <v>0</v>
      </c>
      <c r="X659">
        <v>0</v>
      </c>
      <c r="Y659">
        <v>0</v>
      </c>
      <c r="Z659">
        <v>0</v>
      </c>
      <c r="AA659">
        <v>0</v>
      </c>
      <c r="AB659">
        <v>1</v>
      </c>
      <c r="AC659">
        <v>1</v>
      </c>
      <c r="AD659">
        <v>1</v>
      </c>
      <c r="AE659">
        <v>1</v>
      </c>
      <c r="AF659">
        <v>1</v>
      </c>
      <c r="AG659">
        <v>1</v>
      </c>
      <c r="AH659">
        <v>0</v>
      </c>
      <c r="AI659">
        <v>3</v>
      </c>
      <c r="AJ659">
        <v>0</v>
      </c>
      <c r="AK659">
        <v>0</v>
      </c>
      <c r="AL659">
        <v>0</v>
      </c>
      <c r="AM659">
        <v>0</v>
      </c>
      <c r="AN659" s="50" t="s">
        <v>328</v>
      </c>
    </row>
    <row r="660" spans="1:40" x14ac:dyDescent="0.3">
      <c r="A660">
        <v>2026</v>
      </c>
      <c r="B660">
        <v>4</v>
      </c>
      <c r="C660">
        <v>4395</v>
      </c>
      <c r="D660">
        <v>4398</v>
      </c>
      <c r="E660" t="s">
        <v>119</v>
      </c>
      <c r="F660" t="s">
        <v>92</v>
      </c>
      <c r="G660" t="s">
        <v>118</v>
      </c>
      <c r="H660">
        <v>0</v>
      </c>
      <c r="I660">
        <v>0</v>
      </c>
      <c r="K660">
        <v>0</v>
      </c>
      <c r="L660">
        <v>1</v>
      </c>
      <c r="M660">
        <v>1</v>
      </c>
      <c r="N660">
        <v>1</v>
      </c>
      <c r="O660">
        <v>1</v>
      </c>
      <c r="P660">
        <v>0</v>
      </c>
      <c r="Q660">
        <v>0</v>
      </c>
      <c r="R660">
        <v>0</v>
      </c>
      <c r="S660">
        <v>0</v>
      </c>
      <c r="T660">
        <v>0</v>
      </c>
      <c r="U660">
        <v>0</v>
      </c>
      <c r="V660">
        <v>0</v>
      </c>
      <c r="W660">
        <v>0</v>
      </c>
      <c r="X660">
        <v>0</v>
      </c>
      <c r="Y660">
        <v>0</v>
      </c>
      <c r="Z660">
        <v>0</v>
      </c>
      <c r="AA660">
        <v>0</v>
      </c>
      <c r="AB660">
        <v>0</v>
      </c>
      <c r="AC660">
        <v>0</v>
      </c>
      <c r="AD660">
        <v>0</v>
      </c>
      <c r="AE660">
        <v>0</v>
      </c>
      <c r="AF660">
        <v>0</v>
      </c>
      <c r="AG660">
        <v>0</v>
      </c>
      <c r="AH660">
        <v>0</v>
      </c>
      <c r="AI660">
        <v>0</v>
      </c>
      <c r="AJ660">
        <v>0</v>
      </c>
      <c r="AK660">
        <v>0</v>
      </c>
      <c r="AL660">
        <v>0</v>
      </c>
      <c r="AM660">
        <v>0</v>
      </c>
      <c r="AN660" s="50" t="s">
        <v>328</v>
      </c>
    </row>
    <row r="661" spans="1:40" x14ac:dyDescent="0.3">
      <c r="A661">
        <v>2026</v>
      </c>
      <c r="B661">
        <v>4</v>
      </c>
      <c r="C661">
        <v>4396</v>
      </c>
      <c r="D661">
        <v>4399</v>
      </c>
      <c r="E661" t="s">
        <v>120</v>
      </c>
      <c r="F661" t="s">
        <v>92</v>
      </c>
      <c r="G661" t="s">
        <v>118</v>
      </c>
      <c r="H661">
        <v>0</v>
      </c>
      <c r="I661">
        <v>0</v>
      </c>
      <c r="K661">
        <v>0</v>
      </c>
      <c r="L661">
        <v>2</v>
      </c>
      <c r="M661">
        <v>2</v>
      </c>
      <c r="N661">
        <v>2</v>
      </c>
      <c r="O661">
        <v>2</v>
      </c>
      <c r="P661">
        <v>0</v>
      </c>
      <c r="Q661">
        <v>0</v>
      </c>
      <c r="R661">
        <v>0</v>
      </c>
      <c r="S661">
        <v>0</v>
      </c>
      <c r="T661">
        <v>0</v>
      </c>
      <c r="U661">
        <v>0</v>
      </c>
      <c r="V661">
        <v>0</v>
      </c>
      <c r="W661">
        <v>0</v>
      </c>
      <c r="X661">
        <v>3</v>
      </c>
      <c r="Y661">
        <v>3</v>
      </c>
      <c r="Z661">
        <v>3</v>
      </c>
      <c r="AA661">
        <v>0</v>
      </c>
      <c r="AB661">
        <v>0</v>
      </c>
      <c r="AC661">
        <v>0</v>
      </c>
      <c r="AD661">
        <v>0</v>
      </c>
      <c r="AE661">
        <v>0</v>
      </c>
      <c r="AF661">
        <v>0</v>
      </c>
      <c r="AG661">
        <v>0</v>
      </c>
      <c r="AH661">
        <v>0</v>
      </c>
      <c r="AI661">
        <v>0</v>
      </c>
      <c r="AJ661">
        <v>0</v>
      </c>
      <c r="AK661">
        <v>0</v>
      </c>
      <c r="AL661">
        <v>0</v>
      </c>
      <c r="AM661">
        <v>0</v>
      </c>
      <c r="AN661" s="50" t="s">
        <v>328</v>
      </c>
    </row>
    <row r="662" spans="1:40" x14ac:dyDescent="0.3">
      <c r="A662">
        <v>2026</v>
      </c>
      <c r="B662">
        <v>4</v>
      </c>
      <c r="C662">
        <v>4399</v>
      </c>
      <c r="D662">
        <v>4402</v>
      </c>
      <c r="E662" t="s">
        <v>123</v>
      </c>
      <c r="F662" t="s">
        <v>92</v>
      </c>
      <c r="G662" t="s">
        <v>118</v>
      </c>
      <c r="H662">
        <v>0</v>
      </c>
      <c r="I662">
        <v>0</v>
      </c>
      <c r="K662">
        <v>0</v>
      </c>
      <c r="L662">
        <v>0</v>
      </c>
      <c r="M662">
        <v>0</v>
      </c>
      <c r="N662">
        <v>0</v>
      </c>
      <c r="O662">
        <v>0</v>
      </c>
      <c r="P662">
        <v>0</v>
      </c>
      <c r="Q662">
        <v>0</v>
      </c>
      <c r="R662">
        <v>0</v>
      </c>
      <c r="S662">
        <v>0</v>
      </c>
      <c r="T662">
        <v>1</v>
      </c>
      <c r="U662">
        <v>1</v>
      </c>
      <c r="V662">
        <v>0</v>
      </c>
      <c r="W662">
        <v>0</v>
      </c>
      <c r="X662">
        <v>0</v>
      </c>
      <c r="Y662">
        <v>0</v>
      </c>
      <c r="Z662">
        <v>0</v>
      </c>
      <c r="AA662">
        <v>0</v>
      </c>
      <c r="AB662">
        <v>0</v>
      </c>
      <c r="AC662">
        <v>0</v>
      </c>
      <c r="AD662">
        <v>0</v>
      </c>
      <c r="AE662">
        <v>0</v>
      </c>
      <c r="AF662">
        <v>0</v>
      </c>
      <c r="AG662">
        <v>0</v>
      </c>
      <c r="AH662">
        <v>0</v>
      </c>
      <c r="AI662">
        <v>0</v>
      </c>
      <c r="AJ662">
        <v>0</v>
      </c>
      <c r="AK662">
        <v>0</v>
      </c>
      <c r="AL662">
        <v>0</v>
      </c>
      <c r="AM662">
        <v>0</v>
      </c>
      <c r="AN662" s="50" t="s">
        <v>328</v>
      </c>
    </row>
    <row r="663" spans="1:40" x14ac:dyDescent="0.3">
      <c r="A663">
        <v>2026</v>
      </c>
      <c r="B663">
        <v>4</v>
      </c>
      <c r="C663">
        <v>4400</v>
      </c>
      <c r="D663">
        <v>4403</v>
      </c>
      <c r="E663" t="s">
        <v>124</v>
      </c>
      <c r="F663" t="s">
        <v>92</v>
      </c>
      <c r="G663" t="s">
        <v>118</v>
      </c>
      <c r="H663">
        <v>0</v>
      </c>
      <c r="I663">
        <v>0</v>
      </c>
      <c r="K663">
        <v>0</v>
      </c>
      <c r="L663">
        <v>1</v>
      </c>
      <c r="M663">
        <v>1</v>
      </c>
      <c r="N663">
        <v>1</v>
      </c>
      <c r="O663">
        <v>1</v>
      </c>
      <c r="P663">
        <v>0</v>
      </c>
      <c r="Q663">
        <v>0</v>
      </c>
      <c r="R663">
        <v>0</v>
      </c>
      <c r="S663">
        <v>0</v>
      </c>
      <c r="T663">
        <v>1</v>
      </c>
      <c r="U663">
        <v>1</v>
      </c>
      <c r="V663">
        <v>0</v>
      </c>
      <c r="W663">
        <v>0</v>
      </c>
      <c r="X663">
        <v>1</v>
      </c>
      <c r="Y663">
        <v>1</v>
      </c>
      <c r="Z663">
        <v>1</v>
      </c>
      <c r="AA663">
        <v>0</v>
      </c>
      <c r="AB663">
        <v>0</v>
      </c>
      <c r="AC663">
        <v>0</v>
      </c>
      <c r="AD663">
        <v>0</v>
      </c>
      <c r="AE663">
        <v>0</v>
      </c>
      <c r="AF663">
        <v>0</v>
      </c>
      <c r="AG663">
        <v>0</v>
      </c>
      <c r="AH663">
        <v>0</v>
      </c>
      <c r="AI663">
        <v>0</v>
      </c>
      <c r="AJ663">
        <v>1</v>
      </c>
      <c r="AK663">
        <v>0</v>
      </c>
      <c r="AL663">
        <v>0</v>
      </c>
      <c r="AM663">
        <v>1</v>
      </c>
      <c r="AN663" s="50" t="s">
        <v>328</v>
      </c>
    </row>
    <row r="664" spans="1:40" x14ac:dyDescent="0.3">
      <c r="A664">
        <v>2026</v>
      </c>
      <c r="B664">
        <v>4</v>
      </c>
      <c r="C664">
        <v>4402</v>
      </c>
      <c r="D664">
        <v>4405</v>
      </c>
      <c r="E664" t="s">
        <v>126</v>
      </c>
      <c r="F664" t="s">
        <v>92</v>
      </c>
      <c r="G664" t="s">
        <v>116</v>
      </c>
      <c r="H664">
        <v>0</v>
      </c>
      <c r="I664">
        <v>0</v>
      </c>
      <c r="K664">
        <v>0</v>
      </c>
      <c r="L664">
        <v>0</v>
      </c>
      <c r="M664">
        <v>0</v>
      </c>
      <c r="N664">
        <v>0</v>
      </c>
      <c r="O664">
        <v>0</v>
      </c>
      <c r="P664">
        <v>0</v>
      </c>
      <c r="Q664">
        <v>0</v>
      </c>
      <c r="R664">
        <v>0</v>
      </c>
      <c r="S664">
        <v>0</v>
      </c>
      <c r="T664">
        <v>0</v>
      </c>
      <c r="U664">
        <v>0</v>
      </c>
      <c r="V664">
        <v>0</v>
      </c>
      <c r="W664">
        <v>0</v>
      </c>
      <c r="X664">
        <v>0</v>
      </c>
      <c r="Y664">
        <v>0</v>
      </c>
      <c r="Z664">
        <v>0</v>
      </c>
      <c r="AA664">
        <v>0</v>
      </c>
      <c r="AB664">
        <v>0</v>
      </c>
      <c r="AC664">
        <v>0</v>
      </c>
      <c r="AD664">
        <v>0</v>
      </c>
      <c r="AE664">
        <v>0</v>
      </c>
      <c r="AF664">
        <v>0</v>
      </c>
      <c r="AG664">
        <v>0</v>
      </c>
      <c r="AH664">
        <v>0</v>
      </c>
      <c r="AI664">
        <v>0</v>
      </c>
      <c r="AJ664">
        <v>0</v>
      </c>
      <c r="AK664">
        <v>0</v>
      </c>
      <c r="AL664">
        <v>0</v>
      </c>
      <c r="AM664">
        <v>1</v>
      </c>
      <c r="AN664" s="50" t="s">
        <v>116</v>
      </c>
    </row>
    <row r="665" spans="1:40" x14ac:dyDescent="0.3">
      <c r="A665">
        <v>2026</v>
      </c>
      <c r="B665">
        <v>4</v>
      </c>
      <c r="C665">
        <v>4404</v>
      </c>
      <c r="D665">
        <v>4407</v>
      </c>
      <c r="E665" t="s">
        <v>128</v>
      </c>
      <c r="F665" t="s">
        <v>92</v>
      </c>
      <c r="G665" t="s">
        <v>128</v>
      </c>
      <c r="H665">
        <v>7</v>
      </c>
      <c r="I665">
        <v>0</v>
      </c>
      <c r="K665">
        <v>8</v>
      </c>
      <c r="L665">
        <v>0</v>
      </c>
      <c r="M665">
        <v>0</v>
      </c>
      <c r="N665">
        <v>0</v>
      </c>
      <c r="O665">
        <v>0</v>
      </c>
      <c r="P665">
        <v>0</v>
      </c>
      <c r="Q665">
        <v>0</v>
      </c>
      <c r="R665">
        <v>0</v>
      </c>
      <c r="S665">
        <v>0</v>
      </c>
      <c r="T665">
        <v>0</v>
      </c>
      <c r="U665">
        <v>1</v>
      </c>
      <c r="V665">
        <v>0</v>
      </c>
      <c r="W665">
        <v>0</v>
      </c>
      <c r="X665">
        <v>0</v>
      </c>
      <c r="Y665">
        <v>0</v>
      </c>
      <c r="Z665">
        <v>0</v>
      </c>
      <c r="AA665">
        <v>0</v>
      </c>
      <c r="AB665">
        <v>4</v>
      </c>
      <c r="AC665">
        <v>0</v>
      </c>
      <c r="AD665">
        <v>0</v>
      </c>
      <c r="AE665">
        <v>0</v>
      </c>
      <c r="AF665">
        <v>0</v>
      </c>
      <c r="AG665">
        <v>0</v>
      </c>
      <c r="AH665">
        <v>0</v>
      </c>
      <c r="AI665">
        <v>2</v>
      </c>
      <c r="AJ665">
        <v>0</v>
      </c>
      <c r="AK665">
        <v>0</v>
      </c>
      <c r="AL665">
        <v>0</v>
      </c>
      <c r="AM665">
        <v>1</v>
      </c>
      <c r="AN665" s="50" t="s">
        <v>128</v>
      </c>
    </row>
    <row r="666" spans="1:40" x14ac:dyDescent="0.3">
      <c r="A666">
        <v>2026</v>
      </c>
      <c r="B666">
        <v>4</v>
      </c>
      <c r="C666">
        <v>4408</v>
      </c>
      <c r="D666">
        <v>4411</v>
      </c>
      <c r="E666" t="s">
        <v>132</v>
      </c>
      <c r="F666" t="s">
        <v>92</v>
      </c>
      <c r="G666" t="s">
        <v>128</v>
      </c>
      <c r="H666">
        <v>0</v>
      </c>
      <c r="I666">
        <v>0</v>
      </c>
      <c r="K666">
        <v>0</v>
      </c>
      <c r="L666">
        <v>2</v>
      </c>
      <c r="M666">
        <v>1</v>
      </c>
      <c r="N666">
        <v>1</v>
      </c>
      <c r="O666">
        <v>1</v>
      </c>
      <c r="P666">
        <v>0</v>
      </c>
      <c r="Q666">
        <v>0</v>
      </c>
      <c r="R666">
        <v>0</v>
      </c>
      <c r="S666">
        <v>0</v>
      </c>
      <c r="T666">
        <v>1</v>
      </c>
      <c r="U666">
        <v>1</v>
      </c>
      <c r="V666">
        <v>0</v>
      </c>
      <c r="W666">
        <v>0</v>
      </c>
      <c r="X666">
        <v>0</v>
      </c>
      <c r="Y666">
        <v>0</v>
      </c>
      <c r="Z666">
        <v>0</v>
      </c>
      <c r="AA666">
        <v>0</v>
      </c>
      <c r="AB666">
        <v>0</v>
      </c>
      <c r="AC666">
        <v>0</v>
      </c>
      <c r="AD666">
        <v>0</v>
      </c>
      <c r="AE666">
        <v>0</v>
      </c>
      <c r="AF666">
        <v>0</v>
      </c>
      <c r="AG666">
        <v>0</v>
      </c>
      <c r="AH666">
        <v>0</v>
      </c>
      <c r="AI666">
        <v>0</v>
      </c>
      <c r="AJ666">
        <v>0</v>
      </c>
      <c r="AK666">
        <v>0</v>
      </c>
      <c r="AL666">
        <v>0</v>
      </c>
      <c r="AM666">
        <v>0</v>
      </c>
      <c r="AN666" s="50" t="s">
        <v>128</v>
      </c>
    </row>
    <row r="667" spans="1:40" x14ac:dyDescent="0.3">
      <c r="A667">
        <v>2026</v>
      </c>
      <c r="B667">
        <v>4</v>
      </c>
      <c r="C667">
        <v>4409</v>
      </c>
      <c r="D667">
        <v>4412</v>
      </c>
      <c r="E667" t="s">
        <v>133</v>
      </c>
      <c r="F667" t="s">
        <v>92</v>
      </c>
      <c r="G667" t="s">
        <v>128</v>
      </c>
      <c r="H667">
        <v>0</v>
      </c>
      <c r="I667">
        <v>0</v>
      </c>
      <c r="K667">
        <v>0</v>
      </c>
      <c r="L667">
        <v>0</v>
      </c>
      <c r="M667">
        <v>0</v>
      </c>
      <c r="N667">
        <v>0</v>
      </c>
      <c r="O667">
        <v>0</v>
      </c>
      <c r="P667">
        <v>1</v>
      </c>
      <c r="Q667">
        <v>1</v>
      </c>
      <c r="R667">
        <v>1</v>
      </c>
      <c r="S667">
        <v>1</v>
      </c>
      <c r="T667">
        <v>0</v>
      </c>
      <c r="U667">
        <v>0</v>
      </c>
      <c r="V667">
        <v>0</v>
      </c>
      <c r="W667">
        <v>0</v>
      </c>
      <c r="X667">
        <v>0</v>
      </c>
      <c r="Y667">
        <v>0</v>
      </c>
      <c r="Z667">
        <v>0</v>
      </c>
      <c r="AA667">
        <v>0</v>
      </c>
      <c r="AB667">
        <v>0</v>
      </c>
      <c r="AC667">
        <v>0</v>
      </c>
      <c r="AD667">
        <v>0</v>
      </c>
      <c r="AE667">
        <v>0</v>
      </c>
      <c r="AF667">
        <v>0</v>
      </c>
      <c r="AG667">
        <v>0</v>
      </c>
      <c r="AH667">
        <v>0</v>
      </c>
      <c r="AI667">
        <v>0</v>
      </c>
      <c r="AJ667">
        <v>0</v>
      </c>
      <c r="AK667">
        <v>0</v>
      </c>
      <c r="AL667">
        <v>0</v>
      </c>
      <c r="AM667">
        <v>0</v>
      </c>
      <c r="AN667" s="50" t="s">
        <v>128</v>
      </c>
    </row>
    <row r="668" spans="1:40" x14ac:dyDescent="0.3">
      <c r="A668">
        <v>2026</v>
      </c>
      <c r="B668">
        <v>4</v>
      </c>
      <c r="C668">
        <v>4412</v>
      </c>
      <c r="D668">
        <v>4415</v>
      </c>
      <c r="E668" t="s">
        <v>136</v>
      </c>
      <c r="F668" t="s">
        <v>92</v>
      </c>
      <c r="G668" t="s">
        <v>128</v>
      </c>
      <c r="H668">
        <v>0</v>
      </c>
      <c r="I668">
        <v>0</v>
      </c>
      <c r="K668">
        <v>0</v>
      </c>
      <c r="L668">
        <v>0</v>
      </c>
      <c r="M668">
        <v>0</v>
      </c>
      <c r="N668">
        <v>0</v>
      </c>
      <c r="O668">
        <v>0</v>
      </c>
      <c r="P668">
        <v>0</v>
      </c>
      <c r="Q668">
        <v>0</v>
      </c>
      <c r="R668">
        <v>0</v>
      </c>
      <c r="S668">
        <v>0</v>
      </c>
      <c r="T668">
        <v>1</v>
      </c>
      <c r="U668">
        <v>1</v>
      </c>
      <c r="V668">
        <v>0</v>
      </c>
      <c r="W668">
        <v>0</v>
      </c>
      <c r="X668">
        <v>0</v>
      </c>
      <c r="Y668">
        <v>0</v>
      </c>
      <c r="Z668">
        <v>0</v>
      </c>
      <c r="AA668">
        <v>0</v>
      </c>
      <c r="AB668">
        <v>0</v>
      </c>
      <c r="AC668">
        <v>0</v>
      </c>
      <c r="AD668">
        <v>0</v>
      </c>
      <c r="AE668">
        <v>0</v>
      </c>
      <c r="AF668">
        <v>0</v>
      </c>
      <c r="AG668">
        <v>0</v>
      </c>
      <c r="AH668">
        <v>0</v>
      </c>
      <c r="AI668">
        <v>0</v>
      </c>
      <c r="AJ668">
        <v>0</v>
      </c>
      <c r="AK668">
        <v>0</v>
      </c>
      <c r="AL668">
        <v>0</v>
      </c>
      <c r="AM668">
        <v>0</v>
      </c>
      <c r="AN668" s="50" t="s">
        <v>128</v>
      </c>
    </row>
    <row r="669" spans="1:40" x14ac:dyDescent="0.3">
      <c r="A669">
        <v>2026</v>
      </c>
      <c r="B669">
        <v>4</v>
      </c>
      <c r="C669">
        <v>4414</v>
      </c>
      <c r="D669">
        <v>4417</v>
      </c>
      <c r="E669" t="s">
        <v>138</v>
      </c>
      <c r="F669" t="s">
        <v>92</v>
      </c>
      <c r="G669" t="s">
        <v>107</v>
      </c>
      <c r="H669">
        <v>0</v>
      </c>
      <c r="I669">
        <v>0</v>
      </c>
      <c r="K669">
        <v>0</v>
      </c>
      <c r="L669">
        <v>0</v>
      </c>
      <c r="M669">
        <v>0</v>
      </c>
      <c r="N669">
        <v>0</v>
      </c>
      <c r="O669">
        <v>0</v>
      </c>
      <c r="P669">
        <v>0</v>
      </c>
      <c r="Q669">
        <v>0</v>
      </c>
      <c r="R669">
        <v>0</v>
      </c>
      <c r="S669">
        <v>0</v>
      </c>
      <c r="T669">
        <v>1</v>
      </c>
      <c r="U669">
        <v>1</v>
      </c>
      <c r="V669">
        <v>0</v>
      </c>
      <c r="W669">
        <v>0</v>
      </c>
      <c r="X669">
        <v>1</v>
      </c>
      <c r="Y669">
        <v>1</v>
      </c>
      <c r="Z669">
        <v>1</v>
      </c>
      <c r="AA669">
        <v>0</v>
      </c>
      <c r="AB669">
        <v>0</v>
      </c>
      <c r="AC669">
        <v>0</v>
      </c>
      <c r="AD669">
        <v>0</v>
      </c>
      <c r="AE669">
        <v>0</v>
      </c>
      <c r="AF669">
        <v>0</v>
      </c>
      <c r="AG669">
        <v>0</v>
      </c>
      <c r="AH669">
        <v>0</v>
      </c>
      <c r="AI669">
        <v>0</v>
      </c>
      <c r="AJ669">
        <v>0</v>
      </c>
      <c r="AK669">
        <v>0</v>
      </c>
      <c r="AL669">
        <v>0</v>
      </c>
      <c r="AM669">
        <v>0</v>
      </c>
      <c r="AN669" s="50" t="s">
        <v>107</v>
      </c>
    </row>
    <row r="670" spans="1:40" x14ac:dyDescent="0.3">
      <c r="A670">
        <v>2026</v>
      </c>
      <c r="B670">
        <v>4</v>
      </c>
      <c r="C670">
        <v>4415</v>
      </c>
      <c r="D670">
        <v>4418</v>
      </c>
      <c r="E670" t="s">
        <v>139</v>
      </c>
      <c r="F670" t="s">
        <v>92</v>
      </c>
      <c r="G670" t="s">
        <v>107</v>
      </c>
      <c r="H670">
        <v>0</v>
      </c>
      <c r="I670">
        <v>0</v>
      </c>
      <c r="K670">
        <v>0</v>
      </c>
      <c r="L670">
        <v>1</v>
      </c>
      <c r="M670">
        <v>1</v>
      </c>
      <c r="N670">
        <v>1</v>
      </c>
      <c r="O670">
        <v>1</v>
      </c>
      <c r="P670">
        <v>0</v>
      </c>
      <c r="Q670">
        <v>0</v>
      </c>
      <c r="R670">
        <v>0</v>
      </c>
      <c r="S670">
        <v>0</v>
      </c>
      <c r="T670">
        <v>0</v>
      </c>
      <c r="U670">
        <v>0</v>
      </c>
      <c r="V670">
        <v>0</v>
      </c>
      <c r="W670">
        <v>0</v>
      </c>
      <c r="X670">
        <v>0</v>
      </c>
      <c r="Y670">
        <v>0</v>
      </c>
      <c r="Z670">
        <v>0</v>
      </c>
      <c r="AA670">
        <v>0</v>
      </c>
      <c r="AB670">
        <v>0</v>
      </c>
      <c r="AC670">
        <v>0</v>
      </c>
      <c r="AD670">
        <v>0</v>
      </c>
      <c r="AE670">
        <v>0</v>
      </c>
      <c r="AF670">
        <v>0</v>
      </c>
      <c r="AG670">
        <v>0</v>
      </c>
      <c r="AH670">
        <v>1</v>
      </c>
      <c r="AI670">
        <v>0</v>
      </c>
      <c r="AJ670">
        <v>0</v>
      </c>
      <c r="AK670">
        <v>0</v>
      </c>
      <c r="AL670">
        <v>0</v>
      </c>
      <c r="AM670">
        <v>0</v>
      </c>
      <c r="AN670" s="50" t="s">
        <v>107</v>
      </c>
    </row>
    <row r="671" spans="1:40" x14ac:dyDescent="0.3">
      <c r="A671">
        <v>2026</v>
      </c>
      <c r="B671">
        <v>4</v>
      </c>
      <c r="C671">
        <v>4417</v>
      </c>
      <c r="D671">
        <v>4420</v>
      </c>
      <c r="E671" t="s">
        <v>141</v>
      </c>
      <c r="F671" t="s">
        <v>92</v>
      </c>
      <c r="G671" t="s">
        <v>141</v>
      </c>
      <c r="H671">
        <v>4</v>
      </c>
      <c r="I671">
        <v>0</v>
      </c>
      <c r="K671">
        <v>4</v>
      </c>
      <c r="L671">
        <v>4</v>
      </c>
      <c r="M671">
        <v>4</v>
      </c>
      <c r="N671">
        <v>4</v>
      </c>
      <c r="O671">
        <v>4</v>
      </c>
      <c r="P671">
        <v>6</v>
      </c>
      <c r="Q671">
        <v>5</v>
      </c>
      <c r="R671">
        <v>6</v>
      </c>
      <c r="S671">
        <v>6</v>
      </c>
      <c r="T671">
        <v>5</v>
      </c>
      <c r="U671">
        <v>5</v>
      </c>
      <c r="V671">
        <v>0</v>
      </c>
      <c r="W671">
        <v>0</v>
      </c>
      <c r="X671">
        <v>5</v>
      </c>
      <c r="Y671">
        <v>5</v>
      </c>
      <c r="Z671">
        <v>5</v>
      </c>
      <c r="AA671">
        <v>0</v>
      </c>
      <c r="AB671">
        <v>0</v>
      </c>
      <c r="AC671">
        <v>3</v>
      </c>
      <c r="AD671">
        <v>0</v>
      </c>
      <c r="AE671">
        <v>3</v>
      </c>
      <c r="AF671">
        <v>1</v>
      </c>
      <c r="AG671">
        <v>1</v>
      </c>
      <c r="AH671">
        <v>0</v>
      </c>
      <c r="AI671">
        <v>6</v>
      </c>
      <c r="AJ671">
        <v>0</v>
      </c>
      <c r="AK671">
        <v>0</v>
      </c>
      <c r="AL671">
        <v>0</v>
      </c>
      <c r="AM671">
        <v>0</v>
      </c>
      <c r="AN671" s="50" t="s">
        <v>141</v>
      </c>
    </row>
    <row r="672" spans="1:40" x14ac:dyDescent="0.3">
      <c r="A672">
        <v>2026</v>
      </c>
      <c r="B672">
        <v>4</v>
      </c>
      <c r="C672">
        <v>4418</v>
      </c>
      <c r="D672">
        <v>4421</v>
      </c>
      <c r="E672" t="s">
        <v>142</v>
      </c>
      <c r="F672" t="s">
        <v>92</v>
      </c>
      <c r="G672" t="s">
        <v>141</v>
      </c>
      <c r="H672">
        <v>0</v>
      </c>
      <c r="I672">
        <v>0</v>
      </c>
      <c r="K672">
        <v>0</v>
      </c>
      <c r="L672">
        <v>0</v>
      </c>
      <c r="M672">
        <v>0</v>
      </c>
      <c r="N672">
        <v>0</v>
      </c>
      <c r="O672">
        <v>0</v>
      </c>
      <c r="P672">
        <v>1</v>
      </c>
      <c r="Q672">
        <v>1</v>
      </c>
      <c r="R672">
        <v>1</v>
      </c>
      <c r="S672">
        <v>1</v>
      </c>
      <c r="T672">
        <v>0</v>
      </c>
      <c r="U672">
        <v>0</v>
      </c>
      <c r="V672">
        <v>0</v>
      </c>
      <c r="W672">
        <v>0</v>
      </c>
      <c r="X672">
        <v>0</v>
      </c>
      <c r="Y672">
        <v>0</v>
      </c>
      <c r="Z672">
        <v>0</v>
      </c>
      <c r="AA672">
        <v>0</v>
      </c>
      <c r="AB672">
        <v>0</v>
      </c>
      <c r="AC672">
        <v>0</v>
      </c>
      <c r="AD672">
        <v>0</v>
      </c>
      <c r="AE672">
        <v>0</v>
      </c>
      <c r="AF672">
        <v>0</v>
      </c>
      <c r="AG672">
        <v>0</v>
      </c>
      <c r="AH672">
        <v>0</v>
      </c>
      <c r="AI672">
        <v>0</v>
      </c>
      <c r="AJ672">
        <v>0</v>
      </c>
      <c r="AK672">
        <v>0</v>
      </c>
      <c r="AL672">
        <v>0</v>
      </c>
      <c r="AM672">
        <v>0</v>
      </c>
      <c r="AN672" s="50" t="s">
        <v>141</v>
      </c>
    </row>
    <row r="673" spans="1:40" x14ac:dyDescent="0.3">
      <c r="A673">
        <v>2026</v>
      </c>
      <c r="B673">
        <v>4</v>
      </c>
      <c r="C673">
        <v>4421</v>
      </c>
      <c r="D673">
        <v>4424</v>
      </c>
      <c r="E673" t="s">
        <v>145</v>
      </c>
      <c r="F673" t="s">
        <v>92</v>
      </c>
      <c r="G673" t="s">
        <v>141</v>
      </c>
      <c r="H673">
        <v>0</v>
      </c>
      <c r="I673">
        <v>0</v>
      </c>
      <c r="K673">
        <v>0</v>
      </c>
      <c r="L673">
        <v>0</v>
      </c>
      <c r="M673">
        <v>0</v>
      </c>
      <c r="N673">
        <v>0</v>
      </c>
      <c r="O673">
        <v>0</v>
      </c>
      <c r="P673">
        <v>1</v>
      </c>
      <c r="Q673">
        <v>1</v>
      </c>
      <c r="R673">
        <v>1</v>
      </c>
      <c r="S673">
        <v>1</v>
      </c>
      <c r="T673">
        <v>0</v>
      </c>
      <c r="U673">
        <v>0</v>
      </c>
      <c r="V673">
        <v>0</v>
      </c>
      <c r="W673">
        <v>0</v>
      </c>
      <c r="X673">
        <v>0</v>
      </c>
      <c r="Y673">
        <v>0</v>
      </c>
      <c r="Z673">
        <v>0</v>
      </c>
      <c r="AA673">
        <v>0</v>
      </c>
      <c r="AB673">
        <v>0</v>
      </c>
      <c r="AC673">
        <v>0</v>
      </c>
      <c r="AD673">
        <v>0</v>
      </c>
      <c r="AE673">
        <v>0</v>
      </c>
      <c r="AF673">
        <v>0</v>
      </c>
      <c r="AG673">
        <v>0</v>
      </c>
      <c r="AH673">
        <v>0</v>
      </c>
      <c r="AI673">
        <v>0</v>
      </c>
      <c r="AJ673">
        <v>0</v>
      </c>
      <c r="AK673">
        <v>0</v>
      </c>
      <c r="AL673">
        <v>0</v>
      </c>
      <c r="AM673">
        <v>0</v>
      </c>
      <c r="AN673" s="50" t="s">
        <v>141</v>
      </c>
    </row>
    <row r="674" spans="1:40" x14ac:dyDescent="0.3">
      <c r="A674">
        <v>2026</v>
      </c>
      <c r="B674">
        <v>4</v>
      </c>
      <c r="C674">
        <v>4423</v>
      </c>
      <c r="D674">
        <v>4426</v>
      </c>
      <c r="E674" t="s">
        <v>147</v>
      </c>
      <c r="F674" t="s">
        <v>92</v>
      </c>
      <c r="G674" t="s">
        <v>141</v>
      </c>
      <c r="H674">
        <v>0</v>
      </c>
      <c r="I674">
        <v>0</v>
      </c>
      <c r="K674">
        <v>0</v>
      </c>
      <c r="L674">
        <v>2</v>
      </c>
      <c r="M674">
        <v>2</v>
      </c>
      <c r="N674">
        <v>2</v>
      </c>
      <c r="O674">
        <v>3</v>
      </c>
      <c r="P674">
        <v>1</v>
      </c>
      <c r="Q674">
        <v>1</v>
      </c>
      <c r="R674">
        <v>0</v>
      </c>
      <c r="S674">
        <v>0</v>
      </c>
      <c r="T674">
        <v>1</v>
      </c>
      <c r="U674">
        <v>1</v>
      </c>
      <c r="V674">
        <v>0</v>
      </c>
      <c r="W674">
        <v>0</v>
      </c>
      <c r="X674">
        <v>0</v>
      </c>
      <c r="Y674">
        <v>0</v>
      </c>
      <c r="Z674">
        <v>0</v>
      </c>
      <c r="AA674">
        <v>0</v>
      </c>
      <c r="AB674">
        <v>2</v>
      </c>
      <c r="AC674">
        <v>0</v>
      </c>
      <c r="AD674">
        <v>0</v>
      </c>
      <c r="AE674">
        <v>0</v>
      </c>
      <c r="AF674">
        <v>4</v>
      </c>
      <c r="AG674">
        <v>3</v>
      </c>
      <c r="AH674">
        <v>0</v>
      </c>
      <c r="AI674">
        <v>0</v>
      </c>
      <c r="AJ674">
        <v>9</v>
      </c>
      <c r="AK674">
        <v>0</v>
      </c>
      <c r="AL674">
        <v>1</v>
      </c>
      <c r="AM674">
        <v>0</v>
      </c>
      <c r="AN674" s="50" t="s">
        <v>141</v>
      </c>
    </row>
    <row r="675" spans="1:40" x14ac:dyDescent="0.3">
      <c r="A675">
        <v>2026</v>
      </c>
      <c r="B675">
        <v>4</v>
      </c>
      <c r="C675">
        <v>4425</v>
      </c>
      <c r="D675">
        <v>4428</v>
      </c>
      <c r="E675" t="s">
        <v>149</v>
      </c>
      <c r="F675" t="s">
        <v>92</v>
      </c>
      <c r="G675" t="s">
        <v>141</v>
      </c>
      <c r="H675">
        <v>0</v>
      </c>
      <c r="I675">
        <v>0</v>
      </c>
      <c r="K675">
        <v>0</v>
      </c>
      <c r="L675">
        <v>0</v>
      </c>
      <c r="M675">
        <v>0</v>
      </c>
      <c r="N675">
        <v>0</v>
      </c>
      <c r="O675">
        <v>0</v>
      </c>
      <c r="P675">
        <v>0</v>
      </c>
      <c r="Q675">
        <v>0</v>
      </c>
      <c r="R675">
        <v>0</v>
      </c>
      <c r="S675">
        <v>0</v>
      </c>
      <c r="T675">
        <v>0</v>
      </c>
      <c r="U675">
        <v>0</v>
      </c>
      <c r="V675">
        <v>0</v>
      </c>
      <c r="W675">
        <v>0</v>
      </c>
      <c r="X675">
        <v>0</v>
      </c>
      <c r="Y675">
        <v>0</v>
      </c>
      <c r="Z675">
        <v>0</v>
      </c>
      <c r="AA675">
        <v>0</v>
      </c>
      <c r="AB675">
        <v>0</v>
      </c>
      <c r="AC675">
        <v>0</v>
      </c>
      <c r="AD675">
        <v>0</v>
      </c>
      <c r="AE675">
        <v>0</v>
      </c>
      <c r="AF675">
        <v>0</v>
      </c>
      <c r="AG675">
        <v>0</v>
      </c>
      <c r="AH675">
        <v>0</v>
      </c>
      <c r="AI675">
        <v>0</v>
      </c>
      <c r="AJ675">
        <v>0</v>
      </c>
      <c r="AK675">
        <v>0</v>
      </c>
      <c r="AL675">
        <v>0</v>
      </c>
      <c r="AM675">
        <v>1</v>
      </c>
      <c r="AN675" s="50" t="s">
        <v>141</v>
      </c>
    </row>
    <row r="676" spans="1:40" x14ac:dyDescent="0.3">
      <c r="A676">
        <v>2026</v>
      </c>
      <c r="B676">
        <v>4</v>
      </c>
      <c r="C676">
        <v>4426</v>
      </c>
      <c r="D676">
        <v>4429</v>
      </c>
      <c r="E676" t="s">
        <v>150</v>
      </c>
      <c r="F676" t="s">
        <v>92</v>
      </c>
      <c r="G676" t="s">
        <v>141</v>
      </c>
      <c r="H676">
        <v>0</v>
      </c>
      <c r="I676">
        <v>0</v>
      </c>
      <c r="K676">
        <v>0</v>
      </c>
      <c r="L676">
        <v>0</v>
      </c>
      <c r="M676">
        <v>1</v>
      </c>
      <c r="N676">
        <v>0</v>
      </c>
      <c r="O676">
        <v>0</v>
      </c>
      <c r="P676">
        <v>2</v>
      </c>
      <c r="Q676">
        <v>2</v>
      </c>
      <c r="R676">
        <v>2</v>
      </c>
      <c r="S676">
        <v>2</v>
      </c>
      <c r="T676">
        <v>0</v>
      </c>
      <c r="U676">
        <v>0</v>
      </c>
      <c r="V676">
        <v>0</v>
      </c>
      <c r="W676">
        <v>0</v>
      </c>
      <c r="X676">
        <v>2</v>
      </c>
      <c r="Y676">
        <v>2</v>
      </c>
      <c r="Z676">
        <v>2</v>
      </c>
      <c r="AA676">
        <v>0</v>
      </c>
      <c r="AB676">
        <v>0</v>
      </c>
      <c r="AC676">
        <v>0</v>
      </c>
      <c r="AD676">
        <v>0</v>
      </c>
      <c r="AE676">
        <v>0</v>
      </c>
      <c r="AF676">
        <v>4</v>
      </c>
      <c r="AG676">
        <v>2</v>
      </c>
      <c r="AH676">
        <v>0</v>
      </c>
      <c r="AI676">
        <v>0</v>
      </c>
      <c r="AJ676">
        <v>0</v>
      </c>
      <c r="AK676">
        <v>0</v>
      </c>
      <c r="AL676">
        <v>0</v>
      </c>
      <c r="AM676">
        <v>1</v>
      </c>
      <c r="AN676" s="50" t="s">
        <v>141</v>
      </c>
    </row>
    <row r="677" spans="1:40" x14ac:dyDescent="0.3">
      <c r="A677">
        <v>2026</v>
      </c>
      <c r="B677">
        <v>4</v>
      </c>
      <c r="C677">
        <v>4427</v>
      </c>
      <c r="D677">
        <v>4430</v>
      </c>
      <c r="E677" t="s">
        <v>151</v>
      </c>
      <c r="F677" t="s">
        <v>92</v>
      </c>
      <c r="G677" t="s">
        <v>141</v>
      </c>
      <c r="H677">
        <v>0</v>
      </c>
      <c r="I677">
        <v>0</v>
      </c>
      <c r="K677">
        <v>0</v>
      </c>
      <c r="L677">
        <v>3</v>
      </c>
      <c r="M677">
        <v>3</v>
      </c>
      <c r="N677">
        <v>3</v>
      </c>
      <c r="O677">
        <v>3</v>
      </c>
      <c r="P677">
        <v>0</v>
      </c>
      <c r="Q677">
        <v>0</v>
      </c>
      <c r="R677">
        <v>0</v>
      </c>
      <c r="S677">
        <v>0</v>
      </c>
      <c r="T677">
        <v>0</v>
      </c>
      <c r="U677">
        <v>0</v>
      </c>
      <c r="V677">
        <v>0</v>
      </c>
      <c r="W677">
        <v>0</v>
      </c>
      <c r="X677">
        <v>0</v>
      </c>
      <c r="Y677">
        <v>0</v>
      </c>
      <c r="Z677">
        <v>0</v>
      </c>
      <c r="AA677">
        <v>0</v>
      </c>
      <c r="AB677">
        <v>0</v>
      </c>
      <c r="AC677">
        <v>0</v>
      </c>
      <c r="AD677">
        <v>0</v>
      </c>
      <c r="AE677">
        <v>0</v>
      </c>
      <c r="AF677">
        <v>1</v>
      </c>
      <c r="AG677">
        <v>1</v>
      </c>
      <c r="AH677">
        <v>0</v>
      </c>
      <c r="AI677">
        <v>0</v>
      </c>
      <c r="AJ677">
        <v>1</v>
      </c>
      <c r="AK677">
        <v>0</v>
      </c>
      <c r="AL677">
        <v>0</v>
      </c>
      <c r="AM677">
        <v>0</v>
      </c>
      <c r="AN677" s="50" t="s">
        <v>141</v>
      </c>
    </row>
    <row r="678" spans="1:40" x14ac:dyDescent="0.3">
      <c r="A678">
        <v>2026</v>
      </c>
      <c r="B678">
        <v>4</v>
      </c>
      <c r="C678">
        <v>4428</v>
      </c>
      <c r="D678">
        <v>4431</v>
      </c>
      <c r="E678" t="s">
        <v>152</v>
      </c>
      <c r="F678" t="s">
        <v>92</v>
      </c>
      <c r="G678" t="s">
        <v>141</v>
      </c>
      <c r="H678">
        <v>0</v>
      </c>
      <c r="I678">
        <v>0</v>
      </c>
      <c r="K678">
        <v>0</v>
      </c>
      <c r="L678">
        <v>0</v>
      </c>
      <c r="M678">
        <v>0</v>
      </c>
      <c r="N678">
        <v>0</v>
      </c>
      <c r="O678">
        <v>0</v>
      </c>
      <c r="P678">
        <v>0</v>
      </c>
      <c r="Q678">
        <v>0</v>
      </c>
      <c r="R678">
        <v>0</v>
      </c>
      <c r="S678">
        <v>0</v>
      </c>
      <c r="T678">
        <v>0</v>
      </c>
      <c r="U678">
        <v>0</v>
      </c>
      <c r="V678">
        <v>0</v>
      </c>
      <c r="W678">
        <v>0</v>
      </c>
      <c r="X678">
        <v>0</v>
      </c>
      <c r="Y678">
        <v>0</v>
      </c>
      <c r="Z678">
        <v>0</v>
      </c>
      <c r="AA678">
        <v>0</v>
      </c>
      <c r="AB678">
        <v>0</v>
      </c>
      <c r="AC678">
        <v>0</v>
      </c>
      <c r="AD678">
        <v>0</v>
      </c>
      <c r="AE678">
        <v>0</v>
      </c>
      <c r="AF678">
        <v>0</v>
      </c>
      <c r="AG678">
        <v>0</v>
      </c>
      <c r="AH678">
        <v>0</v>
      </c>
      <c r="AI678">
        <v>0</v>
      </c>
      <c r="AJ678">
        <v>0</v>
      </c>
      <c r="AK678">
        <v>0</v>
      </c>
      <c r="AL678">
        <v>0</v>
      </c>
      <c r="AM678">
        <v>1</v>
      </c>
      <c r="AN678" s="50" t="s">
        <v>141</v>
      </c>
    </row>
    <row r="679" spans="1:40" x14ac:dyDescent="0.3">
      <c r="A679">
        <v>2026</v>
      </c>
      <c r="B679">
        <v>4</v>
      </c>
      <c r="C679">
        <v>4433</v>
      </c>
      <c r="D679">
        <v>4436</v>
      </c>
      <c r="E679" t="s">
        <v>157</v>
      </c>
      <c r="F679" t="s">
        <v>92</v>
      </c>
      <c r="G679" t="s">
        <v>141</v>
      </c>
      <c r="H679">
        <v>0</v>
      </c>
      <c r="I679">
        <v>0</v>
      </c>
      <c r="K679">
        <v>0</v>
      </c>
      <c r="L679">
        <v>1</v>
      </c>
      <c r="M679">
        <v>1</v>
      </c>
      <c r="N679">
        <v>1</v>
      </c>
      <c r="O679">
        <v>1</v>
      </c>
      <c r="P679">
        <v>0</v>
      </c>
      <c r="Q679">
        <v>0</v>
      </c>
      <c r="R679">
        <v>0</v>
      </c>
      <c r="S679">
        <v>0</v>
      </c>
      <c r="T679">
        <v>0</v>
      </c>
      <c r="U679">
        <v>0</v>
      </c>
      <c r="V679">
        <v>0</v>
      </c>
      <c r="W679">
        <v>0</v>
      </c>
      <c r="X679">
        <v>0</v>
      </c>
      <c r="Y679">
        <v>0</v>
      </c>
      <c r="Z679">
        <v>0</v>
      </c>
      <c r="AA679">
        <v>0</v>
      </c>
      <c r="AB679">
        <v>0</v>
      </c>
      <c r="AC679">
        <v>0</v>
      </c>
      <c r="AD679">
        <v>0</v>
      </c>
      <c r="AE679">
        <v>0</v>
      </c>
      <c r="AF679">
        <v>0</v>
      </c>
      <c r="AG679">
        <v>0</v>
      </c>
      <c r="AH679">
        <v>0</v>
      </c>
      <c r="AI679">
        <v>0</v>
      </c>
      <c r="AJ679">
        <v>0</v>
      </c>
      <c r="AK679">
        <v>0</v>
      </c>
      <c r="AL679">
        <v>0</v>
      </c>
      <c r="AM679">
        <v>1</v>
      </c>
      <c r="AN679" s="50" t="s">
        <v>141</v>
      </c>
    </row>
    <row r="680" spans="1:40" x14ac:dyDescent="0.3">
      <c r="A680">
        <v>2026</v>
      </c>
      <c r="B680">
        <v>4</v>
      </c>
      <c r="C680">
        <v>4434</v>
      </c>
      <c r="D680">
        <v>4437</v>
      </c>
      <c r="E680" t="s">
        <v>158</v>
      </c>
      <c r="F680" t="s">
        <v>92</v>
      </c>
      <c r="G680" t="s">
        <v>141</v>
      </c>
      <c r="H680">
        <v>0</v>
      </c>
      <c r="I680">
        <v>0</v>
      </c>
      <c r="K680">
        <v>0</v>
      </c>
      <c r="L680">
        <v>0</v>
      </c>
      <c r="M680">
        <v>0</v>
      </c>
      <c r="N680">
        <v>0</v>
      </c>
      <c r="O680">
        <v>0</v>
      </c>
      <c r="P680">
        <v>0</v>
      </c>
      <c r="Q680">
        <v>0</v>
      </c>
      <c r="R680">
        <v>0</v>
      </c>
      <c r="S680">
        <v>0</v>
      </c>
      <c r="T680">
        <v>0</v>
      </c>
      <c r="U680">
        <v>0</v>
      </c>
      <c r="V680">
        <v>0</v>
      </c>
      <c r="W680">
        <v>0</v>
      </c>
      <c r="X680">
        <v>1</v>
      </c>
      <c r="Y680">
        <v>1</v>
      </c>
      <c r="Z680">
        <v>1</v>
      </c>
      <c r="AA680">
        <v>0</v>
      </c>
      <c r="AB680">
        <v>0</v>
      </c>
      <c r="AC680">
        <v>1</v>
      </c>
      <c r="AD680">
        <v>1</v>
      </c>
      <c r="AE680">
        <v>1</v>
      </c>
      <c r="AF680">
        <v>1</v>
      </c>
      <c r="AG680">
        <v>1</v>
      </c>
      <c r="AH680">
        <v>0</v>
      </c>
      <c r="AI680">
        <v>0</v>
      </c>
      <c r="AJ680">
        <v>0</v>
      </c>
      <c r="AK680">
        <v>0</v>
      </c>
      <c r="AL680">
        <v>0</v>
      </c>
      <c r="AM680">
        <v>0</v>
      </c>
      <c r="AN680" s="50" t="s">
        <v>141</v>
      </c>
    </row>
    <row r="681" spans="1:40" x14ac:dyDescent="0.3">
      <c r="A681">
        <v>2026</v>
      </c>
      <c r="B681">
        <v>4</v>
      </c>
      <c r="C681">
        <v>4436</v>
      </c>
      <c r="D681">
        <v>4439</v>
      </c>
      <c r="E681" t="s">
        <v>160</v>
      </c>
      <c r="F681" t="s">
        <v>33</v>
      </c>
      <c r="G681" t="s">
        <v>161</v>
      </c>
      <c r="H681">
        <v>0</v>
      </c>
      <c r="I681">
        <v>0</v>
      </c>
      <c r="K681">
        <v>0</v>
      </c>
      <c r="L681">
        <v>1</v>
      </c>
      <c r="M681">
        <v>1</v>
      </c>
      <c r="N681">
        <v>1</v>
      </c>
      <c r="O681">
        <v>1</v>
      </c>
      <c r="P681">
        <v>0</v>
      </c>
      <c r="Q681">
        <v>0</v>
      </c>
      <c r="R681">
        <v>0</v>
      </c>
      <c r="S681">
        <v>0</v>
      </c>
      <c r="T681">
        <v>1</v>
      </c>
      <c r="U681">
        <v>1</v>
      </c>
      <c r="V681">
        <v>0</v>
      </c>
      <c r="W681">
        <v>0</v>
      </c>
      <c r="X681">
        <v>0</v>
      </c>
      <c r="Y681">
        <v>0</v>
      </c>
      <c r="Z681">
        <v>0</v>
      </c>
      <c r="AA681">
        <v>0</v>
      </c>
      <c r="AB681">
        <v>1</v>
      </c>
      <c r="AC681">
        <v>0</v>
      </c>
      <c r="AD681">
        <v>0</v>
      </c>
      <c r="AE681">
        <v>0</v>
      </c>
      <c r="AF681">
        <v>2</v>
      </c>
      <c r="AG681">
        <v>2</v>
      </c>
      <c r="AH681">
        <v>0</v>
      </c>
      <c r="AI681">
        <v>0</v>
      </c>
      <c r="AJ681">
        <v>0</v>
      </c>
      <c r="AK681">
        <v>0</v>
      </c>
      <c r="AL681">
        <v>0</v>
      </c>
      <c r="AM681">
        <v>0</v>
      </c>
      <c r="AN681" s="50" t="s">
        <v>161</v>
      </c>
    </row>
    <row r="682" spans="1:40" x14ac:dyDescent="0.3">
      <c r="A682">
        <v>2026</v>
      </c>
      <c r="B682">
        <v>4</v>
      </c>
      <c r="C682">
        <v>4438</v>
      </c>
      <c r="D682">
        <v>4441</v>
      </c>
      <c r="E682" t="s">
        <v>165</v>
      </c>
      <c r="F682" t="s">
        <v>163</v>
      </c>
      <c r="G682" t="s">
        <v>164</v>
      </c>
      <c r="H682">
        <v>0</v>
      </c>
      <c r="I682">
        <v>0</v>
      </c>
      <c r="K682">
        <v>0</v>
      </c>
      <c r="L682">
        <v>2</v>
      </c>
      <c r="M682">
        <v>2</v>
      </c>
      <c r="N682">
        <v>2</v>
      </c>
      <c r="O682">
        <v>2</v>
      </c>
      <c r="P682">
        <v>0</v>
      </c>
      <c r="Q682">
        <v>0</v>
      </c>
      <c r="R682">
        <v>0</v>
      </c>
      <c r="S682">
        <v>0</v>
      </c>
      <c r="T682">
        <v>0</v>
      </c>
      <c r="U682">
        <v>0</v>
      </c>
      <c r="V682">
        <v>0</v>
      </c>
      <c r="W682">
        <v>0</v>
      </c>
      <c r="X682">
        <v>0</v>
      </c>
      <c r="Y682">
        <v>0</v>
      </c>
      <c r="Z682">
        <v>0</v>
      </c>
      <c r="AA682">
        <v>0</v>
      </c>
      <c r="AB682">
        <v>0</v>
      </c>
      <c r="AC682">
        <v>3</v>
      </c>
      <c r="AD682">
        <v>3</v>
      </c>
      <c r="AE682">
        <v>3</v>
      </c>
      <c r="AF682">
        <v>0</v>
      </c>
      <c r="AG682">
        <v>0</v>
      </c>
      <c r="AH682">
        <v>0</v>
      </c>
      <c r="AI682">
        <v>5</v>
      </c>
      <c r="AJ682">
        <v>1</v>
      </c>
      <c r="AK682">
        <v>0</v>
      </c>
      <c r="AL682">
        <v>0</v>
      </c>
      <c r="AM682">
        <v>1</v>
      </c>
      <c r="AN682" s="50" t="s">
        <v>164</v>
      </c>
    </row>
    <row r="683" spans="1:40" x14ac:dyDescent="0.3">
      <c r="A683">
        <v>2026</v>
      </c>
      <c r="B683">
        <v>4</v>
      </c>
      <c r="C683">
        <v>4440</v>
      </c>
      <c r="D683">
        <v>4443</v>
      </c>
      <c r="E683" t="s">
        <v>168</v>
      </c>
      <c r="F683" t="s">
        <v>163</v>
      </c>
      <c r="G683" t="s">
        <v>164</v>
      </c>
      <c r="H683">
        <v>0</v>
      </c>
      <c r="I683">
        <v>0</v>
      </c>
      <c r="K683">
        <v>0</v>
      </c>
      <c r="L683">
        <v>0</v>
      </c>
      <c r="M683">
        <v>0</v>
      </c>
      <c r="N683">
        <v>0</v>
      </c>
      <c r="O683">
        <v>0</v>
      </c>
      <c r="P683">
        <v>0</v>
      </c>
      <c r="Q683">
        <v>0</v>
      </c>
      <c r="R683">
        <v>0</v>
      </c>
      <c r="S683">
        <v>0</v>
      </c>
      <c r="T683">
        <v>0</v>
      </c>
      <c r="U683">
        <v>0</v>
      </c>
      <c r="V683">
        <v>0</v>
      </c>
      <c r="W683">
        <v>0</v>
      </c>
      <c r="X683">
        <v>0</v>
      </c>
      <c r="Y683">
        <v>0</v>
      </c>
      <c r="Z683">
        <v>0</v>
      </c>
      <c r="AA683">
        <v>0</v>
      </c>
      <c r="AB683">
        <v>0</v>
      </c>
      <c r="AC683">
        <v>0</v>
      </c>
      <c r="AD683">
        <v>0</v>
      </c>
      <c r="AE683">
        <v>0</v>
      </c>
      <c r="AF683">
        <v>1</v>
      </c>
      <c r="AG683">
        <v>1</v>
      </c>
      <c r="AH683">
        <v>0</v>
      </c>
      <c r="AI683">
        <v>0</v>
      </c>
      <c r="AJ683">
        <v>0</v>
      </c>
      <c r="AK683">
        <v>0</v>
      </c>
      <c r="AL683">
        <v>0</v>
      </c>
      <c r="AM683">
        <v>0</v>
      </c>
      <c r="AN683" s="50" t="s">
        <v>332</v>
      </c>
    </row>
    <row r="684" spans="1:40" x14ac:dyDescent="0.3">
      <c r="A684">
        <v>2026</v>
      </c>
      <c r="B684">
        <v>4</v>
      </c>
      <c r="C684">
        <v>4441</v>
      </c>
      <c r="D684">
        <v>4444</v>
      </c>
      <c r="E684" t="s">
        <v>169</v>
      </c>
      <c r="F684" t="s">
        <v>163</v>
      </c>
      <c r="G684" t="s">
        <v>169</v>
      </c>
      <c r="H684">
        <v>0</v>
      </c>
      <c r="I684">
        <v>0</v>
      </c>
      <c r="K684">
        <v>0</v>
      </c>
      <c r="L684">
        <v>2</v>
      </c>
      <c r="M684">
        <v>2</v>
      </c>
      <c r="N684">
        <v>2</v>
      </c>
      <c r="O684">
        <v>2</v>
      </c>
      <c r="P684">
        <v>1</v>
      </c>
      <c r="Q684">
        <v>1</v>
      </c>
      <c r="R684">
        <v>1</v>
      </c>
      <c r="S684">
        <v>1</v>
      </c>
      <c r="T684">
        <v>0</v>
      </c>
      <c r="U684">
        <v>0</v>
      </c>
      <c r="V684">
        <v>0</v>
      </c>
      <c r="W684">
        <v>0</v>
      </c>
      <c r="X684">
        <v>0</v>
      </c>
      <c r="Y684">
        <v>0</v>
      </c>
      <c r="Z684">
        <v>0</v>
      </c>
      <c r="AA684">
        <v>0</v>
      </c>
      <c r="AB684">
        <v>0</v>
      </c>
      <c r="AC684">
        <v>0</v>
      </c>
      <c r="AD684">
        <v>0</v>
      </c>
      <c r="AE684">
        <v>0</v>
      </c>
      <c r="AF684">
        <v>2</v>
      </c>
      <c r="AG684">
        <v>2</v>
      </c>
      <c r="AH684">
        <v>0</v>
      </c>
      <c r="AI684">
        <v>0</v>
      </c>
      <c r="AJ684">
        <v>4</v>
      </c>
      <c r="AK684">
        <v>0</v>
      </c>
      <c r="AL684">
        <v>0</v>
      </c>
      <c r="AM684">
        <v>0</v>
      </c>
      <c r="AN684" s="50" t="s">
        <v>169</v>
      </c>
    </row>
    <row r="685" spans="1:40" x14ac:dyDescent="0.3">
      <c r="A685">
        <v>2026</v>
      </c>
      <c r="B685">
        <v>4</v>
      </c>
      <c r="C685">
        <v>4444</v>
      </c>
      <c r="D685">
        <v>4447</v>
      </c>
      <c r="E685" t="s">
        <v>172</v>
      </c>
      <c r="F685" t="s">
        <v>163</v>
      </c>
      <c r="G685" t="s">
        <v>169</v>
      </c>
      <c r="H685">
        <v>0</v>
      </c>
      <c r="I685">
        <v>0</v>
      </c>
      <c r="K685">
        <v>0</v>
      </c>
      <c r="L685">
        <v>0</v>
      </c>
      <c r="M685">
        <v>0</v>
      </c>
      <c r="N685">
        <v>0</v>
      </c>
      <c r="O685">
        <v>0</v>
      </c>
      <c r="P685">
        <v>0</v>
      </c>
      <c r="Q685">
        <v>0</v>
      </c>
      <c r="R685">
        <v>0</v>
      </c>
      <c r="S685">
        <v>0</v>
      </c>
      <c r="T685">
        <v>1</v>
      </c>
      <c r="U685">
        <v>1</v>
      </c>
      <c r="V685">
        <v>0</v>
      </c>
      <c r="W685">
        <v>0</v>
      </c>
      <c r="X685">
        <v>2</v>
      </c>
      <c r="Y685">
        <v>2</v>
      </c>
      <c r="Z685">
        <v>2</v>
      </c>
      <c r="AA685">
        <v>0</v>
      </c>
      <c r="AB685">
        <v>2</v>
      </c>
      <c r="AC685">
        <v>0</v>
      </c>
      <c r="AD685">
        <v>0</v>
      </c>
      <c r="AE685">
        <v>0</v>
      </c>
      <c r="AF685">
        <v>1</v>
      </c>
      <c r="AG685">
        <v>1</v>
      </c>
      <c r="AH685">
        <v>0</v>
      </c>
      <c r="AI685">
        <v>0</v>
      </c>
      <c r="AJ685">
        <v>0</v>
      </c>
      <c r="AK685">
        <v>0</v>
      </c>
      <c r="AL685">
        <v>0</v>
      </c>
      <c r="AM685">
        <v>0</v>
      </c>
      <c r="AN685" s="50" t="s">
        <v>169</v>
      </c>
    </row>
    <row r="686" spans="1:40" x14ac:dyDescent="0.3">
      <c r="A686">
        <v>2026</v>
      </c>
      <c r="B686">
        <v>4</v>
      </c>
      <c r="C686">
        <v>4445</v>
      </c>
      <c r="D686">
        <v>4448</v>
      </c>
      <c r="E686" t="s">
        <v>173</v>
      </c>
      <c r="F686" t="s">
        <v>163</v>
      </c>
      <c r="G686" t="s">
        <v>169</v>
      </c>
      <c r="H686">
        <v>0</v>
      </c>
      <c r="I686">
        <v>0</v>
      </c>
      <c r="K686">
        <v>0</v>
      </c>
      <c r="L686">
        <v>1</v>
      </c>
      <c r="M686">
        <v>1</v>
      </c>
      <c r="N686">
        <v>1</v>
      </c>
      <c r="O686">
        <v>1</v>
      </c>
      <c r="P686">
        <v>1</v>
      </c>
      <c r="Q686">
        <v>1</v>
      </c>
      <c r="R686">
        <v>1</v>
      </c>
      <c r="S686">
        <v>1</v>
      </c>
      <c r="T686">
        <v>0</v>
      </c>
      <c r="U686">
        <v>0</v>
      </c>
      <c r="V686">
        <v>0</v>
      </c>
      <c r="W686">
        <v>0</v>
      </c>
      <c r="X686">
        <v>0</v>
      </c>
      <c r="Y686">
        <v>0</v>
      </c>
      <c r="Z686">
        <v>0</v>
      </c>
      <c r="AA686">
        <v>0</v>
      </c>
      <c r="AB686">
        <v>0</v>
      </c>
      <c r="AC686">
        <v>0</v>
      </c>
      <c r="AD686">
        <v>0</v>
      </c>
      <c r="AE686">
        <v>0</v>
      </c>
      <c r="AF686">
        <v>0</v>
      </c>
      <c r="AG686">
        <v>0</v>
      </c>
      <c r="AH686">
        <v>0</v>
      </c>
      <c r="AI686">
        <v>0</v>
      </c>
      <c r="AJ686">
        <v>0</v>
      </c>
      <c r="AK686">
        <v>0</v>
      </c>
      <c r="AL686">
        <v>0</v>
      </c>
      <c r="AM686">
        <v>0</v>
      </c>
      <c r="AN686" s="50" t="s">
        <v>169</v>
      </c>
    </row>
    <row r="687" spans="1:40" x14ac:dyDescent="0.3">
      <c r="A687">
        <v>2026</v>
      </c>
      <c r="B687">
        <v>4</v>
      </c>
      <c r="C687">
        <v>4448</v>
      </c>
      <c r="D687">
        <v>4451</v>
      </c>
      <c r="E687" t="s">
        <v>176</v>
      </c>
      <c r="F687" t="s">
        <v>163</v>
      </c>
      <c r="G687" t="s">
        <v>169</v>
      </c>
      <c r="H687">
        <v>0</v>
      </c>
      <c r="I687">
        <v>0</v>
      </c>
      <c r="K687">
        <v>0</v>
      </c>
      <c r="L687">
        <v>2</v>
      </c>
      <c r="M687">
        <v>2</v>
      </c>
      <c r="N687">
        <v>2</v>
      </c>
      <c r="O687">
        <v>2</v>
      </c>
      <c r="P687">
        <v>0</v>
      </c>
      <c r="Q687">
        <v>0</v>
      </c>
      <c r="R687">
        <v>0</v>
      </c>
      <c r="S687">
        <v>0</v>
      </c>
      <c r="T687">
        <v>0</v>
      </c>
      <c r="U687">
        <v>0</v>
      </c>
      <c r="V687">
        <v>0</v>
      </c>
      <c r="W687">
        <v>0</v>
      </c>
      <c r="X687">
        <v>1</v>
      </c>
      <c r="Y687">
        <v>1</v>
      </c>
      <c r="Z687">
        <v>0</v>
      </c>
      <c r="AA687">
        <v>0</v>
      </c>
      <c r="AB687">
        <v>2</v>
      </c>
      <c r="AC687">
        <v>1</v>
      </c>
      <c r="AD687">
        <v>1</v>
      </c>
      <c r="AE687">
        <v>1</v>
      </c>
      <c r="AF687">
        <v>0</v>
      </c>
      <c r="AG687">
        <v>0</v>
      </c>
      <c r="AH687">
        <v>0</v>
      </c>
      <c r="AI687">
        <v>0</v>
      </c>
      <c r="AJ687">
        <v>0</v>
      </c>
      <c r="AK687">
        <v>0</v>
      </c>
      <c r="AL687">
        <v>0</v>
      </c>
      <c r="AM687">
        <v>0</v>
      </c>
      <c r="AN687" s="50" t="s">
        <v>169</v>
      </c>
    </row>
    <row r="688" spans="1:40" x14ac:dyDescent="0.3">
      <c r="A688">
        <v>2026</v>
      </c>
      <c r="B688">
        <v>4</v>
      </c>
      <c r="C688">
        <v>4449</v>
      </c>
      <c r="D688">
        <v>4452</v>
      </c>
      <c r="E688" t="s">
        <v>177</v>
      </c>
      <c r="F688" t="s">
        <v>163</v>
      </c>
      <c r="G688" t="s">
        <v>164</v>
      </c>
      <c r="H688">
        <v>5</v>
      </c>
      <c r="I688">
        <v>0</v>
      </c>
      <c r="K688">
        <v>5</v>
      </c>
      <c r="L688">
        <v>11</v>
      </c>
      <c r="M688">
        <v>11</v>
      </c>
      <c r="N688">
        <v>11</v>
      </c>
      <c r="O688">
        <v>11</v>
      </c>
      <c r="P688">
        <v>10</v>
      </c>
      <c r="Q688">
        <v>10</v>
      </c>
      <c r="R688">
        <v>10</v>
      </c>
      <c r="S688">
        <v>10</v>
      </c>
      <c r="T688">
        <v>5</v>
      </c>
      <c r="U688">
        <v>5</v>
      </c>
      <c r="V688">
        <v>0</v>
      </c>
      <c r="W688">
        <v>0</v>
      </c>
      <c r="X688">
        <v>3</v>
      </c>
      <c r="Y688">
        <v>3</v>
      </c>
      <c r="Z688">
        <v>3</v>
      </c>
      <c r="AA688">
        <v>0</v>
      </c>
      <c r="AB688">
        <v>0</v>
      </c>
      <c r="AC688">
        <v>1</v>
      </c>
      <c r="AD688">
        <v>0</v>
      </c>
      <c r="AE688">
        <v>1</v>
      </c>
      <c r="AF688">
        <v>2</v>
      </c>
      <c r="AG688">
        <v>1</v>
      </c>
      <c r="AH688">
        <v>5</v>
      </c>
      <c r="AI688">
        <v>42</v>
      </c>
      <c r="AJ688">
        <v>1</v>
      </c>
      <c r="AK688">
        <v>0</v>
      </c>
      <c r="AL688">
        <v>0</v>
      </c>
      <c r="AM688">
        <v>3</v>
      </c>
      <c r="AN688" s="50" t="s">
        <v>334</v>
      </c>
    </row>
    <row r="689" spans="1:40" x14ac:dyDescent="0.3">
      <c r="A689">
        <v>2026</v>
      </c>
      <c r="B689">
        <v>4</v>
      </c>
      <c r="C689">
        <v>4451</v>
      </c>
      <c r="D689">
        <v>4454</v>
      </c>
      <c r="E689" t="s">
        <v>179</v>
      </c>
      <c r="F689" t="s">
        <v>163</v>
      </c>
      <c r="G689" t="s">
        <v>167</v>
      </c>
      <c r="H689">
        <v>1</v>
      </c>
      <c r="I689">
        <v>0</v>
      </c>
      <c r="K689">
        <v>1</v>
      </c>
      <c r="L689">
        <v>0</v>
      </c>
      <c r="M689">
        <v>0</v>
      </c>
      <c r="N689">
        <v>0</v>
      </c>
      <c r="O689">
        <v>0</v>
      </c>
      <c r="P689">
        <v>0</v>
      </c>
      <c r="Q689">
        <v>0</v>
      </c>
      <c r="R689">
        <v>0</v>
      </c>
      <c r="S689">
        <v>0</v>
      </c>
      <c r="T689">
        <v>0</v>
      </c>
      <c r="U689">
        <v>0</v>
      </c>
      <c r="V689">
        <v>0</v>
      </c>
      <c r="W689">
        <v>0</v>
      </c>
      <c r="X689">
        <v>0</v>
      </c>
      <c r="Y689">
        <v>0</v>
      </c>
      <c r="Z689">
        <v>0</v>
      </c>
      <c r="AA689">
        <v>0</v>
      </c>
      <c r="AB689">
        <v>0</v>
      </c>
      <c r="AC689">
        <v>0</v>
      </c>
      <c r="AD689">
        <v>0</v>
      </c>
      <c r="AE689">
        <v>0</v>
      </c>
      <c r="AF689">
        <v>0</v>
      </c>
      <c r="AG689">
        <v>0</v>
      </c>
      <c r="AH689">
        <v>0</v>
      </c>
      <c r="AI689">
        <v>0</v>
      </c>
      <c r="AJ689">
        <v>0</v>
      </c>
      <c r="AK689">
        <v>0</v>
      </c>
      <c r="AL689">
        <v>0</v>
      </c>
      <c r="AM689">
        <v>0</v>
      </c>
      <c r="AN689" s="50" t="s">
        <v>331</v>
      </c>
    </row>
    <row r="690" spans="1:40" x14ac:dyDescent="0.3">
      <c r="A690">
        <v>2026</v>
      </c>
      <c r="B690">
        <v>4</v>
      </c>
      <c r="C690">
        <v>4452</v>
      </c>
      <c r="D690">
        <v>4455</v>
      </c>
      <c r="E690" t="s">
        <v>167</v>
      </c>
      <c r="F690" t="s">
        <v>163</v>
      </c>
      <c r="G690" t="s">
        <v>167</v>
      </c>
      <c r="H690">
        <v>0</v>
      </c>
      <c r="I690">
        <v>0</v>
      </c>
      <c r="K690">
        <v>0</v>
      </c>
      <c r="L690">
        <v>1</v>
      </c>
      <c r="M690">
        <v>1</v>
      </c>
      <c r="N690">
        <v>1</v>
      </c>
      <c r="O690">
        <v>1</v>
      </c>
      <c r="P690">
        <v>1</v>
      </c>
      <c r="Q690">
        <v>1</v>
      </c>
      <c r="R690">
        <v>1</v>
      </c>
      <c r="S690">
        <v>1</v>
      </c>
      <c r="T690">
        <v>1</v>
      </c>
      <c r="U690">
        <v>1</v>
      </c>
      <c r="V690">
        <v>0</v>
      </c>
      <c r="W690">
        <v>0</v>
      </c>
      <c r="X690">
        <v>0</v>
      </c>
      <c r="Y690">
        <v>1</v>
      </c>
      <c r="Z690">
        <v>1</v>
      </c>
      <c r="AA690">
        <v>0</v>
      </c>
      <c r="AB690">
        <v>1</v>
      </c>
      <c r="AC690">
        <v>1</v>
      </c>
      <c r="AD690">
        <v>1</v>
      </c>
      <c r="AE690">
        <v>1</v>
      </c>
      <c r="AF690">
        <v>0</v>
      </c>
      <c r="AG690">
        <v>0</v>
      </c>
      <c r="AH690">
        <v>0</v>
      </c>
      <c r="AI690">
        <v>4</v>
      </c>
      <c r="AJ690">
        <v>0</v>
      </c>
      <c r="AK690">
        <v>0</v>
      </c>
      <c r="AL690">
        <v>0</v>
      </c>
      <c r="AM690">
        <v>3</v>
      </c>
      <c r="AN690" s="50" t="s">
        <v>331</v>
      </c>
    </row>
    <row r="691" spans="1:40" x14ac:dyDescent="0.3">
      <c r="A691">
        <v>2026</v>
      </c>
      <c r="B691">
        <v>4</v>
      </c>
      <c r="C691">
        <v>4454</v>
      </c>
      <c r="D691">
        <v>4457</v>
      </c>
      <c r="E691" t="s">
        <v>181</v>
      </c>
      <c r="F691" t="s">
        <v>163</v>
      </c>
      <c r="G691" t="s">
        <v>167</v>
      </c>
      <c r="H691">
        <v>1</v>
      </c>
      <c r="I691">
        <v>0</v>
      </c>
      <c r="K691">
        <v>1</v>
      </c>
      <c r="L691">
        <v>0</v>
      </c>
      <c r="M691">
        <v>0</v>
      </c>
      <c r="N691">
        <v>0</v>
      </c>
      <c r="O691">
        <v>0</v>
      </c>
      <c r="P691">
        <v>0</v>
      </c>
      <c r="Q691">
        <v>0</v>
      </c>
      <c r="R691">
        <v>0</v>
      </c>
      <c r="S691">
        <v>0</v>
      </c>
      <c r="T691">
        <v>0</v>
      </c>
      <c r="U691">
        <v>0</v>
      </c>
      <c r="V691">
        <v>0</v>
      </c>
      <c r="W691">
        <v>0</v>
      </c>
      <c r="X691">
        <v>0</v>
      </c>
      <c r="Y691">
        <v>0</v>
      </c>
      <c r="Z691">
        <v>0</v>
      </c>
      <c r="AA691">
        <v>0</v>
      </c>
      <c r="AB691">
        <v>0</v>
      </c>
      <c r="AC691">
        <v>0</v>
      </c>
      <c r="AD691">
        <v>1</v>
      </c>
      <c r="AE691">
        <v>1</v>
      </c>
      <c r="AF691">
        <v>0</v>
      </c>
      <c r="AG691">
        <v>0</v>
      </c>
      <c r="AH691">
        <v>0</v>
      </c>
      <c r="AI691">
        <v>0</v>
      </c>
      <c r="AJ691">
        <v>0</v>
      </c>
      <c r="AK691">
        <v>0</v>
      </c>
      <c r="AL691">
        <v>0</v>
      </c>
      <c r="AM691">
        <v>1</v>
      </c>
      <c r="AN691" s="50" t="s">
        <v>331</v>
      </c>
    </row>
    <row r="692" spans="1:40" x14ac:dyDescent="0.3">
      <c r="A692">
        <v>2026</v>
      </c>
      <c r="B692">
        <v>4</v>
      </c>
      <c r="C692">
        <v>4455</v>
      </c>
      <c r="D692">
        <v>4458</v>
      </c>
      <c r="E692" t="s">
        <v>182</v>
      </c>
      <c r="F692" t="s">
        <v>163</v>
      </c>
      <c r="G692" t="s">
        <v>167</v>
      </c>
      <c r="H692">
        <v>0</v>
      </c>
      <c r="I692">
        <v>0</v>
      </c>
      <c r="K692">
        <v>0</v>
      </c>
      <c r="L692">
        <v>0</v>
      </c>
      <c r="M692">
        <v>0</v>
      </c>
      <c r="N692">
        <v>0</v>
      </c>
      <c r="O692">
        <v>0</v>
      </c>
      <c r="P692">
        <v>0</v>
      </c>
      <c r="Q692">
        <v>0</v>
      </c>
      <c r="R692">
        <v>0</v>
      </c>
      <c r="S692">
        <v>0</v>
      </c>
      <c r="T692">
        <v>0</v>
      </c>
      <c r="U692">
        <v>0</v>
      </c>
      <c r="V692">
        <v>0</v>
      </c>
      <c r="W692">
        <v>0</v>
      </c>
      <c r="X692">
        <v>0</v>
      </c>
      <c r="Y692">
        <v>0</v>
      </c>
      <c r="Z692">
        <v>0</v>
      </c>
      <c r="AA692">
        <v>0</v>
      </c>
      <c r="AB692">
        <v>1</v>
      </c>
      <c r="AC692">
        <v>0</v>
      </c>
      <c r="AD692">
        <v>1</v>
      </c>
      <c r="AE692">
        <v>0</v>
      </c>
      <c r="AF692">
        <v>0</v>
      </c>
      <c r="AG692">
        <v>0</v>
      </c>
      <c r="AH692">
        <v>0</v>
      </c>
      <c r="AI692">
        <v>6</v>
      </c>
      <c r="AJ692">
        <v>0</v>
      </c>
      <c r="AK692">
        <v>0</v>
      </c>
      <c r="AL692">
        <v>0</v>
      </c>
      <c r="AM692">
        <v>0</v>
      </c>
      <c r="AN692" s="50" t="s">
        <v>331</v>
      </c>
    </row>
    <row r="693" spans="1:40" x14ac:dyDescent="0.3">
      <c r="A693">
        <v>2026</v>
      </c>
      <c r="B693">
        <v>4</v>
      </c>
      <c r="C693">
        <v>4456</v>
      </c>
      <c r="D693">
        <v>4459</v>
      </c>
      <c r="E693" t="s">
        <v>183</v>
      </c>
      <c r="F693" t="s">
        <v>163</v>
      </c>
      <c r="G693" t="s">
        <v>167</v>
      </c>
      <c r="H693">
        <v>0</v>
      </c>
      <c r="I693">
        <v>0</v>
      </c>
      <c r="K693">
        <v>0</v>
      </c>
      <c r="L693">
        <v>0</v>
      </c>
      <c r="M693">
        <v>0</v>
      </c>
      <c r="N693">
        <v>0</v>
      </c>
      <c r="O693">
        <v>0</v>
      </c>
      <c r="P693">
        <v>0</v>
      </c>
      <c r="Q693">
        <v>0</v>
      </c>
      <c r="R693">
        <v>0</v>
      </c>
      <c r="S693">
        <v>0</v>
      </c>
      <c r="T693">
        <v>0</v>
      </c>
      <c r="U693">
        <v>0</v>
      </c>
      <c r="V693">
        <v>0</v>
      </c>
      <c r="W693">
        <v>0</v>
      </c>
      <c r="X693">
        <v>0</v>
      </c>
      <c r="Y693">
        <v>0</v>
      </c>
      <c r="Z693">
        <v>0</v>
      </c>
      <c r="AA693">
        <v>0</v>
      </c>
      <c r="AB693">
        <v>0</v>
      </c>
      <c r="AC693">
        <v>0</v>
      </c>
      <c r="AD693">
        <v>0</v>
      </c>
      <c r="AE693">
        <v>0</v>
      </c>
      <c r="AF693">
        <v>0</v>
      </c>
      <c r="AG693">
        <v>0</v>
      </c>
      <c r="AH693">
        <v>0</v>
      </c>
      <c r="AI693">
        <v>0</v>
      </c>
      <c r="AJ693">
        <v>0</v>
      </c>
      <c r="AK693">
        <v>0</v>
      </c>
      <c r="AL693">
        <v>0</v>
      </c>
      <c r="AM693">
        <v>1</v>
      </c>
      <c r="AN693" s="50" t="s">
        <v>331</v>
      </c>
    </row>
    <row r="694" spans="1:40" x14ac:dyDescent="0.3">
      <c r="A694">
        <v>2026</v>
      </c>
      <c r="B694">
        <v>4</v>
      </c>
      <c r="C694">
        <v>4459</v>
      </c>
      <c r="D694">
        <v>4462</v>
      </c>
      <c r="E694" t="s">
        <v>186</v>
      </c>
      <c r="F694" t="s">
        <v>163</v>
      </c>
      <c r="G694" t="s">
        <v>167</v>
      </c>
      <c r="H694">
        <v>0</v>
      </c>
      <c r="I694">
        <v>0</v>
      </c>
      <c r="K694">
        <v>0</v>
      </c>
      <c r="L694">
        <v>0</v>
      </c>
      <c r="M694">
        <v>0</v>
      </c>
      <c r="N694">
        <v>0</v>
      </c>
      <c r="O694">
        <v>0</v>
      </c>
      <c r="P694">
        <v>0</v>
      </c>
      <c r="Q694">
        <v>0</v>
      </c>
      <c r="R694">
        <v>0</v>
      </c>
      <c r="S694">
        <v>0</v>
      </c>
      <c r="T694">
        <v>1</v>
      </c>
      <c r="U694">
        <v>1</v>
      </c>
      <c r="V694">
        <v>0</v>
      </c>
      <c r="W694">
        <v>0</v>
      </c>
      <c r="X694">
        <v>0</v>
      </c>
      <c r="Y694">
        <v>0</v>
      </c>
      <c r="Z694">
        <v>0</v>
      </c>
      <c r="AA694">
        <v>0</v>
      </c>
      <c r="AB694">
        <v>0</v>
      </c>
      <c r="AC694">
        <v>1</v>
      </c>
      <c r="AD694">
        <v>1</v>
      </c>
      <c r="AE694">
        <v>1</v>
      </c>
      <c r="AF694">
        <v>0</v>
      </c>
      <c r="AG694">
        <v>0</v>
      </c>
      <c r="AH694">
        <v>0</v>
      </c>
      <c r="AI694">
        <v>0</v>
      </c>
      <c r="AJ694">
        <v>1</v>
      </c>
      <c r="AK694">
        <v>0</v>
      </c>
      <c r="AL694">
        <v>0</v>
      </c>
      <c r="AM694">
        <v>0</v>
      </c>
      <c r="AN694" s="50" t="s">
        <v>331</v>
      </c>
    </row>
    <row r="695" spans="1:40" x14ac:dyDescent="0.3">
      <c r="A695">
        <v>2026</v>
      </c>
      <c r="B695">
        <v>4</v>
      </c>
      <c r="C695">
        <v>4460</v>
      </c>
      <c r="D695">
        <v>4463</v>
      </c>
      <c r="E695" t="s">
        <v>187</v>
      </c>
      <c r="F695" t="s">
        <v>163</v>
      </c>
      <c r="G695" t="s">
        <v>167</v>
      </c>
      <c r="H695">
        <v>0</v>
      </c>
      <c r="I695">
        <v>0</v>
      </c>
      <c r="K695">
        <v>0</v>
      </c>
      <c r="L695">
        <v>0</v>
      </c>
      <c r="M695">
        <v>0</v>
      </c>
      <c r="N695">
        <v>0</v>
      </c>
      <c r="O695">
        <v>0</v>
      </c>
      <c r="P695">
        <v>0</v>
      </c>
      <c r="Q695">
        <v>0</v>
      </c>
      <c r="R695">
        <v>0</v>
      </c>
      <c r="S695">
        <v>0</v>
      </c>
      <c r="T695">
        <v>0</v>
      </c>
      <c r="U695">
        <v>0</v>
      </c>
      <c r="V695">
        <v>0</v>
      </c>
      <c r="W695">
        <v>0</v>
      </c>
      <c r="X695">
        <v>1</v>
      </c>
      <c r="Y695">
        <v>1</v>
      </c>
      <c r="Z695">
        <v>1</v>
      </c>
      <c r="AA695">
        <v>0</v>
      </c>
      <c r="AB695">
        <v>1</v>
      </c>
      <c r="AC695">
        <v>0</v>
      </c>
      <c r="AD695">
        <v>0</v>
      </c>
      <c r="AE695">
        <v>0</v>
      </c>
      <c r="AF695">
        <v>0</v>
      </c>
      <c r="AG695">
        <v>1</v>
      </c>
      <c r="AH695">
        <v>0</v>
      </c>
      <c r="AI695">
        <v>0</v>
      </c>
      <c r="AJ695">
        <v>0</v>
      </c>
      <c r="AK695">
        <v>0</v>
      </c>
      <c r="AL695">
        <v>0</v>
      </c>
      <c r="AM695">
        <v>0</v>
      </c>
      <c r="AN695" s="50" t="s">
        <v>331</v>
      </c>
    </row>
    <row r="696" spans="1:40" x14ac:dyDescent="0.3">
      <c r="A696">
        <v>2026</v>
      </c>
      <c r="B696">
        <v>4</v>
      </c>
      <c r="C696">
        <v>4461</v>
      </c>
      <c r="D696">
        <v>4464</v>
      </c>
      <c r="E696" t="s">
        <v>188</v>
      </c>
      <c r="F696" t="s">
        <v>163</v>
      </c>
      <c r="G696" t="s">
        <v>167</v>
      </c>
      <c r="H696">
        <v>0</v>
      </c>
      <c r="I696">
        <v>0</v>
      </c>
      <c r="K696">
        <v>0</v>
      </c>
      <c r="L696">
        <v>0</v>
      </c>
      <c r="M696">
        <v>0</v>
      </c>
      <c r="N696">
        <v>0</v>
      </c>
      <c r="O696">
        <v>0</v>
      </c>
      <c r="P696">
        <v>1</v>
      </c>
      <c r="Q696">
        <v>1</v>
      </c>
      <c r="R696">
        <v>2</v>
      </c>
      <c r="S696">
        <v>2</v>
      </c>
      <c r="T696">
        <v>0</v>
      </c>
      <c r="U696">
        <v>0</v>
      </c>
      <c r="V696">
        <v>0</v>
      </c>
      <c r="W696">
        <v>0</v>
      </c>
      <c r="X696">
        <v>0</v>
      </c>
      <c r="Y696">
        <v>0</v>
      </c>
      <c r="Z696">
        <v>0</v>
      </c>
      <c r="AA696">
        <v>0</v>
      </c>
      <c r="AB696">
        <v>0</v>
      </c>
      <c r="AC696">
        <v>0</v>
      </c>
      <c r="AD696">
        <v>0</v>
      </c>
      <c r="AE696">
        <v>0</v>
      </c>
      <c r="AF696">
        <v>0</v>
      </c>
      <c r="AG696">
        <v>0</v>
      </c>
      <c r="AH696">
        <v>3</v>
      </c>
      <c r="AI696">
        <v>0</v>
      </c>
      <c r="AJ696">
        <v>0</v>
      </c>
      <c r="AK696">
        <v>0</v>
      </c>
      <c r="AL696">
        <v>0</v>
      </c>
      <c r="AM696">
        <v>0</v>
      </c>
      <c r="AN696" s="50" t="s">
        <v>331</v>
      </c>
    </row>
    <row r="697" spans="1:40" x14ac:dyDescent="0.3">
      <c r="A697">
        <v>2026</v>
      </c>
      <c r="B697">
        <v>4</v>
      </c>
      <c r="C697">
        <v>6669</v>
      </c>
      <c r="D697">
        <v>6681</v>
      </c>
      <c r="E697" t="s">
        <v>190</v>
      </c>
      <c r="F697" t="s">
        <v>92</v>
      </c>
      <c r="G697" t="s">
        <v>107</v>
      </c>
      <c r="H697">
        <v>0</v>
      </c>
      <c r="I697">
        <v>0</v>
      </c>
      <c r="K697">
        <v>0</v>
      </c>
      <c r="L697">
        <v>0</v>
      </c>
      <c r="M697">
        <v>1</v>
      </c>
      <c r="N697">
        <v>0</v>
      </c>
      <c r="O697">
        <v>0</v>
      </c>
      <c r="P697">
        <v>0</v>
      </c>
      <c r="Q697">
        <v>0</v>
      </c>
      <c r="R697">
        <v>0</v>
      </c>
      <c r="S697">
        <v>0</v>
      </c>
      <c r="T697">
        <v>0</v>
      </c>
      <c r="U697">
        <v>0</v>
      </c>
      <c r="V697">
        <v>0</v>
      </c>
      <c r="W697">
        <v>0</v>
      </c>
      <c r="X697">
        <v>0</v>
      </c>
      <c r="Y697">
        <v>0</v>
      </c>
      <c r="Z697">
        <v>0</v>
      </c>
      <c r="AA697">
        <v>0</v>
      </c>
      <c r="AB697">
        <v>0</v>
      </c>
      <c r="AC697">
        <v>1</v>
      </c>
      <c r="AD697">
        <v>1</v>
      </c>
      <c r="AE697">
        <v>1</v>
      </c>
      <c r="AF697">
        <v>1</v>
      </c>
      <c r="AG697">
        <v>1</v>
      </c>
      <c r="AH697">
        <v>0</v>
      </c>
      <c r="AI697">
        <v>0</v>
      </c>
      <c r="AJ697">
        <v>0</v>
      </c>
      <c r="AK697">
        <v>0</v>
      </c>
      <c r="AL697">
        <v>0</v>
      </c>
      <c r="AM697">
        <v>0</v>
      </c>
      <c r="AN697" s="50" t="s">
        <v>107</v>
      </c>
    </row>
    <row r="698" spans="1:40" x14ac:dyDescent="0.3">
      <c r="A698">
        <v>2026</v>
      </c>
      <c r="B698">
        <v>4</v>
      </c>
      <c r="C698">
        <v>6671</v>
      </c>
      <c r="D698">
        <v>6683</v>
      </c>
      <c r="E698" t="s">
        <v>192</v>
      </c>
      <c r="F698" t="s">
        <v>92</v>
      </c>
      <c r="G698" t="s">
        <v>128</v>
      </c>
      <c r="H698">
        <v>0</v>
      </c>
      <c r="I698">
        <v>0</v>
      </c>
      <c r="K698">
        <v>0</v>
      </c>
      <c r="L698">
        <v>0</v>
      </c>
      <c r="M698">
        <v>0</v>
      </c>
      <c r="N698">
        <v>0</v>
      </c>
      <c r="O698">
        <v>0</v>
      </c>
      <c r="P698">
        <v>0</v>
      </c>
      <c r="Q698">
        <v>0</v>
      </c>
      <c r="R698">
        <v>0</v>
      </c>
      <c r="S698">
        <v>0</v>
      </c>
      <c r="T698">
        <v>0</v>
      </c>
      <c r="U698">
        <v>0</v>
      </c>
      <c r="V698">
        <v>0</v>
      </c>
      <c r="W698">
        <v>0</v>
      </c>
      <c r="X698">
        <v>1</v>
      </c>
      <c r="Y698">
        <v>1</v>
      </c>
      <c r="Z698">
        <v>1</v>
      </c>
      <c r="AA698">
        <v>0</v>
      </c>
      <c r="AB698">
        <v>0</v>
      </c>
      <c r="AC698">
        <v>0</v>
      </c>
      <c r="AD698">
        <v>0</v>
      </c>
      <c r="AE698">
        <v>0</v>
      </c>
      <c r="AF698">
        <v>0</v>
      </c>
      <c r="AG698">
        <v>0</v>
      </c>
      <c r="AH698">
        <v>0</v>
      </c>
      <c r="AI698">
        <v>0</v>
      </c>
      <c r="AJ698">
        <v>0</v>
      </c>
      <c r="AK698">
        <v>0</v>
      </c>
      <c r="AL698">
        <v>0</v>
      </c>
      <c r="AM698">
        <v>0</v>
      </c>
      <c r="AN698" s="50" t="s">
        <v>128</v>
      </c>
    </row>
    <row r="699" spans="1:40" x14ac:dyDescent="0.3">
      <c r="A699">
        <v>2026</v>
      </c>
      <c r="B699">
        <v>4</v>
      </c>
      <c r="C699">
        <v>6709</v>
      </c>
      <c r="D699">
        <v>6722</v>
      </c>
      <c r="E699" t="s">
        <v>193</v>
      </c>
      <c r="F699" t="s">
        <v>33</v>
      </c>
      <c r="G699" t="s">
        <v>61</v>
      </c>
      <c r="H699">
        <v>0</v>
      </c>
      <c r="I699">
        <v>0</v>
      </c>
      <c r="K699">
        <v>0</v>
      </c>
      <c r="L699">
        <v>1</v>
      </c>
      <c r="M699">
        <v>1</v>
      </c>
      <c r="N699">
        <v>1</v>
      </c>
      <c r="O699">
        <v>1</v>
      </c>
      <c r="P699">
        <v>0</v>
      </c>
      <c r="Q699">
        <v>0</v>
      </c>
      <c r="R699">
        <v>0</v>
      </c>
      <c r="S699">
        <v>0</v>
      </c>
      <c r="T699">
        <v>1</v>
      </c>
      <c r="U699">
        <v>1</v>
      </c>
      <c r="V699">
        <v>0</v>
      </c>
      <c r="W699">
        <v>0</v>
      </c>
      <c r="X699">
        <v>0</v>
      </c>
      <c r="Y699">
        <v>0</v>
      </c>
      <c r="Z699">
        <v>1</v>
      </c>
      <c r="AA699">
        <v>0</v>
      </c>
      <c r="AB699">
        <v>1</v>
      </c>
      <c r="AC699">
        <v>1</v>
      </c>
      <c r="AD699">
        <v>0</v>
      </c>
      <c r="AE699">
        <v>1</v>
      </c>
      <c r="AF699">
        <v>0</v>
      </c>
      <c r="AG699">
        <v>0</v>
      </c>
      <c r="AH699">
        <v>5</v>
      </c>
      <c r="AI699">
        <v>0</v>
      </c>
      <c r="AJ699">
        <v>0</v>
      </c>
      <c r="AK699">
        <v>0</v>
      </c>
      <c r="AL699">
        <v>0</v>
      </c>
      <c r="AM699">
        <v>0</v>
      </c>
      <c r="AN699" s="50" t="s">
        <v>193</v>
      </c>
    </row>
    <row r="700" spans="1:40" x14ac:dyDescent="0.3">
      <c r="A700">
        <v>2026</v>
      </c>
      <c r="B700">
        <v>4</v>
      </c>
      <c r="C700">
        <v>6931</v>
      </c>
      <c r="D700">
        <v>6954</v>
      </c>
      <c r="E700" t="s">
        <v>196</v>
      </c>
      <c r="F700" t="s">
        <v>33</v>
      </c>
      <c r="G700" t="s">
        <v>161</v>
      </c>
      <c r="H700">
        <v>0</v>
      </c>
      <c r="I700">
        <v>0</v>
      </c>
      <c r="K700">
        <v>0</v>
      </c>
      <c r="L700">
        <v>1</v>
      </c>
      <c r="M700">
        <v>1</v>
      </c>
      <c r="N700">
        <v>1</v>
      </c>
      <c r="O700">
        <v>1</v>
      </c>
      <c r="P700">
        <v>0</v>
      </c>
      <c r="Q700">
        <v>0</v>
      </c>
      <c r="R700">
        <v>0</v>
      </c>
      <c r="S700">
        <v>0</v>
      </c>
      <c r="T700">
        <v>0</v>
      </c>
      <c r="U700">
        <v>0</v>
      </c>
      <c r="V700">
        <v>0</v>
      </c>
      <c r="W700">
        <v>0</v>
      </c>
      <c r="X700">
        <v>0</v>
      </c>
      <c r="Y700">
        <v>0</v>
      </c>
      <c r="Z700">
        <v>0</v>
      </c>
      <c r="AA700">
        <v>0</v>
      </c>
      <c r="AB700">
        <v>0</v>
      </c>
      <c r="AC700">
        <v>0</v>
      </c>
      <c r="AD700">
        <v>0</v>
      </c>
      <c r="AE700">
        <v>0</v>
      </c>
      <c r="AF700">
        <v>2</v>
      </c>
      <c r="AG700">
        <v>2</v>
      </c>
      <c r="AH700">
        <v>0</v>
      </c>
      <c r="AI700">
        <v>0</v>
      </c>
      <c r="AJ700">
        <v>0</v>
      </c>
      <c r="AK700">
        <v>0</v>
      </c>
      <c r="AL700">
        <v>0</v>
      </c>
      <c r="AM700">
        <v>0</v>
      </c>
      <c r="AN700" s="50" t="s">
        <v>161</v>
      </c>
    </row>
    <row r="701" spans="1:40" x14ac:dyDescent="0.3">
      <c r="A701">
        <v>2026</v>
      </c>
      <c r="B701">
        <v>4</v>
      </c>
      <c r="C701">
        <v>6974</v>
      </c>
      <c r="D701">
        <v>6997</v>
      </c>
      <c r="E701" t="s">
        <v>197</v>
      </c>
      <c r="F701" t="s">
        <v>33</v>
      </c>
      <c r="G701" t="s">
        <v>54</v>
      </c>
      <c r="H701">
        <v>0</v>
      </c>
      <c r="I701">
        <v>0</v>
      </c>
      <c r="K701">
        <v>0</v>
      </c>
      <c r="L701">
        <v>1</v>
      </c>
      <c r="M701">
        <v>1</v>
      </c>
      <c r="N701">
        <v>1</v>
      </c>
      <c r="O701">
        <v>1</v>
      </c>
      <c r="P701">
        <v>0</v>
      </c>
      <c r="Q701">
        <v>0</v>
      </c>
      <c r="R701">
        <v>0</v>
      </c>
      <c r="S701">
        <v>0</v>
      </c>
      <c r="T701">
        <v>1</v>
      </c>
      <c r="U701">
        <v>1</v>
      </c>
      <c r="V701">
        <v>0</v>
      </c>
      <c r="W701">
        <v>0</v>
      </c>
      <c r="X701">
        <v>0</v>
      </c>
      <c r="Y701">
        <v>0</v>
      </c>
      <c r="Z701">
        <v>0</v>
      </c>
      <c r="AA701">
        <v>0</v>
      </c>
      <c r="AB701">
        <v>0</v>
      </c>
      <c r="AC701">
        <v>0</v>
      </c>
      <c r="AD701">
        <v>0</v>
      </c>
      <c r="AE701">
        <v>0</v>
      </c>
      <c r="AF701">
        <v>0</v>
      </c>
      <c r="AG701">
        <v>0</v>
      </c>
      <c r="AH701">
        <v>0</v>
      </c>
      <c r="AI701">
        <v>6</v>
      </c>
      <c r="AJ701">
        <v>0</v>
      </c>
      <c r="AK701">
        <v>0</v>
      </c>
      <c r="AL701">
        <v>0</v>
      </c>
      <c r="AM701">
        <v>1</v>
      </c>
      <c r="AN701" s="50" t="s">
        <v>197</v>
      </c>
    </row>
    <row r="702" spans="1:40" x14ac:dyDescent="0.3">
      <c r="A702">
        <v>2026</v>
      </c>
      <c r="B702">
        <v>4</v>
      </c>
      <c r="C702">
        <v>6998</v>
      </c>
      <c r="D702">
        <v>7021</v>
      </c>
      <c r="E702" t="s">
        <v>199</v>
      </c>
      <c r="F702" t="s">
        <v>92</v>
      </c>
      <c r="G702" t="s">
        <v>118</v>
      </c>
      <c r="H702">
        <v>0</v>
      </c>
      <c r="I702">
        <v>0</v>
      </c>
      <c r="K702">
        <v>0</v>
      </c>
      <c r="L702">
        <v>0</v>
      </c>
      <c r="M702">
        <v>0</v>
      </c>
      <c r="N702">
        <v>0</v>
      </c>
      <c r="O702">
        <v>0</v>
      </c>
      <c r="P702">
        <v>1</v>
      </c>
      <c r="Q702">
        <v>1</v>
      </c>
      <c r="R702">
        <v>1</v>
      </c>
      <c r="S702">
        <v>0</v>
      </c>
      <c r="T702">
        <v>0</v>
      </c>
      <c r="U702">
        <v>0</v>
      </c>
      <c r="V702">
        <v>0</v>
      </c>
      <c r="W702">
        <v>0</v>
      </c>
      <c r="X702">
        <v>0</v>
      </c>
      <c r="Y702">
        <v>0</v>
      </c>
      <c r="Z702">
        <v>1</v>
      </c>
      <c r="AA702">
        <v>0</v>
      </c>
      <c r="AB702">
        <v>1</v>
      </c>
      <c r="AC702">
        <v>0</v>
      </c>
      <c r="AD702">
        <v>0</v>
      </c>
      <c r="AE702">
        <v>0</v>
      </c>
      <c r="AF702">
        <v>0</v>
      </c>
      <c r="AG702">
        <v>0</v>
      </c>
      <c r="AH702">
        <v>0</v>
      </c>
      <c r="AI702">
        <v>0</v>
      </c>
      <c r="AJ702">
        <v>0</v>
      </c>
      <c r="AK702">
        <v>0</v>
      </c>
      <c r="AL702">
        <v>0</v>
      </c>
      <c r="AM702">
        <v>0</v>
      </c>
      <c r="AN702" s="50" t="s">
        <v>328</v>
      </c>
    </row>
    <row r="703" spans="1:40" x14ac:dyDescent="0.3">
      <c r="A703">
        <v>2026</v>
      </c>
      <c r="B703">
        <v>4</v>
      </c>
      <c r="C703">
        <v>6999</v>
      </c>
      <c r="D703">
        <v>7022</v>
      </c>
      <c r="E703" t="s">
        <v>200</v>
      </c>
      <c r="F703" t="s">
        <v>163</v>
      </c>
      <c r="G703" t="s">
        <v>169</v>
      </c>
      <c r="H703">
        <v>0</v>
      </c>
      <c r="I703">
        <v>0</v>
      </c>
      <c r="K703">
        <v>0</v>
      </c>
      <c r="L703">
        <v>2</v>
      </c>
      <c r="M703">
        <v>2</v>
      </c>
      <c r="N703">
        <v>2</v>
      </c>
      <c r="O703">
        <v>2</v>
      </c>
      <c r="P703">
        <v>0</v>
      </c>
      <c r="Q703">
        <v>0</v>
      </c>
      <c r="R703">
        <v>0</v>
      </c>
      <c r="S703">
        <v>0</v>
      </c>
      <c r="T703">
        <v>0</v>
      </c>
      <c r="U703">
        <v>0</v>
      </c>
      <c r="V703">
        <v>0</v>
      </c>
      <c r="W703">
        <v>0</v>
      </c>
      <c r="X703">
        <v>0</v>
      </c>
      <c r="Y703">
        <v>0</v>
      </c>
      <c r="Z703">
        <v>0</v>
      </c>
      <c r="AA703">
        <v>0</v>
      </c>
      <c r="AB703">
        <v>0</v>
      </c>
      <c r="AC703">
        <v>0</v>
      </c>
      <c r="AD703">
        <v>0</v>
      </c>
      <c r="AE703">
        <v>0</v>
      </c>
      <c r="AF703">
        <v>1</v>
      </c>
      <c r="AG703">
        <v>1</v>
      </c>
      <c r="AH703">
        <v>0</v>
      </c>
      <c r="AI703">
        <v>0</v>
      </c>
      <c r="AJ703">
        <v>0</v>
      </c>
      <c r="AK703">
        <v>0</v>
      </c>
      <c r="AL703">
        <v>0</v>
      </c>
      <c r="AM703">
        <v>0</v>
      </c>
      <c r="AN703" s="50" t="s">
        <v>169</v>
      </c>
    </row>
    <row r="704" spans="1:40" x14ac:dyDescent="0.3">
      <c r="A704">
        <v>2026</v>
      </c>
      <c r="B704">
        <v>4</v>
      </c>
      <c r="C704">
        <v>7000</v>
      </c>
      <c r="D704">
        <v>7023</v>
      </c>
      <c r="E704" t="s">
        <v>201</v>
      </c>
      <c r="F704" t="s">
        <v>33</v>
      </c>
      <c r="G704" t="s">
        <v>42</v>
      </c>
      <c r="H704">
        <v>0</v>
      </c>
      <c r="I704">
        <v>0</v>
      </c>
      <c r="K704">
        <v>0</v>
      </c>
      <c r="L704">
        <v>0</v>
      </c>
      <c r="M704">
        <v>0</v>
      </c>
      <c r="N704">
        <v>0</v>
      </c>
      <c r="O704">
        <v>0</v>
      </c>
      <c r="P704">
        <v>0</v>
      </c>
      <c r="Q704">
        <v>0</v>
      </c>
      <c r="R704">
        <v>0</v>
      </c>
      <c r="S704">
        <v>0</v>
      </c>
      <c r="T704">
        <v>0</v>
      </c>
      <c r="U704">
        <v>0</v>
      </c>
      <c r="V704">
        <v>0</v>
      </c>
      <c r="W704">
        <v>0</v>
      </c>
      <c r="X704">
        <v>0</v>
      </c>
      <c r="Y704">
        <v>0</v>
      </c>
      <c r="Z704">
        <v>0</v>
      </c>
      <c r="AA704">
        <v>0</v>
      </c>
      <c r="AB704">
        <v>1</v>
      </c>
      <c r="AC704">
        <v>0</v>
      </c>
      <c r="AD704">
        <v>0</v>
      </c>
      <c r="AE704">
        <v>0</v>
      </c>
      <c r="AF704">
        <v>0</v>
      </c>
      <c r="AG704">
        <v>0</v>
      </c>
      <c r="AH704">
        <v>0</v>
      </c>
      <c r="AI704">
        <v>0</v>
      </c>
      <c r="AJ704">
        <v>0</v>
      </c>
      <c r="AK704">
        <v>0</v>
      </c>
      <c r="AL704">
        <v>0</v>
      </c>
      <c r="AM704">
        <v>0</v>
      </c>
      <c r="AN704" s="50" t="s">
        <v>42</v>
      </c>
    </row>
    <row r="705" spans="1:40" x14ac:dyDescent="0.3">
      <c r="A705">
        <v>2026</v>
      </c>
      <c r="B705">
        <v>4</v>
      </c>
      <c r="C705">
        <v>7083</v>
      </c>
      <c r="D705">
        <v>7107</v>
      </c>
      <c r="E705" t="s">
        <v>58</v>
      </c>
      <c r="F705" t="s">
        <v>33</v>
      </c>
      <c r="G705" t="s">
        <v>58</v>
      </c>
      <c r="H705">
        <v>0</v>
      </c>
      <c r="I705">
        <v>0</v>
      </c>
      <c r="K705">
        <v>0</v>
      </c>
      <c r="L705">
        <v>2</v>
      </c>
      <c r="M705">
        <v>2</v>
      </c>
      <c r="N705">
        <v>2</v>
      </c>
      <c r="O705">
        <v>2</v>
      </c>
      <c r="P705">
        <v>0</v>
      </c>
      <c r="Q705">
        <v>0</v>
      </c>
      <c r="R705">
        <v>0</v>
      </c>
      <c r="S705">
        <v>0</v>
      </c>
      <c r="T705">
        <v>1</v>
      </c>
      <c r="U705">
        <v>1</v>
      </c>
      <c r="V705">
        <v>0</v>
      </c>
      <c r="W705">
        <v>0</v>
      </c>
      <c r="X705">
        <v>0</v>
      </c>
      <c r="Y705">
        <v>0</v>
      </c>
      <c r="Z705">
        <v>0</v>
      </c>
      <c r="AA705">
        <v>0</v>
      </c>
      <c r="AB705">
        <v>0</v>
      </c>
      <c r="AC705">
        <v>0</v>
      </c>
      <c r="AD705">
        <v>0</v>
      </c>
      <c r="AE705">
        <v>0</v>
      </c>
      <c r="AF705">
        <v>1</v>
      </c>
      <c r="AG705">
        <v>1</v>
      </c>
      <c r="AH705">
        <v>0</v>
      </c>
      <c r="AI705">
        <v>1</v>
      </c>
      <c r="AJ705">
        <v>0</v>
      </c>
      <c r="AK705">
        <v>0</v>
      </c>
      <c r="AL705">
        <v>0</v>
      </c>
      <c r="AM705">
        <v>0</v>
      </c>
      <c r="AN705" s="50" t="s">
        <v>58</v>
      </c>
    </row>
    <row r="706" spans="1:40" x14ac:dyDescent="0.3">
      <c r="A706">
        <v>2026</v>
      </c>
      <c r="B706">
        <v>4</v>
      </c>
      <c r="C706">
        <v>7156</v>
      </c>
      <c r="D706">
        <v>7183</v>
      </c>
      <c r="E706" t="s">
        <v>202</v>
      </c>
      <c r="F706" t="s">
        <v>33</v>
      </c>
      <c r="G706" t="s">
        <v>49</v>
      </c>
      <c r="H706">
        <v>0</v>
      </c>
      <c r="I706">
        <v>0</v>
      </c>
      <c r="K706">
        <v>0</v>
      </c>
      <c r="L706">
        <v>2</v>
      </c>
      <c r="M706">
        <v>2</v>
      </c>
      <c r="N706">
        <v>2</v>
      </c>
      <c r="O706">
        <v>2</v>
      </c>
      <c r="P706">
        <v>2</v>
      </c>
      <c r="Q706">
        <v>2</v>
      </c>
      <c r="R706">
        <v>2</v>
      </c>
      <c r="S706">
        <v>2</v>
      </c>
      <c r="T706">
        <v>2</v>
      </c>
      <c r="U706">
        <v>2</v>
      </c>
      <c r="V706">
        <v>0</v>
      </c>
      <c r="W706">
        <v>0</v>
      </c>
      <c r="X706">
        <v>1</v>
      </c>
      <c r="Y706">
        <v>1</v>
      </c>
      <c r="Z706">
        <v>1</v>
      </c>
      <c r="AA706">
        <v>0</v>
      </c>
      <c r="AB706">
        <v>0</v>
      </c>
      <c r="AC706">
        <v>0</v>
      </c>
      <c r="AD706">
        <v>0</v>
      </c>
      <c r="AE706">
        <v>0</v>
      </c>
      <c r="AF706">
        <v>0</v>
      </c>
      <c r="AG706">
        <v>0</v>
      </c>
      <c r="AH706">
        <v>1</v>
      </c>
      <c r="AI706">
        <v>0</v>
      </c>
      <c r="AJ706">
        <v>2</v>
      </c>
      <c r="AK706">
        <v>0</v>
      </c>
      <c r="AL706">
        <v>1</v>
      </c>
      <c r="AM706">
        <v>0</v>
      </c>
      <c r="AN706" s="50" t="s">
        <v>49</v>
      </c>
    </row>
    <row r="707" spans="1:40" x14ac:dyDescent="0.3">
      <c r="A707">
        <v>2026</v>
      </c>
      <c r="B707">
        <v>4</v>
      </c>
      <c r="C707">
        <v>7273</v>
      </c>
      <c r="D707">
        <v>7306</v>
      </c>
      <c r="E707" t="s">
        <v>205</v>
      </c>
      <c r="F707" t="s">
        <v>33</v>
      </c>
      <c r="G707" t="s">
        <v>56</v>
      </c>
      <c r="H707">
        <v>0</v>
      </c>
      <c r="I707">
        <v>0</v>
      </c>
      <c r="K707">
        <v>0</v>
      </c>
      <c r="L707">
        <v>4</v>
      </c>
      <c r="M707">
        <v>4</v>
      </c>
      <c r="N707">
        <v>4</v>
      </c>
      <c r="O707">
        <v>4</v>
      </c>
      <c r="P707">
        <v>0</v>
      </c>
      <c r="Q707">
        <v>0</v>
      </c>
      <c r="R707">
        <v>0</v>
      </c>
      <c r="S707">
        <v>0</v>
      </c>
      <c r="T707">
        <v>1</v>
      </c>
      <c r="U707">
        <v>1</v>
      </c>
      <c r="V707">
        <v>0</v>
      </c>
      <c r="W707">
        <v>0</v>
      </c>
      <c r="X707">
        <v>1</v>
      </c>
      <c r="Y707">
        <v>1</v>
      </c>
      <c r="Z707">
        <v>1</v>
      </c>
      <c r="AA707">
        <v>0</v>
      </c>
      <c r="AB707">
        <v>0</v>
      </c>
      <c r="AC707">
        <v>2</v>
      </c>
      <c r="AD707">
        <v>2</v>
      </c>
      <c r="AE707">
        <v>2</v>
      </c>
      <c r="AF707">
        <v>1</v>
      </c>
      <c r="AG707">
        <v>1</v>
      </c>
      <c r="AH707">
        <v>0</v>
      </c>
      <c r="AI707">
        <v>0</v>
      </c>
      <c r="AJ707">
        <v>0</v>
      </c>
      <c r="AK707">
        <v>0</v>
      </c>
      <c r="AL707">
        <v>3</v>
      </c>
      <c r="AM707">
        <v>0</v>
      </c>
      <c r="AN707" s="50" t="s">
        <v>56</v>
      </c>
    </row>
    <row r="708" spans="1:40" x14ac:dyDescent="0.3">
      <c r="A708">
        <v>2026</v>
      </c>
      <c r="B708">
        <v>4</v>
      </c>
      <c r="C708">
        <v>7283</v>
      </c>
      <c r="D708">
        <v>7316</v>
      </c>
      <c r="E708" t="s">
        <v>207</v>
      </c>
      <c r="F708" t="s">
        <v>92</v>
      </c>
      <c r="G708" t="s">
        <v>128</v>
      </c>
      <c r="H708">
        <v>0</v>
      </c>
      <c r="I708">
        <v>0</v>
      </c>
      <c r="K708">
        <v>0</v>
      </c>
      <c r="L708">
        <v>0</v>
      </c>
      <c r="M708">
        <v>0</v>
      </c>
      <c r="N708">
        <v>0</v>
      </c>
      <c r="O708">
        <v>0</v>
      </c>
      <c r="P708">
        <v>0</v>
      </c>
      <c r="Q708">
        <v>0</v>
      </c>
      <c r="R708">
        <v>0</v>
      </c>
      <c r="S708">
        <v>0</v>
      </c>
      <c r="T708">
        <v>0</v>
      </c>
      <c r="U708">
        <v>0</v>
      </c>
      <c r="V708">
        <v>0</v>
      </c>
      <c r="W708">
        <v>0</v>
      </c>
      <c r="X708">
        <v>0</v>
      </c>
      <c r="Y708">
        <v>0</v>
      </c>
      <c r="Z708">
        <v>0</v>
      </c>
      <c r="AA708">
        <v>0</v>
      </c>
      <c r="AB708">
        <v>0</v>
      </c>
      <c r="AC708">
        <v>0</v>
      </c>
      <c r="AD708">
        <v>0</v>
      </c>
      <c r="AE708">
        <v>0</v>
      </c>
      <c r="AF708">
        <v>1</v>
      </c>
      <c r="AG708">
        <v>1</v>
      </c>
      <c r="AH708">
        <v>0</v>
      </c>
      <c r="AI708">
        <v>0</v>
      </c>
      <c r="AJ708">
        <v>0</v>
      </c>
      <c r="AK708">
        <v>0</v>
      </c>
      <c r="AL708">
        <v>0</v>
      </c>
      <c r="AM708">
        <v>0</v>
      </c>
      <c r="AN708" s="50" t="s">
        <v>128</v>
      </c>
    </row>
    <row r="709" spans="1:40" x14ac:dyDescent="0.3">
      <c r="A709">
        <v>2026</v>
      </c>
      <c r="B709">
        <v>4</v>
      </c>
      <c r="C709">
        <v>7284</v>
      </c>
      <c r="D709">
        <v>7317</v>
      </c>
      <c r="E709" t="s">
        <v>208</v>
      </c>
      <c r="F709" t="s">
        <v>163</v>
      </c>
      <c r="G709" t="s">
        <v>169</v>
      </c>
      <c r="H709">
        <v>0</v>
      </c>
      <c r="I709">
        <v>0</v>
      </c>
      <c r="K709">
        <v>0</v>
      </c>
      <c r="L709">
        <v>0</v>
      </c>
      <c r="M709">
        <v>0</v>
      </c>
      <c r="N709">
        <v>0</v>
      </c>
      <c r="O709">
        <v>0</v>
      </c>
      <c r="P709">
        <v>0</v>
      </c>
      <c r="Q709">
        <v>0</v>
      </c>
      <c r="R709">
        <v>0</v>
      </c>
      <c r="S709">
        <v>0</v>
      </c>
      <c r="T709">
        <v>1</v>
      </c>
      <c r="U709">
        <v>1</v>
      </c>
      <c r="V709">
        <v>0</v>
      </c>
      <c r="W709">
        <v>0</v>
      </c>
      <c r="X709">
        <v>0</v>
      </c>
      <c r="Y709">
        <v>0</v>
      </c>
      <c r="Z709">
        <v>0</v>
      </c>
      <c r="AA709">
        <v>0</v>
      </c>
      <c r="AB709">
        <v>0</v>
      </c>
      <c r="AC709">
        <v>0</v>
      </c>
      <c r="AD709">
        <v>0</v>
      </c>
      <c r="AE709">
        <v>0</v>
      </c>
      <c r="AF709">
        <v>0</v>
      </c>
      <c r="AG709">
        <v>0</v>
      </c>
      <c r="AH709">
        <v>0</v>
      </c>
      <c r="AI709">
        <v>0</v>
      </c>
      <c r="AJ709">
        <v>0</v>
      </c>
      <c r="AK709">
        <v>0</v>
      </c>
      <c r="AL709">
        <v>0</v>
      </c>
      <c r="AM709">
        <v>0</v>
      </c>
      <c r="AN709" s="50" t="s">
        <v>169</v>
      </c>
    </row>
    <row r="710" spans="1:40" x14ac:dyDescent="0.3">
      <c r="A710">
        <v>2026</v>
      </c>
      <c r="B710">
        <v>4</v>
      </c>
      <c r="C710">
        <v>8434</v>
      </c>
      <c r="D710">
        <v>7410</v>
      </c>
      <c r="E710" t="s">
        <v>210</v>
      </c>
      <c r="F710" t="s">
        <v>33</v>
      </c>
      <c r="G710" t="s">
        <v>45</v>
      </c>
      <c r="H710">
        <v>0</v>
      </c>
      <c r="I710">
        <v>0</v>
      </c>
      <c r="K710">
        <v>0</v>
      </c>
      <c r="L710">
        <v>2</v>
      </c>
      <c r="M710">
        <v>2</v>
      </c>
      <c r="N710">
        <v>2</v>
      </c>
      <c r="O710">
        <v>2</v>
      </c>
      <c r="P710">
        <v>0</v>
      </c>
      <c r="Q710">
        <v>0</v>
      </c>
      <c r="R710">
        <v>0</v>
      </c>
      <c r="S710">
        <v>0</v>
      </c>
      <c r="T710">
        <v>0</v>
      </c>
      <c r="U710">
        <v>0</v>
      </c>
      <c r="V710">
        <v>0</v>
      </c>
      <c r="W710">
        <v>0</v>
      </c>
      <c r="X710">
        <v>0</v>
      </c>
      <c r="Y710">
        <v>0</v>
      </c>
      <c r="Z710">
        <v>0</v>
      </c>
      <c r="AA710">
        <v>0</v>
      </c>
      <c r="AB710">
        <v>0</v>
      </c>
      <c r="AC710">
        <v>1</v>
      </c>
      <c r="AD710">
        <v>1</v>
      </c>
      <c r="AE710">
        <v>1</v>
      </c>
      <c r="AF710">
        <v>1</v>
      </c>
      <c r="AG710">
        <v>1</v>
      </c>
      <c r="AH710">
        <v>0</v>
      </c>
      <c r="AI710">
        <v>1</v>
      </c>
      <c r="AJ710">
        <v>1</v>
      </c>
      <c r="AK710">
        <v>0</v>
      </c>
      <c r="AL710">
        <v>0</v>
      </c>
      <c r="AM710">
        <v>0</v>
      </c>
      <c r="AN710" s="50" t="s">
        <v>45</v>
      </c>
    </row>
    <row r="711" spans="1:40" x14ac:dyDescent="0.3">
      <c r="A711">
        <v>2026</v>
      </c>
      <c r="B711">
        <v>4</v>
      </c>
      <c r="C711">
        <v>12507</v>
      </c>
      <c r="D711">
        <v>11833</v>
      </c>
      <c r="E711" t="s">
        <v>416</v>
      </c>
      <c r="F711" t="s">
        <v>90</v>
      </c>
      <c r="G711" t="s">
        <v>34</v>
      </c>
      <c r="H711">
        <v>0</v>
      </c>
      <c r="I711">
        <v>0</v>
      </c>
      <c r="K711">
        <v>0</v>
      </c>
      <c r="L711">
        <v>0</v>
      </c>
      <c r="M711">
        <v>0</v>
      </c>
      <c r="N711">
        <v>0</v>
      </c>
      <c r="O711">
        <v>0</v>
      </c>
      <c r="P711">
        <v>0</v>
      </c>
      <c r="Q711">
        <v>0</v>
      </c>
      <c r="R711">
        <v>0</v>
      </c>
      <c r="S711">
        <v>0</v>
      </c>
      <c r="T711">
        <v>0</v>
      </c>
      <c r="U711">
        <v>0</v>
      </c>
      <c r="V711">
        <v>0</v>
      </c>
      <c r="W711">
        <v>0</v>
      </c>
      <c r="X711">
        <v>0</v>
      </c>
      <c r="Y711">
        <v>0</v>
      </c>
      <c r="Z711">
        <v>0</v>
      </c>
      <c r="AA711">
        <v>0</v>
      </c>
      <c r="AB711">
        <v>0</v>
      </c>
      <c r="AC711">
        <v>0</v>
      </c>
      <c r="AD711">
        <v>0</v>
      </c>
      <c r="AE711">
        <v>0</v>
      </c>
      <c r="AF711">
        <v>0</v>
      </c>
      <c r="AG711">
        <v>0</v>
      </c>
      <c r="AH711">
        <v>0</v>
      </c>
      <c r="AI711">
        <v>8</v>
      </c>
      <c r="AJ711">
        <v>0</v>
      </c>
      <c r="AK711">
        <v>0</v>
      </c>
      <c r="AL711">
        <v>0</v>
      </c>
      <c r="AM711">
        <v>0</v>
      </c>
      <c r="AN711" s="50" t="s">
        <v>33</v>
      </c>
    </row>
    <row r="712" spans="1:40" x14ac:dyDescent="0.3">
      <c r="A712">
        <v>2026</v>
      </c>
      <c r="B712">
        <v>4</v>
      </c>
      <c r="C712">
        <v>13177</v>
      </c>
      <c r="D712">
        <v>11129</v>
      </c>
      <c r="E712" t="s">
        <v>499</v>
      </c>
      <c r="F712" t="s">
        <v>90</v>
      </c>
      <c r="G712" t="s">
        <v>34</v>
      </c>
      <c r="H712">
        <v>1</v>
      </c>
      <c r="I712">
        <v>0</v>
      </c>
      <c r="K712">
        <v>0</v>
      </c>
      <c r="L712">
        <v>1</v>
      </c>
      <c r="M712">
        <v>1</v>
      </c>
      <c r="N712">
        <v>1</v>
      </c>
      <c r="O712">
        <v>1</v>
      </c>
      <c r="P712">
        <v>1</v>
      </c>
      <c r="Q712">
        <v>1</v>
      </c>
      <c r="R712">
        <v>1</v>
      </c>
      <c r="S712">
        <v>1</v>
      </c>
      <c r="T712">
        <v>0</v>
      </c>
      <c r="U712">
        <v>0</v>
      </c>
      <c r="V712">
        <v>0</v>
      </c>
      <c r="W712">
        <v>0</v>
      </c>
      <c r="X712">
        <v>0</v>
      </c>
      <c r="Y712">
        <v>0</v>
      </c>
      <c r="Z712">
        <v>0</v>
      </c>
      <c r="AA712">
        <v>0</v>
      </c>
      <c r="AB712">
        <v>0</v>
      </c>
      <c r="AC712">
        <v>0</v>
      </c>
      <c r="AD712">
        <v>0</v>
      </c>
      <c r="AE712">
        <v>0</v>
      </c>
      <c r="AF712">
        <v>0</v>
      </c>
      <c r="AG712">
        <v>0</v>
      </c>
      <c r="AH712">
        <v>0</v>
      </c>
      <c r="AI712">
        <v>0</v>
      </c>
      <c r="AJ712">
        <v>0</v>
      </c>
      <c r="AK712">
        <v>0</v>
      </c>
      <c r="AL712">
        <v>0</v>
      </c>
      <c r="AM712">
        <v>0</v>
      </c>
      <c r="AN712" s="50" t="s">
        <v>33</v>
      </c>
    </row>
    <row r="713" spans="1:40" x14ac:dyDescent="0.3">
      <c r="A713">
        <v>2026</v>
      </c>
      <c r="B713">
        <v>4</v>
      </c>
      <c r="C713">
        <v>14654</v>
      </c>
      <c r="D713">
        <v>11470</v>
      </c>
      <c r="E713" t="s">
        <v>216</v>
      </c>
      <c r="F713" t="s">
        <v>90</v>
      </c>
      <c r="G713" t="s">
        <v>34</v>
      </c>
      <c r="H713">
        <v>5</v>
      </c>
      <c r="I713">
        <v>0</v>
      </c>
      <c r="K713">
        <v>5</v>
      </c>
      <c r="L713">
        <v>0</v>
      </c>
      <c r="M713">
        <v>0</v>
      </c>
      <c r="N713">
        <v>0</v>
      </c>
      <c r="O713">
        <v>1</v>
      </c>
      <c r="P713">
        <v>2</v>
      </c>
      <c r="Q713">
        <v>2</v>
      </c>
      <c r="R713">
        <v>2</v>
      </c>
      <c r="S713">
        <v>1</v>
      </c>
      <c r="T713">
        <v>0</v>
      </c>
      <c r="U713">
        <v>0</v>
      </c>
      <c r="V713">
        <v>0</v>
      </c>
      <c r="W713">
        <v>0</v>
      </c>
      <c r="X713">
        <v>0</v>
      </c>
      <c r="Y713">
        <v>0</v>
      </c>
      <c r="Z713">
        <v>0</v>
      </c>
      <c r="AA713">
        <v>0</v>
      </c>
      <c r="AB713">
        <v>0</v>
      </c>
      <c r="AC713">
        <v>0</v>
      </c>
      <c r="AD713">
        <v>0</v>
      </c>
      <c r="AE713">
        <v>0</v>
      </c>
      <c r="AF713">
        <v>0</v>
      </c>
      <c r="AG713">
        <v>0</v>
      </c>
      <c r="AH713">
        <v>0</v>
      </c>
      <c r="AI713">
        <v>2</v>
      </c>
      <c r="AJ713">
        <v>0</v>
      </c>
      <c r="AK713">
        <v>0</v>
      </c>
      <c r="AL713">
        <v>0</v>
      </c>
      <c r="AM713">
        <v>0</v>
      </c>
      <c r="AN713" s="50" t="s">
        <v>33</v>
      </c>
    </row>
    <row r="714" spans="1:40" x14ac:dyDescent="0.3">
      <c r="A714">
        <v>2026</v>
      </c>
      <c r="B714">
        <v>4</v>
      </c>
      <c r="C714">
        <v>26291</v>
      </c>
      <c r="D714">
        <v>17605</v>
      </c>
      <c r="E714" t="s">
        <v>217</v>
      </c>
      <c r="F714" t="s">
        <v>92</v>
      </c>
      <c r="G714" t="s">
        <v>128</v>
      </c>
      <c r="H714">
        <v>0</v>
      </c>
      <c r="I714">
        <v>0</v>
      </c>
      <c r="K714">
        <v>0</v>
      </c>
      <c r="L714">
        <v>2</v>
      </c>
      <c r="M714">
        <v>2</v>
      </c>
      <c r="N714">
        <v>2</v>
      </c>
      <c r="O714">
        <v>2</v>
      </c>
      <c r="P714">
        <v>0</v>
      </c>
      <c r="Q714">
        <v>0</v>
      </c>
      <c r="R714">
        <v>0</v>
      </c>
      <c r="S714">
        <v>0</v>
      </c>
      <c r="T714">
        <v>0</v>
      </c>
      <c r="U714">
        <v>0</v>
      </c>
      <c r="V714">
        <v>0</v>
      </c>
      <c r="W714">
        <v>0</v>
      </c>
      <c r="X714">
        <v>0</v>
      </c>
      <c r="Y714">
        <v>0</v>
      </c>
      <c r="Z714">
        <v>0</v>
      </c>
      <c r="AA714">
        <v>0</v>
      </c>
      <c r="AB714">
        <v>0</v>
      </c>
      <c r="AC714">
        <v>0</v>
      </c>
      <c r="AD714">
        <v>0</v>
      </c>
      <c r="AE714">
        <v>0</v>
      </c>
      <c r="AF714">
        <v>0</v>
      </c>
      <c r="AG714">
        <v>0</v>
      </c>
      <c r="AH714">
        <v>0</v>
      </c>
      <c r="AI714">
        <v>0</v>
      </c>
      <c r="AJ714">
        <v>0</v>
      </c>
      <c r="AK714">
        <v>0</v>
      </c>
      <c r="AL714">
        <v>0</v>
      </c>
      <c r="AM714">
        <v>0</v>
      </c>
      <c r="AN714" s="50" t="s">
        <v>128</v>
      </c>
    </row>
    <row r="715" spans="1:40" x14ac:dyDescent="0.3">
      <c r="A715">
        <v>2026</v>
      </c>
      <c r="B715">
        <v>4</v>
      </c>
      <c r="C715">
        <v>26893</v>
      </c>
      <c r="D715">
        <v>17874</v>
      </c>
      <c r="E715" t="s">
        <v>218</v>
      </c>
      <c r="F715" t="s">
        <v>33</v>
      </c>
      <c r="G715" t="s">
        <v>61</v>
      </c>
      <c r="H715">
        <v>0</v>
      </c>
      <c r="I715">
        <v>0</v>
      </c>
      <c r="K715">
        <v>0</v>
      </c>
      <c r="L715">
        <v>0</v>
      </c>
      <c r="M715">
        <v>0</v>
      </c>
      <c r="N715">
        <v>0</v>
      </c>
      <c r="O715">
        <v>0</v>
      </c>
      <c r="P715">
        <v>0</v>
      </c>
      <c r="Q715">
        <v>0</v>
      </c>
      <c r="R715">
        <v>0</v>
      </c>
      <c r="S715">
        <v>0</v>
      </c>
      <c r="T715">
        <v>0</v>
      </c>
      <c r="U715">
        <v>0</v>
      </c>
      <c r="V715">
        <v>0</v>
      </c>
      <c r="W715">
        <v>0</v>
      </c>
      <c r="X715">
        <v>0</v>
      </c>
      <c r="Y715">
        <v>0</v>
      </c>
      <c r="Z715">
        <v>0</v>
      </c>
      <c r="AA715">
        <v>0</v>
      </c>
      <c r="AB715">
        <v>0</v>
      </c>
      <c r="AC715">
        <v>1</v>
      </c>
      <c r="AD715">
        <v>1</v>
      </c>
      <c r="AE715">
        <v>1</v>
      </c>
      <c r="AF715">
        <v>0</v>
      </c>
      <c r="AG715">
        <v>0</v>
      </c>
      <c r="AH715">
        <v>0</v>
      </c>
      <c r="AI715">
        <v>0</v>
      </c>
      <c r="AJ715">
        <v>1</v>
      </c>
      <c r="AK715">
        <v>0</v>
      </c>
      <c r="AL715">
        <v>0</v>
      </c>
      <c r="AM715">
        <v>1</v>
      </c>
      <c r="AN715" s="50" t="s">
        <v>335</v>
      </c>
    </row>
    <row r="716" spans="1:40" x14ac:dyDescent="0.3">
      <c r="A716">
        <v>2026</v>
      </c>
      <c r="B716">
        <v>4</v>
      </c>
      <c r="C716">
        <v>28687</v>
      </c>
      <c r="D716">
        <v>18916</v>
      </c>
      <c r="E716" t="s">
        <v>220</v>
      </c>
      <c r="F716" t="s">
        <v>92</v>
      </c>
      <c r="G716" t="s">
        <v>128</v>
      </c>
      <c r="H716">
        <v>0</v>
      </c>
      <c r="I716">
        <v>0</v>
      </c>
      <c r="K716">
        <v>0</v>
      </c>
      <c r="L716">
        <v>0</v>
      </c>
      <c r="M716">
        <v>0</v>
      </c>
      <c r="N716">
        <v>0</v>
      </c>
      <c r="O716">
        <v>0</v>
      </c>
      <c r="P716">
        <v>0</v>
      </c>
      <c r="Q716">
        <v>0</v>
      </c>
      <c r="R716">
        <v>0</v>
      </c>
      <c r="S716">
        <v>0</v>
      </c>
      <c r="T716">
        <v>0</v>
      </c>
      <c r="U716">
        <v>0</v>
      </c>
      <c r="V716">
        <v>0</v>
      </c>
      <c r="W716">
        <v>0</v>
      </c>
      <c r="X716">
        <v>0</v>
      </c>
      <c r="Y716">
        <v>0</v>
      </c>
      <c r="Z716">
        <v>0</v>
      </c>
      <c r="AA716">
        <v>0</v>
      </c>
      <c r="AB716">
        <v>1</v>
      </c>
      <c r="AC716">
        <v>0</v>
      </c>
      <c r="AD716">
        <v>0</v>
      </c>
      <c r="AE716">
        <v>0</v>
      </c>
      <c r="AF716">
        <v>0</v>
      </c>
      <c r="AG716">
        <v>0</v>
      </c>
      <c r="AH716">
        <v>0</v>
      </c>
      <c r="AI716">
        <v>14</v>
      </c>
      <c r="AJ716">
        <v>0</v>
      </c>
      <c r="AK716">
        <v>0</v>
      </c>
      <c r="AL716">
        <v>0</v>
      </c>
      <c r="AM716">
        <v>0</v>
      </c>
      <c r="AN716" s="50" t="s">
        <v>128</v>
      </c>
    </row>
    <row r="717" spans="1:40" x14ac:dyDescent="0.3">
      <c r="A717">
        <v>2026</v>
      </c>
      <c r="B717">
        <v>4</v>
      </c>
      <c r="C717">
        <v>35945</v>
      </c>
      <c r="D717">
        <v>26094</v>
      </c>
      <c r="E717" t="s">
        <v>222</v>
      </c>
      <c r="F717" t="s">
        <v>92</v>
      </c>
      <c r="G717" t="s">
        <v>92</v>
      </c>
      <c r="H717">
        <v>0</v>
      </c>
      <c r="I717">
        <v>0</v>
      </c>
      <c r="K717">
        <v>0</v>
      </c>
      <c r="L717">
        <v>1</v>
      </c>
      <c r="M717">
        <v>1</v>
      </c>
      <c r="N717">
        <v>1</v>
      </c>
      <c r="O717">
        <v>1</v>
      </c>
      <c r="P717">
        <v>0</v>
      </c>
      <c r="Q717">
        <v>0</v>
      </c>
      <c r="R717">
        <v>0</v>
      </c>
      <c r="S717">
        <v>0</v>
      </c>
      <c r="T717">
        <v>0</v>
      </c>
      <c r="U717">
        <v>0</v>
      </c>
      <c r="V717">
        <v>0</v>
      </c>
      <c r="W717">
        <v>0</v>
      </c>
      <c r="X717">
        <v>0</v>
      </c>
      <c r="Y717">
        <v>0</v>
      </c>
      <c r="Z717">
        <v>0</v>
      </c>
      <c r="AA717">
        <v>0</v>
      </c>
      <c r="AB717">
        <v>0</v>
      </c>
      <c r="AC717">
        <v>0</v>
      </c>
      <c r="AD717">
        <v>0</v>
      </c>
      <c r="AE717">
        <v>0</v>
      </c>
      <c r="AF717">
        <v>1</v>
      </c>
      <c r="AG717">
        <v>1</v>
      </c>
      <c r="AH717">
        <v>0</v>
      </c>
      <c r="AI717">
        <v>0</v>
      </c>
      <c r="AJ717">
        <v>0</v>
      </c>
      <c r="AK717">
        <v>0</v>
      </c>
      <c r="AL717">
        <v>0</v>
      </c>
      <c r="AM717">
        <v>0</v>
      </c>
      <c r="AN717" s="50" t="s">
        <v>92</v>
      </c>
    </row>
    <row r="718" spans="1:40" x14ac:dyDescent="0.3">
      <c r="A718">
        <v>2026</v>
      </c>
      <c r="B718">
        <v>4</v>
      </c>
      <c r="C718">
        <v>36380</v>
      </c>
      <c r="D718">
        <v>26706</v>
      </c>
      <c r="E718" t="s">
        <v>504</v>
      </c>
      <c r="F718" t="s">
        <v>90</v>
      </c>
      <c r="G718" t="s">
        <v>34</v>
      </c>
      <c r="H718">
        <v>7</v>
      </c>
      <c r="I718">
        <v>0</v>
      </c>
      <c r="K718">
        <v>6</v>
      </c>
      <c r="L718">
        <v>0</v>
      </c>
      <c r="M718">
        <v>0</v>
      </c>
      <c r="N718">
        <v>0</v>
      </c>
      <c r="O718">
        <v>0</v>
      </c>
      <c r="P718">
        <v>0</v>
      </c>
      <c r="Q718">
        <v>0</v>
      </c>
      <c r="R718">
        <v>0</v>
      </c>
      <c r="S718">
        <v>0</v>
      </c>
      <c r="T718">
        <v>0</v>
      </c>
      <c r="U718">
        <v>0</v>
      </c>
      <c r="V718">
        <v>0</v>
      </c>
      <c r="W718">
        <v>0</v>
      </c>
      <c r="X718">
        <v>0</v>
      </c>
      <c r="Y718">
        <v>0</v>
      </c>
      <c r="Z718">
        <v>0</v>
      </c>
      <c r="AA718">
        <v>0</v>
      </c>
      <c r="AB718">
        <v>0</v>
      </c>
      <c r="AC718">
        <v>0</v>
      </c>
      <c r="AD718">
        <v>0</v>
      </c>
      <c r="AE718">
        <v>0</v>
      </c>
      <c r="AF718">
        <v>0</v>
      </c>
      <c r="AG718">
        <v>0</v>
      </c>
      <c r="AH718">
        <v>0</v>
      </c>
      <c r="AI718">
        <v>0</v>
      </c>
      <c r="AJ718">
        <v>0</v>
      </c>
      <c r="AK718">
        <v>0</v>
      </c>
      <c r="AL718">
        <v>0</v>
      </c>
      <c r="AM718">
        <v>0</v>
      </c>
      <c r="AN718" s="50" t="e">
        <v>#N/A</v>
      </c>
    </row>
    <row r="719" spans="1:40" x14ac:dyDescent="0.3">
      <c r="A719">
        <v>2026</v>
      </c>
      <c r="B719">
        <v>4</v>
      </c>
      <c r="C719">
        <v>39423</v>
      </c>
      <c r="D719">
        <v>31139</v>
      </c>
      <c r="E719" t="s">
        <v>376</v>
      </c>
      <c r="F719" t="s">
        <v>163</v>
      </c>
      <c r="G719" t="s">
        <v>167</v>
      </c>
      <c r="H719">
        <v>0</v>
      </c>
      <c r="I719">
        <v>0</v>
      </c>
      <c r="K719">
        <v>0</v>
      </c>
      <c r="L719">
        <v>1</v>
      </c>
      <c r="M719">
        <v>1</v>
      </c>
      <c r="N719">
        <v>1</v>
      </c>
      <c r="O719">
        <v>1</v>
      </c>
      <c r="P719">
        <v>0</v>
      </c>
      <c r="Q719">
        <v>0</v>
      </c>
      <c r="R719">
        <v>0</v>
      </c>
      <c r="S719">
        <v>0</v>
      </c>
      <c r="T719">
        <v>0</v>
      </c>
      <c r="U719">
        <v>0</v>
      </c>
      <c r="V719">
        <v>0</v>
      </c>
      <c r="W719">
        <v>0</v>
      </c>
      <c r="X719">
        <v>0</v>
      </c>
      <c r="Y719">
        <v>0</v>
      </c>
      <c r="Z719">
        <v>0</v>
      </c>
      <c r="AA719">
        <v>0</v>
      </c>
      <c r="AB719">
        <v>0</v>
      </c>
      <c r="AC719">
        <v>0</v>
      </c>
      <c r="AD719">
        <v>0</v>
      </c>
      <c r="AE719">
        <v>0</v>
      </c>
      <c r="AF719">
        <v>0</v>
      </c>
      <c r="AG719">
        <v>0</v>
      </c>
      <c r="AH719">
        <v>0</v>
      </c>
      <c r="AI719">
        <v>0</v>
      </c>
      <c r="AJ719">
        <v>0</v>
      </c>
      <c r="AK719">
        <v>0</v>
      </c>
      <c r="AL719">
        <v>0</v>
      </c>
      <c r="AM719">
        <v>0</v>
      </c>
      <c r="AN719" s="50" t="s">
        <v>331</v>
      </c>
    </row>
    <row r="720" spans="1:40" x14ac:dyDescent="0.3">
      <c r="A720">
        <v>2026</v>
      </c>
      <c r="B720">
        <v>4</v>
      </c>
      <c r="C720">
        <v>40593</v>
      </c>
      <c r="D720">
        <v>31449</v>
      </c>
      <c r="E720" t="s">
        <v>194</v>
      </c>
      <c r="F720" t="s">
        <v>33</v>
      </c>
      <c r="G720" t="s">
        <v>54</v>
      </c>
      <c r="H720">
        <v>0</v>
      </c>
      <c r="I720">
        <v>0</v>
      </c>
      <c r="K720">
        <v>0</v>
      </c>
      <c r="L720">
        <v>5</v>
      </c>
      <c r="M720">
        <v>5</v>
      </c>
      <c r="N720">
        <v>5</v>
      </c>
      <c r="O720">
        <v>5</v>
      </c>
      <c r="P720">
        <v>2</v>
      </c>
      <c r="Q720">
        <v>2</v>
      </c>
      <c r="R720">
        <v>2</v>
      </c>
      <c r="S720">
        <v>2</v>
      </c>
      <c r="T720">
        <v>2</v>
      </c>
      <c r="U720">
        <v>2</v>
      </c>
      <c r="V720">
        <v>0</v>
      </c>
      <c r="W720">
        <v>0</v>
      </c>
      <c r="X720">
        <v>4</v>
      </c>
      <c r="Y720">
        <v>5</v>
      </c>
      <c r="Z720">
        <v>5</v>
      </c>
      <c r="AA720">
        <v>0</v>
      </c>
      <c r="AB720">
        <v>1</v>
      </c>
      <c r="AC720">
        <v>1</v>
      </c>
      <c r="AD720">
        <v>1</v>
      </c>
      <c r="AE720">
        <v>2</v>
      </c>
      <c r="AF720">
        <v>1</v>
      </c>
      <c r="AG720">
        <v>1</v>
      </c>
      <c r="AH720">
        <v>4</v>
      </c>
      <c r="AI720">
        <v>18</v>
      </c>
      <c r="AJ720">
        <v>0</v>
      </c>
      <c r="AK720">
        <v>0</v>
      </c>
      <c r="AL720">
        <v>0</v>
      </c>
      <c r="AM720">
        <v>0</v>
      </c>
      <c r="AN720" s="50" t="s">
        <v>194</v>
      </c>
    </row>
    <row r="721" spans="1:40" x14ac:dyDescent="0.3">
      <c r="A721">
        <v>2026</v>
      </c>
      <c r="B721">
        <v>4</v>
      </c>
      <c r="C721">
        <v>40716</v>
      </c>
      <c r="D721">
        <v>32743</v>
      </c>
      <c r="E721" t="s">
        <v>54</v>
      </c>
      <c r="F721" t="s">
        <v>33</v>
      </c>
      <c r="G721" t="s">
        <v>54</v>
      </c>
      <c r="H721">
        <v>1</v>
      </c>
      <c r="I721">
        <v>0</v>
      </c>
      <c r="K721">
        <v>1</v>
      </c>
      <c r="L721">
        <v>0</v>
      </c>
      <c r="M721">
        <v>0</v>
      </c>
      <c r="N721">
        <v>0</v>
      </c>
      <c r="O721">
        <v>0</v>
      </c>
      <c r="P721">
        <v>3</v>
      </c>
      <c r="Q721">
        <v>3</v>
      </c>
      <c r="R721">
        <v>3</v>
      </c>
      <c r="S721">
        <v>3</v>
      </c>
      <c r="T721">
        <v>3</v>
      </c>
      <c r="U721">
        <v>3</v>
      </c>
      <c r="V721">
        <v>0</v>
      </c>
      <c r="W721">
        <v>0</v>
      </c>
      <c r="X721">
        <v>0</v>
      </c>
      <c r="Y721">
        <v>0</v>
      </c>
      <c r="Z721">
        <v>0</v>
      </c>
      <c r="AA721">
        <v>0</v>
      </c>
      <c r="AB721">
        <v>2</v>
      </c>
      <c r="AC721">
        <v>1</v>
      </c>
      <c r="AD721">
        <v>0</v>
      </c>
      <c r="AE721">
        <v>0</v>
      </c>
      <c r="AF721">
        <v>0</v>
      </c>
      <c r="AG721">
        <v>0</v>
      </c>
      <c r="AH721">
        <v>1</v>
      </c>
      <c r="AI721">
        <v>7</v>
      </c>
      <c r="AJ721">
        <v>3</v>
      </c>
      <c r="AK721">
        <v>0</v>
      </c>
      <c r="AL721">
        <v>0</v>
      </c>
      <c r="AM721">
        <v>1</v>
      </c>
      <c r="AN721" s="50" t="s">
        <v>333</v>
      </c>
    </row>
    <row r="722" spans="1:40" x14ac:dyDescent="0.3">
      <c r="A722">
        <v>2026</v>
      </c>
      <c r="B722">
        <v>4</v>
      </c>
      <c r="C722">
        <v>40948</v>
      </c>
      <c r="D722">
        <v>34132</v>
      </c>
      <c r="E722" t="s">
        <v>475</v>
      </c>
      <c r="F722" t="s">
        <v>92</v>
      </c>
      <c r="G722" t="s">
        <v>118</v>
      </c>
      <c r="H722">
        <v>0</v>
      </c>
      <c r="I722">
        <v>0</v>
      </c>
      <c r="K722">
        <v>0</v>
      </c>
      <c r="L722">
        <v>1</v>
      </c>
      <c r="M722">
        <v>0</v>
      </c>
      <c r="N722">
        <v>1</v>
      </c>
      <c r="O722">
        <v>1</v>
      </c>
      <c r="P722">
        <v>0</v>
      </c>
      <c r="Q722">
        <v>1</v>
      </c>
      <c r="R722">
        <v>0</v>
      </c>
      <c r="S722">
        <v>0</v>
      </c>
      <c r="T722">
        <v>0</v>
      </c>
      <c r="U722">
        <v>0</v>
      </c>
      <c r="V722">
        <v>0</v>
      </c>
      <c r="W722">
        <v>0</v>
      </c>
      <c r="X722">
        <v>1</v>
      </c>
      <c r="Y722">
        <v>1</v>
      </c>
      <c r="Z722">
        <v>1</v>
      </c>
      <c r="AA722">
        <v>0</v>
      </c>
      <c r="AB722">
        <v>0</v>
      </c>
      <c r="AC722">
        <v>0</v>
      </c>
      <c r="AD722">
        <v>0</v>
      </c>
      <c r="AE722">
        <v>0</v>
      </c>
      <c r="AF722">
        <v>0</v>
      </c>
      <c r="AG722">
        <v>0</v>
      </c>
      <c r="AH722">
        <v>0</v>
      </c>
      <c r="AI722">
        <v>0</v>
      </c>
      <c r="AJ722">
        <v>0</v>
      </c>
      <c r="AK722">
        <v>0</v>
      </c>
      <c r="AL722">
        <v>0</v>
      </c>
      <c r="AM722">
        <v>0</v>
      </c>
      <c r="AN722" s="50" t="s">
        <v>328</v>
      </c>
    </row>
    <row r="723" spans="1:40" x14ac:dyDescent="0.3">
      <c r="AN723" s="50" t="e">
        <v>#N/A</v>
      </c>
    </row>
    <row r="724" spans="1:40" x14ac:dyDescent="0.3">
      <c r="AN724" s="50" t="e">
        <v>#N/A</v>
      </c>
    </row>
    <row r="725" spans="1:40" x14ac:dyDescent="0.3">
      <c r="AN725" s="50" t="e">
        <v>#N/A</v>
      </c>
    </row>
    <row r="726" spans="1:40" x14ac:dyDescent="0.3">
      <c r="AN726" s="50" t="e">
        <v>#N/A</v>
      </c>
    </row>
    <row r="727" spans="1:40" x14ac:dyDescent="0.3">
      <c r="AN727" s="50" t="e">
        <v>#N/A</v>
      </c>
    </row>
    <row r="728" spans="1:40" x14ac:dyDescent="0.3">
      <c r="AN728" s="50" t="e">
        <v>#N/A</v>
      </c>
    </row>
    <row r="729" spans="1:40" x14ac:dyDescent="0.3">
      <c r="AN729" s="50" t="e">
        <v>#N/A</v>
      </c>
    </row>
    <row r="730" spans="1:40" x14ac:dyDescent="0.3">
      <c r="AN730" s="50" t="e">
        <v>#N/A</v>
      </c>
    </row>
    <row r="731" spans="1:40" x14ac:dyDescent="0.3">
      <c r="AN731" s="50" t="e">
        <v>#N/A</v>
      </c>
    </row>
    <row r="732" spans="1:40" x14ac:dyDescent="0.3">
      <c r="AN732" s="50" t="e">
        <v>#N/A</v>
      </c>
    </row>
    <row r="733" spans="1:40" x14ac:dyDescent="0.3">
      <c r="AN733" s="50" t="e">
        <v>#N/A</v>
      </c>
    </row>
    <row r="734" spans="1:40" x14ac:dyDescent="0.3">
      <c r="AN734" s="50" t="e">
        <v>#N/A</v>
      </c>
    </row>
    <row r="735" spans="1:40" x14ac:dyDescent="0.3">
      <c r="AN735" s="50" t="e">
        <v>#N/A</v>
      </c>
    </row>
    <row r="736" spans="1:40" x14ac:dyDescent="0.3">
      <c r="AN736" s="50" t="e">
        <v>#N/A</v>
      </c>
    </row>
    <row r="737" spans="40:40" x14ac:dyDescent="0.3">
      <c r="AN737" s="50" t="e">
        <v>#N/A</v>
      </c>
    </row>
    <row r="738" spans="40:40" x14ac:dyDescent="0.3">
      <c r="AN738" s="50" t="e">
        <v>#N/A</v>
      </c>
    </row>
    <row r="739" spans="40:40" x14ac:dyDescent="0.3">
      <c r="AN739" s="50" t="e">
        <v>#N/A</v>
      </c>
    </row>
    <row r="740" spans="40:40" x14ac:dyDescent="0.3">
      <c r="AN740" s="50" t="e">
        <v>#N/A</v>
      </c>
    </row>
    <row r="741" spans="40:40" x14ac:dyDescent="0.3">
      <c r="AN741" s="50" t="e">
        <v>#N/A</v>
      </c>
    </row>
    <row r="742" spans="40:40" x14ac:dyDescent="0.3">
      <c r="AN742" s="50" t="e">
        <v>#N/A</v>
      </c>
    </row>
    <row r="743" spans="40:40" x14ac:dyDescent="0.3">
      <c r="AN743" s="50" t="e">
        <v>#N/A</v>
      </c>
    </row>
    <row r="744" spans="40:40" x14ac:dyDescent="0.3">
      <c r="AN744" s="50" t="e">
        <v>#N/A</v>
      </c>
    </row>
    <row r="745" spans="40:40" x14ac:dyDescent="0.3">
      <c r="AN745" s="50" t="e">
        <v>#N/A</v>
      </c>
    </row>
    <row r="746" spans="40:40" x14ac:dyDescent="0.3">
      <c r="AN746" s="50" t="e">
        <v>#N/A</v>
      </c>
    </row>
    <row r="747" spans="40:40" x14ac:dyDescent="0.3">
      <c r="AN747" s="50" t="e">
        <v>#N/A</v>
      </c>
    </row>
    <row r="748" spans="40:40" x14ac:dyDescent="0.3">
      <c r="AN748" s="50" t="e">
        <v>#N/A</v>
      </c>
    </row>
    <row r="749" spans="40:40" x14ac:dyDescent="0.3">
      <c r="AN749" s="50" t="e">
        <v>#N/A</v>
      </c>
    </row>
    <row r="750" spans="40:40" x14ac:dyDescent="0.3">
      <c r="AN750" s="50" t="e">
        <v>#N/A</v>
      </c>
    </row>
    <row r="751" spans="40:40" x14ac:dyDescent="0.3">
      <c r="AN751" s="50" t="e">
        <v>#N/A</v>
      </c>
    </row>
    <row r="752" spans="40:40" x14ac:dyDescent="0.3">
      <c r="AN752" s="50" t="e">
        <v>#N/A</v>
      </c>
    </row>
    <row r="753" spans="40:40" x14ac:dyDescent="0.3">
      <c r="AN753" s="50" t="e">
        <v>#N/A</v>
      </c>
    </row>
    <row r="754" spans="40:40" x14ac:dyDescent="0.3">
      <c r="AN754" s="50" t="e">
        <v>#N/A</v>
      </c>
    </row>
    <row r="755" spans="40:40" x14ac:dyDescent="0.3">
      <c r="AN755" s="50" t="e">
        <v>#N/A</v>
      </c>
    </row>
    <row r="756" spans="40:40" x14ac:dyDescent="0.3">
      <c r="AN756" s="50" t="e">
        <v>#N/A</v>
      </c>
    </row>
    <row r="757" spans="40:40" x14ac:dyDescent="0.3">
      <c r="AN757" s="50" t="e">
        <v>#N/A</v>
      </c>
    </row>
    <row r="758" spans="40:40" x14ac:dyDescent="0.3">
      <c r="AN758" s="50" t="e">
        <v>#N/A</v>
      </c>
    </row>
    <row r="759" spans="40:40" x14ac:dyDescent="0.3">
      <c r="AN759" s="50" t="e">
        <v>#N/A</v>
      </c>
    </row>
    <row r="760" spans="40:40" x14ac:dyDescent="0.3">
      <c r="AN760" s="50" t="e">
        <v>#N/A</v>
      </c>
    </row>
    <row r="761" spans="40:40" x14ac:dyDescent="0.3">
      <c r="AN761" s="50" t="e">
        <v>#N/A</v>
      </c>
    </row>
    <row r="762" spans="40:40" x14ac:dyDescent="0.3">
      <c r="AN762" s="50" t="e">
        <v>#N/A</v>
      </c>
    </row>
    <row r="763" spans="40:40" x14ac:dyDescent="0.3">
      <c r="AN763" s="50" t="e">
        <v>#N/A</v>
      </c>
    </row>
    <row r="764" spans="40:40" x14ac:dyDescent="0.3">
      <c r="AN764" s="50" t="e">
        <v>#N/A</v>
      </c>
    </row>
    <row r="765" spans="40:40" x14ac:dyDescent="0.3">
      <c r="AN765" s="50" t="e">
        <v>#N/A</v>
      </c>
    </row>
    <row r="766" spans="40:40" x14ac:dyDescent="0.3">
      <c r="AN766" s="50" t="e">
        <v>#N/A</v>
      </c>
    </row>
    <row r="767" spans="40:40" x14ac:dyDescent="0.3">
      <c r="AN767" s="50" t="e">
        <v>#N/A</v>
      </c>
    </row>
    <row r="768" spans="40:40" x14ac:dyDescent="0.3">
      <c r="AN768" s="50" t="e">
        <v>#N/A</v>
      </c>
    </row>
    <row r="769" spans="40:40" x14ac:dyDescent="0.3">
      <c r="AN769" s="50" t="e">
        <v>#N/A</v>
      </c>
    </row>
    <row r="770" spans="40:40" x14ac:dyDescent="0.3">
      <c r="AN770" s="50" t="e">
        <v>#N/A</v>
      </c>
    </row>
    <row r="771" spans="40:40" x14ac:dyDescent="0.3">
      <c r="AN771" s="50" t="e">
        <v>#N/A</v>
      </c>
    </row>
    <row r="772" spans="40:40" x14ac:dyDescent="0.3">
      <c r="AN772" s="50" t="e">
        <v>#N/A</v>
      </c>
    </row>
    <row r="773" spans="40:40" x14ac:dyDescent="0.3">
      <c r="AN773" s="50" t="e">
        <v>#N/A</v>
      </c>
    </row>
    <row r="774" spans="40:40" x14ac:dyDescent="0.3">
      <c r="AN774" s="50" t="e">
        <v>#N/A</v>
      </c>
    </row>
    <row r="775" spans="40:40" x14ac:dyDescent="0.3">
      <c r="AN775" s="50" t="e">
        <v>#N/A</v>
      </c>
    </row>
    <row r="776" spans="40:40" x14ac:dyDescent="0.3">
      <c r="AN776" s="50" t="e">
        <v>#N/A</v>
      </c>
    </row>
    <row r="777" spans="40:40" x14ac:dyDescent="0.3">
      <c r="AN777" s="50" t="e">
        <v>#N/A</v>
      </c>
    </row>
    <row r="778" spans="40:40" x14ac:dyDescent="0.3">
      <c r="AN778" s="50" t="e">
        <v>#N/A</v>
      </c>
    </row>
    <row r="779" spans="40:40" x14ac:dyDescent="0.3">
      <c r="AN779" s="50" t="e">
        <v>#N/A</v>
      </c>
    </row>
    <row r="780" spans="40:40" x14ac:dyDescent="0.3">
      <c r="AN780" s="50" t="e">
        <v>#N/A</v>
      </c>
    </row>
    <row r="781" spans="40:40" x14ac:dyDescent="0.3">
      <c r="AN781" s="50" t="e">
        <v>#N/A</v>
      </c>
    </row>
    <row r="782" spans="40:40" x14ac:dyDescent="0.3">
      <c r="AN782" s="50" t="e">
        <v>#N/A</v>
      </c>
    </row>
    <row r="783" spans="40:40" x14ac:dyDescent="0.3">
      <c r="AN783" s="50" t="e">
        <v>#N/A</v>
      </c>
    </row>
    <row r="784" spans="40:40" x14ac:dyDescent="0.3">
      <c r="AN784" s="50" t="e">
        <v>#N/A</v>
      </c>
    </row>
    <row r="785" spans="40:40" x14ac:dyDescent="0.3">
      <c r="AN785" s="50" t="e">
        <v>#N/A</v>
      </c>
    </row>
    <row r="786" spans="40:40" x14ac:dyDescent="0.3">
      <c r="AN786" s="50" t="e">
        <v>#N/A</v>
      </c>
    </row>
    <row r="787" spans="40:40" x14ac:dyDescent="0.3">
      <c r="AN787" s="50" t="e">
        <v>#N/A</v>
      </c>
    </row>
    <row r="788" spans="40:40" x14ac:dyDescent="0.3">
      <c r="AN788" s="50" t="e">
        <v>#N/A</v>
      </c>
    </row>
    <row r="789" spans="40:40" x14ac:dyDescent="0.3">
      <c r="AN789" s="50" t="e">
        <v>#N/A</v>
      </c>
    </row>
    <row r="790" spans="40:40" x14ac:dyDescent="0.3">
      <c r="AN790" s="50" t="e">
        <v>#N/A</v>
      </c>
    </row>
    <row r="791" spans="40:40" x14ac:dyDescent="0.3">
      <c r="AN791" s="50" t="e">
        <v>#N/A</v>
      </c>
    </row>
    <row r="792" spans="40:40" x14ac:dyDescent="0.3">
      <c r="AN792" s="50" t="e">
        <v>#N/A</v>
      </c>
    </row>
    <row r="793" spans="40:40" x14ac:dyDescent="0.3">
      <c r="AN793" s="50" t="e">
        <v>#N/A</v>
      </c>
    </row>
    <row r="794" spans="40:40" x14ac:dyDescent="0.3">
      <c r="AN794" s="50" t="e">
        <v>#N/A</v>
      </c>
    </row>
    <row r="795" spans="40:40" x14ac:dyDescent="0.3">
      <c r="AN795" s="50" t="e">
        <v>#N/A</v>
      </c>
    </row>
    <row r="796" spans="40:40" x14ac:dyDescent="0.3">
      <c r="AN796" s="50" t="e">
        <v>#N/A</v>
      </c>
    </row>
    <row r="797" spans="40:40" x14ac:dyDescent="0.3">
      <c r="AN797" s="50" t="e">
        <v>#N/A</v>
      </c>
    </row>
    <row r="798" spans="40:40" x14ac:dyDescent="0.3">
      <c r="AN798" s="50" t="e">
        <v>#N/A</v>
      </c>
    </row>
    <row r="799" spans="40:40" x14ac:dyDescent="0.3">
      <c r="AN799" s="50" t="e">
        <v>#N/A</v>
      </c>
    </row>
    <row r="800" spans="40:40" x14ac:dyDescent="0.3">
      <c r="AN800" s="50" t="e">
        <v>#N/A</v>
      </c>
    </row>
    <row r="801" spans="40:40" x14ac:dyDescent="0.3">
      <c r="AN801" s="50" t="e">
        <v>#N/A</v>
      </c>
    </row>
    <row r="802" spans="40:40" x14ac:dyDescent="0.3">
      <c r="AN802" s="50" t="e">
        <v>#N/A</v>
      </c>
    </row>
    <row r="803" spans="40:40" x14ac:dyDescent="0.3">
      <c r="AN803" s="50" t="e">
        <v>#N/A</v>
      </c>
    </row>
    <row r="804" spans="40:40" x14ac:dyDescent="0.3">
      <c r="AN804" s="50" t="e">
        <v>#N/A</v>
      </c>
    </row>
    <row r="805" spans="40:40" x14ac:dyDescent="0.3">
      <c r="AN805" s="50" t="e">
        <v>#N/A</v>
      </c>
    </row>
    <row r="806" spans="40:40" x14ac:dyDescent="0.3">
      <c r="AN806" s="50" t="e">
        <v>#N/A</v>
      </c>
    </row>
    <row r="807" spans="40:40" x14ac:dyDescent="0.3">
      <c r="AN807" s="50" t="e">
        <v>#N/A</v>
      </c>
    </row>
    <row r="808" spans="40:40" x14ac:dyDescent="0.3">
      <c r="AN808" s="50" t="e">
        <v>#N/A</v>
      </c>
    </row>
    <row r="809" spans="40:40" x14ac:dyDescent="0.3">
      <c r="AN809" s="50" t="e">
        <v>#N/A</v>
      </c>
    </row>
    <row r="810" spans="40:40" x14ac:dyDescent="0.3">
      <c r="AN810" s="50" t="e">
        <v>#N/A</v>
      </c>
    </row>
    <row r="811" spans="40:40" x14ac:dyDescent="0.3">
      <c r="AN811" s="50" t="e">
        <v>#N/A</v>
      </c>
    </row>
    <row r="812" spans="40:40" x14ac:dyDescent="0.3">
      <c r="AN812" s="50" t="e">
        <v>#N/A</v>
      </c>
    </row>
    <row r="813" spans="40:40" x14ac:dyDescent="0.3">
      <c r="AN813" s="50" t="e">
        <v>#N/A</v>
      </c>
    </row>
    <row r="814" spans="40:40" x14ac:dyDescent="0.3">
      <c r="AN814" s="50" t="e">
        <v>#N/A</v>
      </c>
    </row>
    <row r="815" spans="40:40" x14ac:dyDescent="0.3">
      <c r="AN815" s="50" t="e">
        <v>#N/A</v>
      </c>
    </row>
    <row r="816" spans="40:40" x14ac:dyDescent="0.3">
      <c r="AN816" s="50" t="e">
        <v>#N/A</v>
      </c>
    </row>
    <row r="817" spans="40:40" x14ac:dyDescent="0.3">
      <c r="AN817" s="50" t="e">
        <v>#N/A</v>
      </c>
    </row>
    <row r="818" spans="40:40" x14ac:dyDescent="0.3">
      <c r="AN818" s="50" t="e">
        <v>#N/A</v>
      </c>
    </row>
    <row r="819" spans="40:40" x14ac:dyDescent="0.3">
      <c r="AN819" s="50" t="e">
        <v>#N/A</v>
      </c>
    </row>
    <row r="820" spans="40:40" x14ac:dyDescent="0.3">
      <c r="AN820" s="50" t="e">
        <v>#N/A</v>
      </c>
    </row>
    <row r="821" spans="40:40" x14ac:dyDescent="0.3">
      <c r="AN821" s="50" t="e">
        <v>#N/A</v>
      </c>
    </row>
    <row r="822" spans="40:40" x14ac:dyDescent="0.3">
      <c r="AN822" s="50" t="e">
        <v>#N/A</v>
      </c>
    </row>
    <row r="823" spans="40:40" x14ac:dyDescent="0.3">
      <c r="AN823" s="50" t="e">
        <v>#N/A</v>
      </c>
    </row>
    <row r="824" spans="40:40" x14ac:dyDescent="0.3">
      <c r="AN824" s="50" t="e">
        <v>#N/A</v>
      </c>
    </row>
    <row r="825" spans="40:40" x14ac:dyDescent="0.3">
      <c r="AN825" s="50" t="e">
        <v>#N/A</v>
      </c>
    </row>
    <row r="826" spans="40:40" x14ac:dyDescent="0.3">
      <c r="AN826" s="50" t="e">
        <v>#N/A</v>
      </c>
    </row>
    <row r="827" spans="40:40" x14ac:dyDescent="0.3">
      <c r="AN827" s="50" t="e">
        <v>#N/A</v>
      </c>
    </row>
    <row r="828" spans="40:40" x14ac:dyDescent="0.3">
      <c r="AN828" s="50" t="e">
        <v>#N/A</v>
      </c>
    </row>
    <row r="829" spans="40:40" x14ac:dyDescent="0.3">
      <c r="AN829" s="50" t="e">
        <v>#N/A</v>
      </c>
    </row>
    <row r="830" spans="40:40" x14ac:dyDescent="0.3">
      <c r="AN830" s="50" t="e">
        <v>#N/A</v>
      </c>
    </row>
    <row r="831" spans="40:40" x14ac:dyDescent="0.3">
      <c r="AN831" s="50" t="e">
        <v>#N/A</v>
      </c>
    </row>
    <row r="832" spans="40:40" x14ac:dyDescent="0.3">
      <c r="AN832" s="50" t="e">
        <v>#N/A</v>
      </c>
    </row>
    <row r="833" spans="40:40" x14ac:dyDescent="0.3">
      <c r="AN833" s="50" t="e">
        <v>#N/A</v>
      </c>
    </row>
    <row r="834" spans="40:40" x14ac:dyDescent="0.3">
      <c r="AN834" s="50" t="e">
        <v>#N/A</v>
      </c>
    </row>
    <row r="835" spans="40:40" x14ac:dyDescent="0.3">
      <c r="AN835" s="50" t="e">
        <v>#N/A</v>
      </c>
    </row>
    <row r="836" spans="40:40" x14ac:dyDescent="0.3">
      <c r="AN836" s="50" t="e">
        <v>#N/A</v>
      </c>
    </row>
    <row r="837" spans="40:40" x14ac:dyDescent="0.3">
      <c r="AN837" s="50" t="e">
        <v>#N/A</v>
      </c>
    </row>
    <row r="838" spans="40:40" x14ac:dyDescent="0.3">
      <c r="AN838" s="50" t="e">
        <v>#N/A</v>
      </c>
    </row>
    <row r="839" spans="40:40" x14ac:dyDescent="0.3">
      <c r="AN839" s="50" t="e">
        <v>#N/A</v>
      </c>
    </row>
    <row r="840" spans="40:40" x14ac:dyDescent="0.3">
      <c r="AN840" s="50" t="e">
        <v>#N/A</v>
      </c>
    </row>
    <row r="841" spans="40:40" x14ac:dyDescent="0.3">
      <c r="AN841" s="50" t="e">
        <v>#N/A</v>
      </c>
    </row>
    <row r="842" spans="40:40" x14ac:dyDescent="0.3">
      <c r="AN842" s="50" t="e">
        <v>#N/A</v>
      </c>
    </row>
    <row r="843" spans="40:40" x14ac:dyDescent="0.3">
      <c r="AN843" s="50" t="e">
        <v>#N/A</v>
      </c>
    </row>
    <row r="844" spans="40:40" x14ac:dyDescent="0.3">
      <c r="AN844" s="50" t="e">
        <v>#N/A</v>
      </c>
    </row>
    <row r="845" spans="40:40" x14ac:dyDescent="0.3">
      <c r="AN845" s="50" t="e">
        <v>#N/A</v>
      </c>
    </row>
    <row r="846" spans="40:40" x14ac:dyDescent="0.3">
      <c r="AN846" s="50" t="e">
        <v>#N/A</v>
      </c>
    </row>
    <row r="847" spans="40:40" x14ac:dyDescent="0.3">
      <c r="AN847" s="50" t="e">
        <v>#N/A</v>
      </c>
    </row>
    <row r="848" spans="40:40" x14ac:dyDescent="0.3">
      <c r="AN848" s="50" t="e">
        <v>#N/A</v>
      </c>
    </row>
    <row r="849" spans="40:40" x14ac:dyDescent="0.3">
      <c r="AN849" s="50" t="e">
        <v>#N/A</v>
      </c>
    </row>
    <row r="850" spans="40:40" x14ac:dyDescent="0.3">
      <c r="AN850" s="50" t="e">
        <v>#N/A</v>
      </c>
    </row>
    <row r="851" spans="40:40" x14ac:dyDescent="0.3">
      <c r="AN851" s="50" t="e">
        <v>#N/A</v>
      </c>
    </row>
    <row r="852" spans="40:40" x14ac:dyDescent="0.3">
      <c r="AN852" s="50" t="e">
        <v>#N/A</v>
      </c>
    </row>
    <row r="853" spans="40:40" x14ac:dyDescent="0.3">
      <c r="AN853" s="50" t="e">
        <v>#N/A</v>
      </c>
    </row>
    <row r="854" spans="40:40" x14ac:dyDescent="0.3">
      <c r="AN854" s="50" t="e">
        <v>#N/A</v>
      </c>
    </row>
    <row r="855" spans="40:40" x14ac:dyDescent="0.3">
      <c r="AN855" s="50" t="e">
        <v>#N/A</v>
      </c>
    </row>
    <row r="856" spans="40:40" x14ac:dyDescent="0.3">
      <c r="AN856" s="50" t="e">
        <v>#N/A</v>
      </c>
    </row>
    <row r="857" spans="40:40" x14ac:dyDescent="0.3">
      <c r="AN857" s="50" t="e">
        <v>#N/A</v>
      </c>
    </row>
    <row r="858" spans="40:40" x14ac:dyDescent="0.3">
      <c r="AN858" s="50" t="e">
        <v>#N/A</v>
      </c>
    </row>
    <row r="859" spans="40:40" x14ac:dyDescent="0.3">
      <c r="AN859" s="50" t="e">
        <v>#N/A</v>
      </c>
    </row>
    <row r="860" spans="40:40" x14ac:dyDescent="0.3">
      <c r="AN860" s="50" t="e">
        <v>#N/A</v>
      </c>
    </row>
    <row r="861" spans="40:40" x14ac:dyDescent="0.3">
      <c r="AN861" s="50" t="e">
        <v>#N/A</v>
      </c>
    </row>
    <row r="862" spans="40:40" x14ac:dyDescent="0.3">
      <c r="AN862" s="50" t="e">
        <v>#N/A</v>
      </c>
    </row>
    <row r="863" spans="40:40" x14ac:dyDescent="0.3">
      <c r="AN863" s="50" t="e">
        <v>#N/A</v>
      </c>
    </row>
    <row r="864" spans="40:40" x14ac:dyDescent="0.3">
      <c r="AN864" s="50" t="e">
        <v>#N/A</v>
      </c>
    </row>
    <row r="865" spans="40:40" x14ac:dyDescent="0.3">
      <c r="AN865" s="50" t="e">
        <v>#N/A</v>
      </c>
    </row>
    <row r="866" spans="40:40" x14ac:dyDescent="0.3">
      <c r="AN866" s="50" t="e">
        <v>#N/A</v>
      </c>
    </row>
    <row r="867" spans="40:40" x14ac:dyDescent="0.3">
      <c r="AN867" s="50" t="e">
        <v>#N/A</v>
      </c>
    </row>
    <row r="868" spans="40:40" x14ac:dyDescent="0.3">
      <c r="AN868" s="50" t="e">
        <v>#N/A</v>
      </c>
    </row>
    <row r="869" spans="40:40" x14ac:dyDescent="0.3">
      <c r="AN869" s="50" t="e">
        <v>#N/A</v>
      </c>
    </row>
    <row r="870" spans="40:40" x14ac:dyDescent="0.3">
      <c r="AN870" s="50" t="e">
        <v>#N/A</v>
      </c>
    </row>
    <row r="871" spans="40:40" x14ac:dyDescent="0.3">
      <c r="AN871" s="50" t="e">
        <v>#N/A</v>
      </c>
    </row>
    <row r="872" spans="40:40" x14ac:dyDescent="0.3">
      <c r="AN872" s="50" t="e">
        <v>#N/A</v>
      </c>
    </row>
    <row r="873" spans="40:40" x14ac:dyDescent="0.3">
      <c r="AN873" s="50" t="e">
        <v>#N/A</v>
      </c>
    </row>
    <row r="874" spans="40:40" x14ac:dyDescent="0.3">
      <c r="AN874" s="50" t="e">
        <v>#N/A</v>
      </c>
    </row>
    <row r="875" spans="40:40" x14ac:dyDescent="0.3">
      <c r="AN875" s="50" t="e">
        <v>#N/A</v>
      </c>
    </row>
    <row r="876" spans="40:40" x14ac:dyDescent="0.3">
      <c r="AN876" s="50" t="e">
        <v>#N/A</v>
      </c>
    </row>
    <row r="877" spans="40:40" x14ac:dyDescent="0.3">
      <c r="AN877" s="50" t="e">
        <v>#N/A</v>
      </c>
    </row>
    <row r="878" spans="40:40" x14ac:dyDescent="0.3">
      <c r="AN878" s="50" t="e">
        <v>#N/A</v>
      </c>
    </row>
    <row r="879" spans="40:40" x14ac:dyDescent="0.3">
      <c r="AN879" s="50" t="e">
        <v>#N/A</v>
      </c>
    </row>
    <row r="880" spans="40:40" x14ac:dyDescent="0.3">
      <c r="AN880" s="50" t="e">
        <v>#N/A</v>
      </c>
    </row>
    <row r="881" spans="40:40" x14ac:dyDescent="0.3">
      <c r="AN881" s="50" t="e">
        <v>#N/A</v>
      </c>
    </row>
    <row r="882" spans="40:40" x14ac:dyDescent="0.3">
      <c r="AN882" s="50" t="e">
        <v>#N/A</v>
      </c>
    </row>
    <row r="883" spans="40:40" x14ac:dyDescent="0.3">
      <c r="AN883" s="50" t="e">
        <v>#N/A</v>
      </c>
    </row>
    <row r="884" spans="40:40" x14ac:dyDescent="0.3">
      <c r="AN884" s="50" t="e">
        <v>#N/A</v>
      </c>
    </row>
    <row r="885" spans="40:40" x14ac:dyDescent="0.3">
      <c r="AN885" s="50" t="e">
        <v>#N/A</v>
      </c>
    </row>
    <row r="886" spans="40:40" x14ac:dyDescent="0.3">
      <c r="AN886" s="50" t="e">
        <v>#N/A</v>
      </c>
    </row>
    <row r="887" spans="40:40" x14ac:dyDescent="0.3">
      <c r="AN887" s="50" t="e">
        <v>#N/A</v>
      </c>
    </row>
    <row r="888" spans="40:40" x14ac:dyDescent="0.3">
      <c r="AN888" s="50" t="e">
        <v>#N/A</v>
      </c>
    </row>
    <row r="889" spans="40:40" x14ac:dyDescent="0.3">
      <c r="AN889" s="50" t="e">
        <v>#N/A</v>
      </c>
    </row>
    <row r="890" spans="40:40" x14ac:dyDescent="0.3">
      <c r="AN890" s="50" t="e">
        <v>#N/A</v>
      </c>
    </row>
    <row r="891" spans="40:40" x14ac:dyDescent="0.3">
      <c r="AN891" s="50" t="e">
        <v>#N/A</v>
      </c>
    </row>
    <row r="892" spans="40:40" x14ac:dyDescent="0.3">
      <c r="AN892" s="50" t="e">
        <v>#N/A</v>
      </c>
    </row>
    <row r="893" spans="40:40" x14ac:dyDescent="0.3">
      <c r="AN893" s="50" t="e">
        <v>#N/A</v>
      </c>
    </row>
    <row r="894" spans="40:40" x14ac:dyDescent="0.3">
      <c r="AN894" s="50" t="e">
        <v>#N/A</v>
      </c>
    </row>
    <row r="895" spans="40:40" x14ac:dyDescent="0.3">
      <c r="AN895" s="50" t="e">
        <v>#N/A</v>
      </c>
    </row>
    <row r="896" spans="40:40" x14ac:dyDescent="0.3">
      <c r="AN896" s="50" t="e">
        <v>#N/A</v>
      </c>
    </row>
    <row r="897" spans="40:40" x14ac:dyDescent="0.3">
      <c r="AN897" s="50" t="e">
        <v>#N/A</v>
      </c>
    </row>
    <row r="898" spans="40:40" x14ac:dyDescent="0.3">
      <c r="AN898" s="50" t="e">
        <v>#N/A</v>
      </c>
    </row>
    <row r="899" spans="40:40" x14ac:dyDescent="0.3">
      <c r="AN899" s="50" t="e">
        <v>#N/A</v>
      </c>
    </row>
    <row r="900" spans="40:40" x14ac:dyDescent="0.3">
      <c r="AN900" s="50" t="e">
        <v>#N/A</v>
      </c>
    </row>
    <row r="901" spans="40:40" x14ac:dyDescent="0.3">
      <c r="AN901" s="50" t="e">
        <v>#N/A</v>
      </c>
    </row>
    <row r="902" spans="40:40" x14ac:dyDescent="0.3">
      <c r="AN902" s="50" t="e">
        <v>#N/A</v>
      </c>
    </row>
    <row r="903" spans="40:40" x14ac:dyDescent="0.3">
      <c r="AN903" s="50" t="e">
        <v>#N/A</v>
      </c>
    </row>
    <row r="904" spans="40:40" x14ac:dyDescent="0.3">
      <c r="AN904" s="50" t="e">
        <v>#N/A</v>
      </c>
    </row>
    <row r="905" spans="40:40" x14ac:dyDescent="0.3">
      <c r="AN905" s="50" t="e">
        <v>#N/A</v>
      </c>
    </row>
    <row r="906" spans="40:40" x14ac:dyDescent="0.3">
      <c r="AN906" s="50" t="e">
        <v>#N/A</v>
      </c>
    </row>
    <row r="907" spans="40:40" x14ac:dyDescent="0.3">
      <c r="AN907" s="50" t="e">
        <v>#N/A</v>
      </c>
    </row>
    <row r="908" spans="40:40" x14ac:dyDescent="0.3">
      <c r="AN908" s="50" t="e">
        <v>#N/A</v>
      </c>
    </row>
    <row r="909" spans="40:40" x14ac:dyDescent="0.3">
      <c r="AN909" s="50" t="e">
        <v>#N/A</v>
      </c>
    </row>
    <row r="910" spans="40:40" x14ac:dyDescent="0.3">
      <c r="AN910" s="50" t="e">
        <v>#N/A</v>
      </c>
    </row>
    <row r="911" spans="40:40" x14ac:dyDescent="0.3">
      <c r="AN911" s="50" t="e">
        <v>#N/A</v>
      </c>
    </row>
    <row r="912" spans="40:40" x14ac:dyDescent="0.3">
      <c r="AN912" s="50" t="e">
        <v>#N/A</v>
      </c>
    </row>
    <row r="913" spans="40:40" x14ac:dyDescent="0.3">
      <c r="AN913" s="50" t="e">
        <v>#N/A</v>
      </c>
    </row>
    <row r="914" spans="40:40" x14ac:dyDescent="0.3">
      <c r="AN914" s="50" t="e">
        <v>#N/A</v>
      </c>
    </row>
    <row r="915" spans="40:40" x14ac:dyDescent="0.3">
      <c r="AN915" s="50" t="e">
        <v>#N/A</v>
      </c>
    </row>
    <row r="916" spans="40:40" x14ac:dyDescent="0.3">
      <c r="AN916" s="50" t="e">
        <v>#N/A</v>
      </c>
    </row>
    <row r="917" spans="40:40" x14ac:dyDescent="0.3">
      <c r="AN917" s="50" t="e">
        <v>#N/A</v>
      </c>
    </row>
    <row r="918" spans="40:40" x14ac:dyDescent="0.3">
      <c r="AN918" s="50" t="e">
        <v>#N/A</v>
      </c>
    </row>
    <row r="919" spans="40:40" x14ac:dyDescent="0.3">
      <c r="AN919" s="50" t="e">
        <v>#N/A</v>
      </c>
    </row>
    <row r="920" spans="40:40" x14ac:dyDescent="0.3">
      <c r="AN920" s="50" t="e">
        <v>#N/A</v>
      </c>
    </row>
    <row r="921" spans="40:40" x14ac:dyDescent="0.3">
      <c r="AN921" s="50" t="e">
        <v>#N/A</v>
      </c>
    </row>
    <row r="922" spans="40:40" x14ac:dyDescent="0.3">
      <c r="AN922" s="50" t="e">
        <v>#N/A</v>
      </c>
    </row>
    <row r="923" spans="40:40" x14ac:dyDescent="0.3">
      <c r="AN923" s="50" t="e">
        <v>#N/A</v>
      </c>
    </row>
    <row r="924" spans="40:40" x14ac:dyDescent="0.3">
      <c r="AN924" s="50" t="e">
        <v>#N/A</v>
      </c>
    </row>
    <row r="925" spans="40:40" x14ac:dyDescent="0.3">
      <c r="AN925" s="50" t="e">
        <v>#N/A</v>
      </c>
    </row>
    <row r="926" spans="40:40" x14ac:dyDescent="0.3">
      <c r="AN926" s="50" t="e">
        <v>#N/A</v>
      </c>
    </row>
    <row r="927" spans="40:40" x14ac:dyDescent="0.3">
      <c r="AN927" s="50" t="e">
        <v>#N/A</v>
      </c>
    </row>
    <row r="928" spans="40:40" x14ac:dyDescent="0.3">
      <c r="AN928" s="50" t="e">
        <v>#N/A</v>
      </c>
    </row>
    <row r="929" spans="40:40" x14ac:dyDescent="0.3">
      <c r="AN929" s="50" t="e">
        <v>#N/A</v>
      </c>
    </row>
    <row r="930" spans="40:40" x14ac:dyDescent="0.3">
      <c r="AN930" s="50" t="e">
        <v>#N/A</v>
      </c>
    </row>
    <row r="931" spans="40:40" x14ac:dyDescent="0.3">
      <c r="AN931" s="50" t="e">
        <v>#N/A</v>
      </c>
    </row>
    <row r="932" spans="40:40" x14ac:dyDescent="0.3">
      <c r="AN932" s="50" t="e">
        <v>#N/A</v>
      </c>
    </row>
    <row r="933" spans="40:40" x14ac:dyDescent="0.3">
      <c r="AN933" s="50" t="e">
        <v>#N/A</v>
      </c>
    </row>
    <row r="934" spans="40:40" x14ac:dyDescent="0.3">
      <c r="AN934" s="50" t="e">
        <v>#N/A</v>
      </c>
    </row>
    <row r="935" spans="40:40" x14ac:dyDescent="0.3">
      <c r="AN935" s="50" t="e">
        <v>#N/A</v>
      </c>
    </row>
    <row r="936" spans="40:40" x14ac:dyDescent="0.3">
      <c r="AN936" s="50" t="e">
        <v>#N/A</v>
      </c>
    </row>
    <row r="937" spans="40:40" x14ac:dyDescent="0.3">
      <c r="AN937" s="50" t="e">
        <v>#N/A</v>
      </c>
    </row>
    <row r="938" spans="40:40" x14ac:dyDescent="0.3">
      <c r="AN938" s="50" t="e">
        <v>#N/A</v>
      </c>
    </row>
    <row r="939" spans="40:40" x14ac:dyDescent="0.3">
      <c r="AN939" s="50" t="e">
        <v>#N/A</v>
      </c>
    </row>
    <row r="940" spans="40:40" x14ac:dyDescent="0.3">
      <c r="AN940" s="50" t="e">
        <v>#N/A</v>
      </c>
    </row>
    <row r="941" spans="40:40" x14ac:dyDescent="0.3">
      <c r="AN941" s="50" t="e">
        <v>#N/A</v>
      </c>
    </row>
    <row r="942" spans="40:40" x14ac:dyDescent="0.3">
      <c r="AN942" s="50" t="e">
        <v>#N/A</v>
      </c>
    </row>
    <row r="943" spans="40:40" x14ac:dyDescent="0.3">
      <c r="AN943" s="50" t="e">
        <v>#N/A</v>
      </c>
    </row>
    <row r="944" spans="40:40" x14ac:dyDescent="0.3">
      <c r="AN944" s="50" t="e">
        <v>#N/A</v>
      </c>
    </row>
    <row r="945" spans="40:40" x14ac:dyDescent="0.3">
      <c r="AN945" s="50" t="e">
        <v>#N/A</v>
      </c>
    </row>
    <row r="946" spans="40:40" x14ac:dyDescent="0.3">
      <c r="AN946" s="50" t="e">
        <v>#N/A</v>
      </c>
    </row>
    <row r="947" spans="40:40" x14ac:dyDescent="0.3">
      <c r="AN947" s="50" t="e">
        <v>#N/A</v>
      </c>
    </row>
    <row r="948" spans="40:40" x14ac:dyDescent="0.3">
      <c r="AN948" s="50" t="e">
        <v>#N/A</v>
      </c>
    </row>
    <row r="949" spans="40:40" x14ac:dyDescent="0.3">
      <c r="AN949" s="50" t="e">
        <v>#N/A</v>
      </c>
    </row>
    <row r="950" spans="40:40" x14ac:dyDescent="0.3">
      <c r="AN950" s="50" t="e">
        <v>#N/A</v>
      </c>
    </row>
    <row r="951" spans="40:40" x14ac:dyDescent="0.3">
      <c r="AN951" s="50" t="e">
        <v>#N/A</v>
      </c>
    </row>
    <row r="952" spans="40:40" x14ac:dyDescent="0.3">
      <c r="AN952" s="50" t="e">
        <v>#N/A</v>
      </c>
    </row>
    <row r="953" spans="40:40" x14ac:dyDescent="0.3">
      <c r="AN953" s="50" t="e">
        <v>#N/A</v>
      </c>
    </row>
    <row r="954" spans="40:40" x14ac:dyDescent="0.3">
      <c r="AN954" s="50" t="e">
        <v>#N/A</v>
      </c>
    </row>
    <row r="955" spans="40:40" x14ac:dyDescent="0.3">
      <c r="AN955" s="50" t="e">
        <v>#N/A</v>
      </c>
    </row>
    <row r="956" spans="40:40" x14ac:dyDescent="0.3">
      <c r="AN956" s="50" t="e">
        <v>#N/A</v>
      </c>
    </row>
    <row r="957" spans="40:40" x14ac:dyDescent="0.3">
      <c r="AN957" s="50" t="e">
        <v>#N/A</v>
      </c>
    </row>
    <row r="958" spans="40:40" x14ac:dyDescent="0.3">
      <c r="AN958" s="50" t="e">
        <v>#N/A</v>
      </c>
    </row>
    <row r="959" spans="40:40" x14ac:dyDescent="0.3">
      <c r="AN959" s="50" t="e">
        <v>#N/A</v>
      </c>
    </row>
    <row r="960" spans="40:40" x14ac:dyDescent="0.3">
      <c r="AN960" s="50" t="e">
        <v>#N/A</v>
      </c>
    </row>
    <row r="961" spans="40:40" x14ac:dyDescent="0.3">
      <c r="AN961" s="50" t="e">
        <v>#N/A</v>
      </c>
    </row>
    <row r="962" spans="40:40" x14ac:dyDescent="0.3">
      <c r="AN962" s="50" t="e">
        <v>#N/A</v>
      </c>
    </row>
    <row r="963" spans="40:40" x14ac:dyDescent="0.3">
      <c r="AN963" s="50" t="e">
        <v>#N/A</v>
      </c>
    </row>
    <row r="964" spans="40:40" x14ac:dyDescent="0.3">
      <c r="AN964" s="50" t="e">
        <v>#N/A</v>
      </c>
    </row>
    <row r="965" spans="40:40" x14ac:dyDescent="0.3">
      <c r="AN965" s="50" t="e">
        <v>#N/A</v>
      </c>
    </row>
    <row r="966" spans="40:40" x14ac:dyDescent="0.3">
      <c r="AN966" s="50" t="e">
        <v>#N/A</v>
      </c>
    </row>
    <row r="967" spans="40:40" x14ac:dyDescent="0.3">
      <c r="AN967" s="50" t="e">
        <v>#N/A</v>
      </c>
    </row>
    <row r="968" spans="40:40" x14ac:dyDescent="0.3">
      <c r="AN968" s="50" t="e">
        <v>#N/A</v>
      </c>
    </row>
    <row r="969" spans="40:40" x14ac:dyDescent="0.3">
      <c r="AN969" s="50" t="e">
        <v>#N/A</v>
      </c>
    </row>
    <row r="970" spans="40:40" x14ac:dyDescent="0.3">
      <c r="AN970" s="50" t="e">
        <v>#N/A</v>
      </c>
    </row>
    <row r="971" spans="40:40" x14ac:dyDescent="0.3">
      <c r="AN971" s="50" t="e">
        <v>#N/A</v>
      </c>
    </row>
    <row r="972" spans="40:40" x14ac:dyDescent="0.3">
      <c r="AN972" s="50" t="e">
        <v>#N/A</v>
      </c>
    </row>
    <row r="973" spans="40:40" x14ac:dyDescent="0.3">
      <c r="AN973" s="50" t="e">
        <v>#N/A</v>
      </c>
    </row>
    <row r="974" spans="40:40" x14ac:dyDescent="0.3">
      <c r="AN974" s="50" t="e">
        <v>#N/A</v>
      </c>
    </row>
    <row r="975" spans="40:40" x14ac:dyDescent="0.3">
      <c r="AN975" s="50" t="e">
        <v>#N/A</v>
      </c>
    </row>
    <row r="976" spans="40:40" x14ac:dyDescent="0.3">
      <c r="AN976" s="50" t="e">
        <v>#N/A</v>
      </c>
    </row>
    <row r="977" spans="40:40" x14ac:dyDescent="0.3">
      <c r="AN977" s="50" t="e">
        <v>#N/A</v>
      </c>
    </row>
    <row r="978" spans="40:40" x14ac:dyDescent="0.3">
      <c r="AN978" s="50" t="e">
        <v>#N/A</v>
      </c>
    </row>
    <row r="979" spans="40:40" x14ac:dyDescent="0.3">
      <c r="AN979" s="50" t="e">
        <v>#N/A</v>
      </c>
    </row>
    <row r="980" spans="40:40" x14ac:dyDescent="0.3">
      <c r="AN980" s="50" t="e">
        <v>#N/A</v>
      </c>
    </row>
    <row r="981" spans="40:40" x14ac:dyDescent="0.3">
      <c r="AN981" s="50" t="e">
        <v>#N/A</v>
      </c>
    </row>
    <row r="982" spans="40:40" x14ac:dyDescent="0.3">
      <c r="AN982" s="50" t="e">
        <v>#N/A</v>
      </c>
    </row>
    <row r="983" spans="40:40" x14ac:dyDescent="0.3">
      <c r="AN983" s="50" t="e">
        <v>#N/A</v>
      </c>
    </row>
    <row r="984" spans="40:40" x14ac:dyDescent="0.3">
      <c r="AN984" s="50" t="e">
        <v>#N/A</v>
      </c>
    </row>
    <row r="985" spans="40:40" x14ac:dyDescent="0.3">
      <c r="AN985" s="50" t="e">
        <v>#N/A</v>
      </c>
    </row>
    <row r="986" spans="40:40" x14ac:dyDescent="0.3">
      <c r="AN986" s="50" t="e">
        <v>#N/A</v>
      </c>
    </row>
    <row r="987" spans="40:40" x14ac:dyDescent="0.3">
      <c r="AN987" s="50" t="e">
        <v>#N/A</v>
      </c>
    </row>
    <row r="988" spans="40:40" x14ac:dyDescent="0.3">
      <c r="AN988" s="50" t="e">
        <v>#N/A</v>
      </c>
    </row>
    <row r="989" spans="40:40" x14ac:dyDescent="0.3">
      <c r="AN989" s="50" t="e">
        <v>#N/A</v>
      </c>
    </row>
    <row r="990" spans="40:40" x14ac:dyDescent="0.3">
      <c r="AN990" s="50" t="e">
        <v>#N/A</v>
      </c>
    </row>
    <row r="991" spans="40:40" x14ac:dyDescent="0.3">
      <c r="AN991" s="50" t="e">
        <v>#N/A</v>
      </c>
    </row>
    <row r="992" spans="40:40" x14ac:dyDescent="0.3">
      <c r="AN992" s="50" t="e">
        <v>#N/A</v>
      </c>
    </row>
    <row r="993" spans="40:40" x14ac:dyDescent="0.3">
      <c r="AN993" s="50" t="e">
        <v>#N/A</v>
      </c>
    </row>
    <row r="994" spans="40:40" x14ac:dyDescent="0.3">
      <c r="AN994" s="50" t="e">
        <v>#N/A</v>
      </c>
    </row>
    <row r="995" spans="40:40" x14ac:dyDescent="0.3">
      <c r="AN995" s="50" t="e">
        <v>#N/A</v>
      </c>
    </row>
    <row r="996" spans="40:40" x14ac:dyDescent="0.3">
      <c r="AN996" s="50" t="e">
        <v>#N/A</v>
      </c>
    </row>
    <row r="997" spans="40:40" x14ac:dyDescent="0.3">
      <c r="AN997" s="50" t="e">
        <v>#N/A</v>
      </c>
    </row>
    <row r="998" spans="40:40" x14ac:dyDescent="0.3">
      <c r="AN998" s="50" t="e">
        <v>#N/A</v>
      </c>
    </row>
    <row r="999" spans="40:40" x14ac:dyDescent="0.3">
      <c r="AN999" s="50" t="e">
        <v>#N/A</v>
      </c>
    </row>
    <row r="1000" spans="40:40" x14ac:dyDescent="0.3">
      <c r="AN1000" s="50" t="e">
        <v>#N/A</v>
      </c>
    </row>
    <row r="1001" spans="40:40" x14ac:dyDescent="0.3">
      <c r="AN1001" s="50" t="e">
        <v>#N/A</v>
      </c>
    </row>
    <row r="1002" spans="40:40" x14ac:dyDescent="0.3">
      <c r="AN1002" s="50" t="e">
        <v>#N/A</v>
      </c>
    </row>
    <row r="1003" spans="40:40" x14ac:dyDescent="0.3">
      <c r="AN1003" s="50" t="e">
        <v>#N/A</v>
      </c>
    </row>
    <row r="1004" spans="40:40" x14ac:dyDescent="0.3">
      <c r="AN1004" s="50" t="e">
        <v>#N/A</v>
      </c>
    </row>
    <row r="1005" spans="40:40" x14ac:dyDescent="0.3">
      <c r="AN1005" s="50" t="e">
        <v>#N/A</v>
      </c>
    </row>
    <row r="1006" spans="40:40" x14ac:dyDescent="0.3">
      <c r="AN1006" s="50" t="e">
        <v>#N/A</v>
      </c>
    </row>
    <row r="1007" spans="40:40" x14ac:dyDescent="0.3">
      <c r="AN1007" s="50" t="e">
        <v>#N/A</v>
      </c>
    </row>
    <row r="1008" spans="40:40" x14ac:dyDescent="0.3">
      <c r="AN1008" s="50" t="e">
        <v>#N/A</v>
      </c>
    </row>
    <row r="1009" spans="40:40" x14ac:dyDescent="0.3">
      <c r="AN1009" s="50" t="e">
        <v>#N/A</v>
      </c>
    </row>
    <row r="1010" spans="40:40" x14ac:dyDescent="0.3">
      <c r="AN1010" s="50" t="e">
        <v>#N/A</v>
      </c>
    </row>
    <row r="1011" spans="40:40" x14ac:dyDescent="0.3">
      <c r="AN1011" s="50" t="e">
        <v>#N/A</v>
      </c>
    </row>
    <row r="1012" spans="40:40" x14ac:dyDescent="0.3">
      <c r="AN1012" s="50" t="e">
        <v>#N/A</v>
      </c>
    </row>
    <row r="1013" spans="40:40" x14ac:dyDescent="0.3">
      <c r="AN1013" s="50" t="e">
        <v>#N/A</v>
      </c>
    </row>
    <row r="1014" spans="40:40" x14ac:dyDescent="0.3">
      <c r="AN1014" s="50" t="e">
        <v>#N/A</v>
      </c>
    </row>
    <row r="1015" spans="40:40" x14ac:dyDescent="0.3">
      <c r="AN1015" s="50" t="e">
        <v>#N/A</v>
      </c>
    </row>
    <row r="1016" spans="40:40" x14ac:dyDescent="0.3">
      <c r="AN1016" s="50" t="e">
        <v>#N/A</v>
      </c>
    </row>
    <row r="1017" spans="40:40" x14ac:dyDescent="0.3">
      <c r="AN1017" s="50" t="e">
        <v>#N/A</v>
      </c>
    </row>
    <row r="1018" spans="40:40" x14ac:dyDescent="0.3">
      <c r="AN1018" s="50" t="e">
        <v>#N/A</v>
      </c>
    </row>
    <row r="1019" spans="40:40" x14ac:dyDescent="0.3">
      <c r="AN1019" s="50" t="e">
        <v>#N/A</v>
      </c>
    </row>
    <row r="1020" spans="40:40" x14ac:dyDescent="0.3">
      <c r="AN1020" s="50" t="e">
        <v>#N/A</v>
      </c>
    </row>
    <row r="1021" spans="40:40" x14ac:dyDescent="0.3">
      <c r="AN1021" s="50" t="e">
        <v>#N/A</v>
      </c>
    </row>
    <row r="1022" spans="40:40" x14ac:dyDescent="0.3">
      <c r="AN1022" s="50" t="e">
        <v>#N/A</v>
      </c>
    </row>
    <row r="1023" spans="40:40" x14ac:dyDescent="0.3">
      <c r="AN1023" s="50" t="e">
        <v>#N/A</v>
      </c>
    </row>
    <row r="1024" spans="40:40" x14ac:dyDescent="0.3">
      <c r="AN1024" s="50" t="e">
        <v>#N/A</v>
      </c>
    </row>
    <row r="1025" spans="40:40" x14ac:dyDescent="0.3">
      <c r="AN1025" s="50" t="e">
        <v>#N/A</v>
      </c>
    </row>
    <row r="1026" spans="40:40" x14ac:dyDescent="0.3">
      <c r="AN1026" s="50" t="e">
        <v>#N/A</v>
      </c>
    </row>
    <row r="1027" spans="40:40" x14ac:dyDescent="0.3">
      <c r="AN1027" s="50" t="e">
        <v>#N/A</v>
      </c>
    </row>
    <row r="1028" spans="40:40" x14ac:dyDescent="0.3">
      <c r="AN1028" s="50" t="e">
        <v>#N/A</v>
      </c>
    </row>
    <row r="1029" spans="40:40" x14ac:dyDescent="0.3">
      <c r="AN1029" s="50" t="e">
        <v>#N/A</v>
      </c>
    </row>
    <row r="1030" spans="40:40" x14ac:dyDescent="0.3">
      <c r="AN1030" s="50" t="e">
        <v>#N/A</v>
      </c>
    </row>
    <row r="1031" spans="40:40" x14ac:dyDescent="0.3">
      <c r="AN1031" s="50" t="e">
        <v>#N/A</v>
      </c>
    </row>
    <row r="1032" spans="40:40" x14ac:dyDescent="0.3">
      <c r="AN1032" s="50" t="e">
        <v>#N/A</v>
      </c>
    </row>
    <row r="1033" spans="40:40" x14ac:dyDescent="0.3">
      <c r="AN1033" s="50" t="e">
        <v>#N/A</v>
      </c>
    </row>
    <row r="1034" spans="40:40" x14ac:dyDescent="0.3">
      <c r="AN1034" s="50" t="e">
        <v>#N/A</v>
      </c>
    </row>
    <row r="1035" spans="40:40" x14ac:dyDescent="0.3">
      <c r="AN1035" s="50" t="e">
        <v>#N/A</v>
      </c>
    </row>
    <row r="1036" spans="40:40" x14ac:dyDescent="0.3">
      <c r="AN1036" s="50" t="e">
        <v>#N/A</v>
      </c>
    </row>
    <row r="1037" spans="40:40" x14ac:dyDescent="0.3">
      <c r="AN1037" s="50" t="e">
        <v>#N/A</v>
      </c>
    </row>
    <row r="1038" spans="40:40" x14ac:dyDescent="0.3">
      <c r="AN1038" s="50" t="e">
        <v>#N/A</v>
      </c>
    </row>
    <row r="1039" spans="40:40" x14ac:dyDescent="0.3">
      <c r="AN1039" s="50" t="e">
        <v>#N/A</v>
      </c>
    </row>
    <row r="1040" spans="40:40" x14ac:dyDescent="0.3">
      <c r="AN1040" s="50" t="e">
        <v>#N/A</v>
      </c>
    </row>
    <row r="1041" spans="40:40" x14ac:dyDescent="0.3">
      <c r="AN1041" s="50" t="e">
        <v>#N/A</v>
      </c>
    </row>
    <row r="1042" spans="40:40" x14ac:dyDescent="0.3">
      <c r="AN1042" s="50" t="e">
        <v>#N/A</v>
      </c>
    </row>
    <row r="1043" spans="40:40" x14ac:dyDescent="0.3">
      <c r="AN1043" s="50" t="e">
        <v>#N/A</v>
      </c>
    </row>
    <row r="1044" spans="40:40" x14ac:dyDescent="0.3">
      <c r="AN1044" s="50" t="e">
        <v>#N/A</v>
      </c>
    </row>
    <row r="1045" spans="40:40" x14ac:dyDescent="0.3">
      <c r="AN1045" s="50" t="e">
        <v>#N/A</v>
      </c>
    </row>
    <row r="1046" spans="40:40" x14ac:dyDescent="0.3">
      <c r="AN1046" s="50" t="e">
        <v>#N/A</v>
      </c>
    </row>
    <row r="1047" spans="40:40" x14ac:dyDescent="0.3">
      <c r="AN1047" s="50" t="e">
        <v>#N/A</v>
      </c>
    </row>
    <row r="1048" spans="40:40" x14ac:dyDescent="0.3">
      <c r="AN1048" s="50" t="e">
        <v>#N/A</v>
      </c>
    </row>
    <row r="1049" spans="40:40" x14ac:dyDescent="0.3">
      <c r="AN1049" s="50" t="e">
        <v>#N/A</v>
      </c>
    </row>
    <row r="1050" spans="40:40" x14ac:dyDescent="0.3">
      <c r="AN1050" s="50" t="e">
        <v>#N/A</v>
      </c>
    </row>
    <row r="1051" spans="40:40" x14ac:dyDescent="0.3">
      <c r="AN1051" s="50" t="e">
        <v>#N/A</v>
      </c>
    </row>
    <row r="1052" spans="40:40" x14ac:dyDescent="0.3">
      <c r="AN1052" s="50" t="e">
        <v>#N/A</v>
      </c>
    </row>
    <row r="1053" spans="40:40" x14ac:dyDescent="0.3">
      <c r="AN1053" s="50" t="e">
        <v>#N/A</v>
      </c>
    </row>
    <row r="1054" spans="40:40" x14ac:dyDescent="0.3">
      <c r="AN1054" s="50" t="e">
        <v>#N/A</v>
      </c>
    </row>
    <row r="1055" spans="40:40" x14ac:dyDescent="0.3">
      <c r="AN1055" s="50" t="e">
        <v>#N/A</v>
      </c>
    </row>
    <row r="1056" spans="40:40" x14ac:dyDescent="0.3">
      <c r="AN1056" s="50" t="e">
        <v>#N/A</v>
      </c>
    </row>
    <row r="1057" spans="40:40" x14ac:dyDescent="0.3">
      <c r="AN1057" s="50" t="e">
        <v>#N/A</v>
      </c>
    </row>
    <row r="1058" spans="40:40" x14ac:dyDescent="0.3">
      <c r="AN1058" s="50" t="e">
        <v>#N/A</v>
      </c>
    </row>
    <row r="1059" spans="40:40" x14ac:dyDescent="0.3">
      <c r="AN1059" s="50" t="e">
        <v>#N/A</v>
      </c>
    </row>
    <row r="1060" spans="40:40" x14ac:dyDescent="0.3">
      <c r="AN1060" s="50" t="e">
        <v>#N/A</v>
      </c>
    </row>
    <row r="1061" spans="40:40" x14ac:dyDescent="0.3">
      <c r="AN1061" s="50" t="e">
        <v>#N/A</v>
      </c>
    </row>
    <row r="1062" spans="40:40" x14ac:dyDescent="0.3">
      <c r="AN1062" s="50" t="e">
        <v>#N/A</v>
      </c>
    </row>
    <row r="1063" spans="40:40" x14ac:dyDescent="0.3">
      <c r="AN1063" s="50" t="e">
        <v>#N/A</v>
      </c>
    </row>
    <row r="1064" spans="40:40" x14ac:dyDescent="0.3">
      <c r="AN1064" s="50" t="e">
        <v>#N/A</v>
      </c>
    </row>
    <row r="1065" spans="40:40" x14ac:dyDescent="0.3">
      <c r="AN1065" s="50" t="e">
        <v>#N/A</v>
      </c>
    </row>
    <row r="1066" spans="40:40" x14ac:dyDescent="0.3">
      <c r="AN1066" s="50" t="e">
        <v>#N/A</v>
      </c>
    </row>
    <row r="1067" spans="40:40" x14ac:dyDescent="0.3">
      <c r="AN1067" s="50" t="e">
        <v>#N/A</v>
      </c>
    </row>
    <row r="1068" spans="40:40" x14ac:dyDescent="0.3">
      <c r="AN1068" s="50" t="e">
        <v>#N/A</v>
      </c>
    </row>
    <row r="1069" spans="40:40" x14ac:dyDescent="0.3">
      <c r="AN1069" s="50" t="e">
        <v>#N/A</v>
      </c>
    </row>
    <row r="1070" spans="40:40" x14ac:dyDescent="0.3">
      <c r="AN1070" s="50" t="e">
        <v>#N/A</v>
      </c>
    </row>
    <row r="1071" spans="40:40" x14ac:dyDescent="0.3">
      <c r="AN1071" s="50" t="e">
        <v>#N/A</v>
      </c>
    </row>
    <row r="1072" spans="40:40" x14ac:dyDescent="0.3">
      <c r="AN1072" s="50" t="e">
        <v>#N/A</v>
      </c>
    </row>
    <row r="1073" spans="40:40" x14ac:dyDescent="0.3">
      <c r="AN1073" s="50" t="e">
        <v>#N/A</v>
      </c>
    </row>
    <row r="1074" spans="40:40" x14ac:dyDescent="0.3">
      <c r="AN1074" s="50" t="e">
        <v>#N/A</v>
      </c>
    </row>
    <row r="1075" spans="40:40" x14ac:dyDescent="0.3">
      <c r="AN1075" s="50" t="e">
        <v>#N/A</v>
      </c>
    </row>
    <row r="1076" spans="40:40" x14ac:dyDescent="0.3">
      <c r="AN1076" s="50" t="e">
        <v>#N/A</v>
      </c>
    </row>
    <row r="1077" spans="40:40" x14ac:dyDescent="0.3">
      <c r="AN1077" s="50" t="e">
        <v>#N/A</v>
      </c>
    </row>
    <row r="1078" spans="40:40" x14ac:dyDescent="0.3">
      <c r="AN1078" s="50" t="e">
        <v>#N/A</v>
      </c>
    </row>
    <row r="1079" spans="40:40" x14ac:dyDescent="0.3">
      <c r="AN1079" s="50" t="e">
        <v>#N/A</v>
      </c>
    </row>
    <row r="1080" spans="40:40" x14ac:dyDescent="0.3">
      <c r="AN1080" s="50" t="e">
        <v>#N/A</v>
      </c>
    </row>
    <row r="1081" spans="40:40" x14ac:dyDescent="0.3">
      <c r="AN1081" s="50" t="e">
        <v>#N/A</v>
      </c>
    </row>
    <row r="1082" spans="40:40" x14ac:dyDescent="0.3">
      <c r="AN1082" s="50" t="e">
        <v>#N/A</v>
      </c>
    </row>
    <row r="1083" spans="40:40" x14ac:dyDescent="0.3">
      <c r="AN1083" s="50" t="e">
        <v>#N/A</v>
      </c>
    </row>
    <row r="1084" spans="40:40" x14ac:dyDescent="0.3">
      <c r="AN1084" s="50" t="e">
        <v>#N/A</v>
      </c>
    </row>
    <row r="1085" spans="40:40" x14ac:dyDescent="0.3">
      <c r="AN1085" s="50" t="e">
        <v>#N/A</v>
      </c>
    </row>
    <row r="1086" spans="40:40" x14ac:dyDescent="0.3">
      <c r="AN1086" s="50" t="e">
        <v>#N/A</v>
      </c>
    </row>
    <row r="1087" spans="40:40" x14ac:dyDescent="0.3">
      <c r="AN1087" s="50" t="e">
        <v>#N/A</v>
      </c>
    </row>
    <row r="1088" spans="40:40" x14ac:dyDescent="0.3">
      <c r="AN1088" s="50" t="e">
        <v>#N/A</v>
      </c>
    </row>
    <row r="1089" spans="40:40" x14ac:dyDescent="0.3">
      <c r="AN1089" s="50" t="e">
        <v>#N/A</v>
      </c>
    </row>
    <row r="1090" spans="40:40" x14ac:dyDescent="0.3">
      <c r="AN1090" s="50" t="e">
        <v>#N/A</v>
      </c>
    </row>
    <row r="1091" spans="40:40" x14ac:dyDescent="0.3">
      <c r="AN1091" s="50" t="e">
        <v>#N/A</v>
      </c>
    </row>
    <row r="1092" spans="40:40" x14ac:dyDescent="0.3">
      <c r="AN1092" s="50" t="e">
        <v>#N/A</v>
      </c>
    </row>
    <row r="1093" spans="40:40" x14ac:dyDescent="0.3">
      <c r="AN1093" s="50" t="e">
        <v>#N/A</v>
      </c>
    </row>
    <row r="1094" spans="40:40" x14ac:dyDescent="0.3">
      <c r="AN1094" s="50" t="e">
        <v>#N/A</v>
      </c>
    </row>
    <row r="1095" spans="40:40" x14ac:dyDescent="0.3">
      <c r="AN1095" s="50" t="e">
        <v>#N/A</v>
      </c>
    </row>
    <row r="1096" spans="40:40" x14ac:dyDescent="0.3">
      <c r="AN1096" s="50" t="e">
        <v>#N/A</v>
      </c>
    </row>
    <row r="1097" spans="40:40" x14ac:dyDescent="0.3">
      <c r="AN1097" s="50" t="e">
        <v>#N/A</v>
      </c>
    </row>
    <row r="1098" spans="40:40" x14ac:dyDescent="0.3">
      <c r="AN1098" s="50" t="e">
        <v>#N/A</v>
      </c>
    </row>
    <row r="1099" spans="40:40" x14ac:dyDescent="0.3">
      <c r="AN1099" s="50" t="e">
        <v>#N/A</v>
      </c>
    </row>
    <row r="1100" spans="40:40" x14ac:dyDescent="0.3">
      <c r="AN1100" s="50" t="e">
        <v>#N/A</v>
      </c>
    </row>
    <row r="1101" spans="40:40" x14ac:dyDescent="0.3">
      <c r="AN1101" s="50" t="e">
        <v>#N/A</v>
      </c>
    </row>
    <row r="1102" spans="40:40" x14ac:dyDescent="0.3">
      <c r="AN1102" s="50" t="e">
        <v>#N/A</v>
      </c>
    </row>
    <row r="1103" spans="40:40" x14ac:dyDescent="0.3">
      <c r="AN1103" s="50" t="e">
        <v>#N/A</v>
      </c>
    </row>
    <row r="1104" spans="40:40" x14ac:dyDescent="0.3">
      <c r="AN1104" s="50" t="e">
        <v>#N/A</v>
      </c>
    </row>
    <row r="1105" spans="40:40" x14ac:dyDescent="0.3">
      <c r="AN1105" s="50" t="e">
        <v>#N/A</v>
      </c>
    </row>
    <row r="1106" spans="40:40" x14ac:dyDescent="0.3">
      <c r="AN1106" s="50" t="e">
        <v>#N/A</v>
      </c>
    </row>
    <row r="1107" spans="40:40" x14ac:dyDescent="0.3">
      <c r="AN1107" s="50" t="e">
        <v>#N/A</v>
      </c>
    </row>
    <row r="1108" spans="40:40" x14ac:dyDescent="0.3">
      <c r="AN1108" s="50" t="e">
        <v>#N/A</v>
      </c>
    </row>
    <row r="1109" spans="40:40" x14ac:dyDescent="0.3">
      <c r="AN1109" s="50" t="e">
        <v>#N/A</v>
      </c>
    </row>
    <row r="1110" spans="40:40" x14ac:dyDescent="0.3">
      <c r="AN1110" s="50" t="e">
        <v>#N/A</v>
      </c>
    </row>
    <row r="1111" spans="40:40" x14ac:dyDescent="0.3">
      <c r="AN1111" s="50" t="e">
        <v>#N/A</v>
      </c>
    </row>
    <row r="1112" spans="40:40" x14ac:dyDescent="0.3">
      <c r="AN1112" s="50" t="e">
        <v>#N/A</v>
      </c>
    </row>
    <row r="1113" spans="40:40" x14ac:dyDescent="0.3">
      <c r="AN1113" s="50" t="e">
        <v>#N/A</v>
      </c>
    </row>
    <row r="1114" spans="40:40" x14ac:dyDescent="0.3">
      <c r="AN1114" s="50" t="e">
        <v>#N/A</v>
      </c>
    </row>
    <row r="1115" spans="40:40" x14ac:dyDescent="0.3">
      <c r="AN1115" s="50" t="e">
        <v>#N/A</v>
      </c>
    </row>
    <row r="1116" spans="40:40" x14ac:dyDescent="0.3">
      <c r="AN1116" s="50" t="e">
        <v>#N/A</v>
      </c>
    </row>
    <row r="1117" spans="40:40" x14ac:dyDescent="0.3">
      <c r="AN1117" s="50" t="e">
        <v>#N/A</v>
      </c>
    </row>
    <row r="1118" spans="40:40" x14ac:dyDescent="0.3">
      <c r="AN1118" s="50" t="e">
        <v>#N/A</v>
      </c>
    </row>
    <row r="1119" spans="40:40" x14ac:dyDescent="0.3">
      <c r="AN1119" s="50" t="e">
        <v>#N/A</v>
      </c>
    </row>
    <row r="1120" spans="40:40" x14ac:dyDescent="0.3">
      <c r="AN1120" s="50" t="e">
        <v>#N/A</v>
      </c>
    </row>
    <row r="1121" spans="40:40" x14ac:dyDescent="0.3">
      <c r="AN1121" s="50" t="e">
        <v>#N/A</v>
      </c>
    </row>
    <row r="1122" spans="40:40" x14ac:dyDescent="0.3">
      <c r="AN1122" s="50" t="e">
        <v>#N/A</v>
      </c>
    </row>
    <row r="1123" spans="40:40" x14ac:dyDescent="0.3">
      <c r="AN1123" s="50" t="e">
        <v>#N/A</v>
      </c>
    </row>
    <row r="1124" spans="40:40" x14ac:dyDescent="0.3">
      <c r="AN1124" s="50" t="e">
        <v>#N/A</v>
      </c>
    </row>
    <row r="1125" spans="40:40" x14ac:dyDescent="0.3">
      <c r="AN1125" s="50" t="e">
        <v>#N/A</v>
      </c>
    </row>
    <row r="1126" spans="40:40" x14ac:dyDescent="0.3">
      <c r="AN1126" s="50" t="e">
        <v>#N/A</v>
      </c>
    </row>
    <row r="1127" spans="40:40" x14ac:dyDescent="0.3">
      <c r="AN1127" s="50" t="e">
        <v>#N/A</v>
      </c>
    </row>
    <row r="1128" spans="40:40" x14ac:dyDescent="0.3">
      <c r="AN1128" s="50" t="e">
        <v>#N/A</v>
      </c>
    </row>
    <row r="1129" spans="40:40" x14ac:dyDescent="0.3">
      <c r="AN1129" s="50" t="e">
        <v>#N/A</v>
      </c>
    </row>
    <row r="1130" spans="40:40" x14ac:dyDescent="0.3">
      <c r="AN1130" s="50" t="e">
        <v>#N/A</v>
      </c>
    </row>
    <row r="1131" spans="40:40" x14ac:dyDescent="0.3">
      <c r="AN1131" s="50" t="e">
        <v>#N/A</v>
      </c>
    </row>
    <row r="1132" spans="40:40" x14ac:dyDescent="0.3">
      <c r="AN1132" s="50" t="e">
        <v>#N/A</v>
      </c>
    </row>
    <row r="1133" spans="40:40" x14ac:dyDescent="0.3">
      <c r="AN1133" s="50" t="e">
        <v>#N/A</v>
      </c>
    </row>
    <row r="1134" spans="40:40" x14ac:dyDescent="0.3">
      <c r="AN1134" s="50" t="e">
        <v>#N/A</v>
      </c>
    </row>
    <row r="1135" spans="40:40" x14ac:dyDescent="0.3">
      <c r="AN1135" s="50" t="e">
        <v>#N/A</v>
      </c>
    </row>
    <row r="1136" spans="40:40" x14ac:dyDescent="0.3">
      <c r="AN1136" s="50" t="e">
        <v>#N/A</v>
      </c>
    </row>
    <row r="1137" spans="40:40" x14ac:dyDescent="0.3">
      <c r="AN1137" s="50" t="e">
        <v>#N/A</v>
      </c>
    </row>
    <row r="1138" spans="40:40" x14ac:dyDescent="0.3">
      <c r="AN1138" s="50" t="e">
        <v>#N/A</v>
      </c>
    </row>
    <row r="1139" spans="40:40" x14ac:dyDescent="0.3">
      <c r="AN1139" s="50" t="e">
        <v>#N/A</v>
      </c>
    </row>
    <row r="1140" spans="40:40" x14ac:dyDescent="0.3">
      <c r="AN1140" s="50" t="e">
        <v>#N/A</v>
      </c>
    </row>
    <row r="1141" spans="40:40" x14ac:dyDescent="0.3">
      <c r="AN1141" s="50" t="e">
        <v>#N/A</v>
      </c>
    </row>
    <row r="1142" spans="40:40" x14ac:dyDescent="0.3">
      <c r="AN1142" s="50" t="e">
        <v>#N/A</v>
      </c>
    </row>
    <row r="1143" spans="40:40" x14ac:dyDescent="0.3">
      <c r="AN1143" s="50" t="e">
        <v>#N/A</v>
      </c>
    </row>
    <row r="1144" spans="40:40" x14ac:dyDescent="0.3">
      <c r="AN1144" s="50" t="e">
        <v>#N/A</v>
      </c>
    </row>
    <row r="1145" spans="40:40" x14ac:dyDescent="0.3">
      <c r="AN1145" s="50" t="e">
        <v>#N/A</v>
      </c>
    </row>
    <row r="1146" spans="40:40" x14ac:dyDescent="0.3">
      <c r="AN1146" s="50" t="e">
        <v>#N/A</v>
      </c>
    </row>
    <row r="1147" spans="40:40" x14ac:dyDescent="0.3">
      <c r="AN1147" s="50" t="e">
        <v>#N/A</v>
      </c>
    </row>
    <row r="1148" spans="40:40" x14ac:dyDescent="0.3">
      <c r="AN1148" s="50" t="e">
        <v>#N/A</v>
      </c>
    </row>
    <row r="1149" spans="40:40" x14ac:dyDescent="0.3">
      <c r="AN1149" s="50" t="e">
        <v>#N/A</v>
      </c>
    </row>
    <row r="1150" spans="40:40" x14ac:dyDescent="0.3">
      <c r="AN1150" s="50" t="e">
        <v>#N/A</v>
      </c>
    </row>
    <row r="1151" spans="40:40" x14ac:dyDescent="0.3">
      <c r="AN1151" s="50" t="e">
        <v>#N/A</v>
      </c>
    </row>
    <row r="1152" spans="40:40" x14ac:dyDescent="0.3">
      <c r="AN1152" s="50" t="e">
        <v>#N/A</v>
      </c>
    </row>
    <row r="1153" spans="40:40" x14ac:dyDescent="0.3">
      <c r="AN1153" s="50" t="e">
        <v>#N/A</v>
      </c>
    </row>
    <row r="1154" spans="40:40" x14ac:dyDescent="0.3">
      <c r="AN1154" s="50" t="e">
        <v>#N/A</v>
      </c>
    </row>
    <row r="1155" spans="40:40" x14ac:dyDescent="0.3">
      <c r="AN1155" s="50" t="e">
        <v>#N/A</v>
      </c>
    </row>
    <row r="1156" spans="40:40" x14ac:dyDescent="0.3">
      <c r="AN1156" s="50" t="e">
        <v>#N/A</v>
      </c>
    </row>
    <row r="1157" spans="40:40" x14ac:dyDescent="0.3">
      <c r="AN1157" s="50" t="e">
        <v>#N/A</v>
      </c>
    </row>
    <row r="1158" spans="40:40" x14ac:dyDescent="0.3">
      <c r="AN1158" s="50" t="e">
        <v>#N/A</v>
      </c>
    </row>
    <row r="1159" spans="40:40" x14ac:dyDescent="0.3">
      <c r="AN1159" s="50" t="e">
        <v>#N/A</v>
      </c>
    </row>
    <row r="1160" spans="40:40" x14ac:dyDescent="0.3">
      <c r="AN1160" s="50" t="e">
        <v>#N/A</v>
      </c>
    </row>
    <row r="1161" spans="40:40" x14ac:dyDescent="0.3">
      <c r="AN1161" s="50" t="e">
        <v>#N/A</v>
      </c>
    </row>
    <row r="1162" spans="40:40" x14ac:dyDescent="0.3">
      <c r="AN1162" s="50" t="e">
        <v>#N/A</v>
      </c>
    </row>
    <row r="1163" spans="40:40" x14ac:dyDescent="0.3">
      <c r="AN1163" s="50" t="e">
        <v>#N/A</v>
      </c>
    </row>
    <row r="1164" spans="40:40" x14ac:dyDescent="0.3">
      <c r="AN1164" s="50" t="e">
        <v>#N/A</v>
      </c>
    </row>
    <row r="1165" spans="40:40" x14ac:dyDescent="0.3">
      <c r="AN1165" s="50" t="e">
        <v>#N/A</v>
      </c>
    </row>
    <row r="1166" spans="40:40" x14ac:dyDescent="0.3">
      <c r="AN1166" s="50" t="e">
        <v>#N/A</v>
      </c>
    </row>
    <row r="1167" spans="40:40" x14ac:dyDescent="0.3">
      <c r="AN1167" s="50" t="e">
        <v>#N/A</v>
      </c>
    </row>
    <row r="1168" spans="40:40" x14ac:dyDescent="0.3">
      <c r="AN1168" s="50" t="e">
        <v>#N/A</v>
      </c>
    </row>
    <row r="1169" spans="40:40" x14ac:dyDescent="0.3">
      <c r="AN1169" s="50" t="e">
        <v>#N/A</v>
      </c>
    </row>
    <row r="1170" spans="40:40" x14ac:dyDescent="0.3">
      <c r="AN1170" s="50" t="e">
        <v>#N/A</v>
      </c>
    </row>
    <row r="1171" spans="40:40" x14ac:dyDescent="0.3">
      <c r="AN1171" s="50" t="e">
        <v>#N/A</v>
      </c>
    </row>
    <row r="1172" spans="40:40" x14ac:dyDescent="0.3">
      <c r="AN1172" s="50" t="e">
        <v>#N/A</v>
      </c>
    </row>
    <row r="1173" spans="40:40" x14ac:dyDescent="0.3">
      <c r="AN1173" s="50" t="e">
        <v>#N/A</v>
      </c>
    </row>
    <row r="1174" spans="40:40" x14ac:dyDescent="0.3">
      <c r="AN1174" s="50" t="e">
        <v>#N/A</v>
      </c>
    </row>
    <row r="1175" spans="40:40" x14ac:dyDescent="0.3">
      <c r="AN1175" s="50" t="e">
        <v>#N/A</v>
      </c>
    </row>
    <row r="1176" spans="40:40" x14ac:dyDescent="0.3">
      <c r="AN1176" s="50" t="e">
        <v>#N/A</v>
      </c>
    </row>
    <row r="1177" spans="40:40" x14ac:dyDescent="0.3">
      <c r="AN1177" s="50" t="e">
        <v>#N/A</v>
      </c>
    </row>
    <row r="1178" spans="40:40" x14ac:dyDescent="0.3">
      <c r="AN1178" s="50" t="e">
        <v>#N/A</v>
      </c>
    </row>
    <row r="1179" spans="40:40" x14ac:dyDescent="0.3">
      <c r="AN1179" s="50" t="e">
        <v>#N/A</v>
      </c>
    </row>
    <row r="1180" spans="40:40" x14ac:dyDescent="0.3">
      <c r="AN1180" s="50" t="e">
        <v>#N/A</v>
      </c>
    </row>
    <row r="1181" spans="40:40" x14ac:dyDescent="0.3">
      <c r="AN1181" s="50" t="e">
        <v>#N/A</v>
      </c>
    </row>
    <row r="1182" spans="40:40" x14ac:dyDescent="0.3">
      <c r="AN1182" s="50" t="e">
        <v>#N/A</v>
      </c>
    </row>
    <row r="1183" spans="40:40" x14ac:dyDescent="0.3">
      <c r="AN1183" s="50" t="e">
        <v>#N/A</v>
      </c>
    </row>
    <row r="1184" spans="40:40" x14ac:dyDescent="0.3">
      <c r="AN1184" s="50" t="e">
        <v>#N/A</v>
      </c>
    </row>
    <row r="1185" spans="40:40" x14ac:dyDescent="0.3">
      <c r="AN1185" s="50" t="e">
        <v>#N/A</v>
      </c>
    </row>
    <row r="1186" spans="40:40" x14ac:dyDescent="0.3">
      <c r="AN1186" s="50" t="e">
        <v>#N/A</v>
      </c>
    </row>
    <row r="1187" spans="40:40" x14ac:dyDescent="0.3">
      <c r="AN1187" s="50" t="e">
        <v>#N/A</v>
      </c>
    </row>
    <row r="1188" spans="40:40" x14ac:dyDescent="0.3">
      <c r="AN1188" s="50" t="e">
        <v>#N/A</v>
      </c>
    </row>
    <row r="1189" spans="40:40" x14ac:dyDescent="0.3">
      <c r="AN1189" s="50" t="e">
        <v>#N/A</v>
      </c>
    </row>
    <row r="1190" spans="40:40" x14ac:dyDescent="0.3">
      <c r="AN1190" s="50" t="e">
        <v>#N/A</v>
      </c>
    </row>
    <row r="1191" spans="40:40" x14ac:dyDescent="0.3">
      <c r="AN1191" s="50" t="e">
        <v>#N/A</v>
      </c>
    </row>
    <row r="1192" spans="40:40" x14ac:dyDescent="0.3">
      <c r="AN1192" s="50" t="e">
        <v>#N/A</v>
      </c>
    </row>
    <row r="1193" spans="40:40" x14ac:dyDescent="0.3">
      <c r="AN1193" s="50" t="e">
        <v>#N/A</v>
      </c>
    </row>
    <row r="1194" spans="40:40" x14ac:dyDescent="0.3">
      <c r="AN1194" s="50" t="e">
        <v>#N/A</v>
      </c>
    </row>
    <row r="1195" spans="40:40" x14ac:dyDescent="0.3">
      <c r="AN1195" s="50" t="e">
        <v>#N/A</v>
      </c>
    </row>
    <row r="1196" spans="40:40" x14ac:dyDescent="0.3">
      <c r="AN1196" s="50" t="e">
        <v>#N/A</v>
      </c>
    </row>
    <row r="1197" spans="40:40" x14ac:dyDescent="0.3">
      <c r="AN1197" s="50" t="e">
        <v>#N/A</v>
      </c>
    </row>
    <row r="1198" spans="40:40" x14ac:dyDescent="0.3">
      <c r="AN1198" s="50" t="e">
        <v>#N/A</v>
      </c>
    </row>
    <row r="1199" spans="40:40" x14ac:dyDescent="0.3">
      <c r="AN1199" s="50" t="e">
        <v>#N/A</v>
      </c>
    </row>
    <row r="1200" spans="40:40" x14ac:dyDescent="0.3">
      <c r="AN1200" s="50" t="e">
        <v>#N/A</v>
      </c>
    </row>
    <row r="1201" spans="40:40" x14ac:dyDescent="0.3">
      <c r="AN1201" s="50" t="e">
        <v>#N/A</v>
      </c>
    </row>
    <row r="1202" spans="40:40" x14ac:dyDescent="0.3">
      <c r="AN1202" s="50" t="e">
        <v>#N/A</v>
      </c>
    </row>
    <row r="1203" spans="40:40" x14ac:dyDescent="0.3">
      <c r="AN1203" s="50" t="e">
        <v>#N/A</v>
      </c>
    </row>
    <row r="1204" spans="40:40" x14ac:dyDescent="0.3">
      <c r="AN1204" s="50" t="e">
        <v>#N/A</v>
      </c>
    </row>
    <row r="1205" spans="40:40" x14ac:dyDescent="0.3">
      <c r="AN1205" s="50" t="e">
        <v>#N/A</v>
      </c>
    </row>
    <row r="1206" spans="40:40" x14ac:dyDescent="0.3">
      <c r="AN1206" s="50" t="e">
        <v>#N/A</v>
      </c>
    </row>
    <row r="1207" spans="40:40" x14ac:dyDescent="0.3">
      <c r="AN1207" s="50" t="e">
        <v>#N/A</v>
      </c>
    </row>
    <row r="1208" spans="40:40" x14ac:dyDescent="0.3">
      <c r="AN1208" s="50" t="e">
        <v>#N/A</v>
      </c>
    </row>
    <row r="1209" spans="40:40" x14ac:dyDescent="0.3">
      <c r="AN1209" s="50" t="e">
        <v>#N/A</v>
      </c>
    </row>
    <row r="1210" spans="40:40" x14ac:dyDescent="0.3">
      <c r="AN1210" s="50" t="e">
        <v>#N/A</v>
      </c>
    </row>
    <row r="1211" spans="40:40" x14ac:dyDescent="0.3">
      <c r="AN1211" s="50" t="e">
        <v>#N/A</v>
      </c>
    </row>
    <row r="1212" spans="40:40" x14ac:dyDescent="0.3">
      <c r="AN1212" s="50" t="e">
        <v>#N/A</v>
      </c>
    </row>
    <row r="1213" spans="40:40" x14ac:dyDescent="0.3">
      <c r="AN1213" s="50" t="e">
        <v>#N/A</v>
      </c>
    </row>
    <row r="1214" spans="40:40" x14ac:dyDescent="0.3">
      <c r="AN1214" s="50" t="e">
        <v>#N/A</v>
      </c>
    </row>
    <row r="1215" spans="40:40" x14ac:dyDescent="0.3">
      <c r="AN1215" s="50" t="e">
        <v>#N/A</v>
      </c>
    </row>
    <row r="1216" spans="40:40" x14ac:dyDescent="0.3">
      <c r="AN1216" s="50" t="e">
        <v>#N/A</v>
      </c>
    </row>
    <row r="1217" spans="40:40" x14ac:dyDescent="0.3">
      <c r="AN1217" s="50" t="e">
        <v>#N/A</v>
      </c>
    </row>
    <row r="1218" spans="40:40" x14ac:dyDescent="0.3">
      <c r="AN1218" s="50" t="e">
        <v>#N/A</v>
      </c>
    </row>
    <row r="1219" spans="40:40" x14ac:dyDescent="0.3">
      <c r="AN1219" s="50" t="e">
        <v>#N/A</v>
      </c>
    </row>
    <row r="1220" spans="40:40" x14ac:dyDescent="0.3">
      <c r="AN1220" s="50" t="e">
        <v>#N/A</v>
      </c>
    </row>
    <row r="1221" spans="40:40" x14ac:dyDescent="0.3">
      <c r="AN1221" s="50" t="e">
        <v>#N/A</v>
      </c>
    </row>
    <row r="1222" spans="40:40" x14ac:dyDescent="0.3">
      <c r="AN1222" s="50" t="e">
        <v>#N/A</v>
      </c>
    </row>
    <row r="1223" spans="40:40" x14ac:dyDescent="0.3">
      <c r="AN1223" s="50" t="e">
        <v>#N/A</v>
      </c>
    </row>
    <row r="1224" spans="40:40" x14ac:dyDescent="0.3">
      <c r="AN1224" s="50" t="e">
        <v>#N/A</v>
      </c>
    </row>
    <row r="1225" spans="40:40" x14ac:dyDescent="0.3">
      <c r="AN1225" s="50" t="e">
        <v>#N/A</v>
      </c>
    </row>
    <row r="1226" spans="40:40" x14ac:dyDescent="0.3">
      <c r="AN1226" s="50" t="e">
        <v>#N/A</v>
      </c>
    </row>
    <row r="1227" spans="40:40" x14ac:dyDescent="0.3">
      <c r="AN1227" s="50" t="e">
        <v>#N/A</v>
      </c>
    </row>
    <row r="1228" spans="40:40" x14ac:dyDescent="0.3">
      <c r="AN1228" s="50" t="e">
        <v>#N/A</v>
      </c>
    </row>
    <row r="1229" spans="40:40" x14ac:dyDescent="0.3">
      <c r="AN1229" s="50" t="e">
        <v>#N/A</v>
      </c>
    </row>
    <row r="1230" spans="40:40" x14ac:dyDescent="0.3">
      <c r="AN1230" s="50" t="e">
        <v>#N/A</v>
      </c>
    </row>
    <row r="1231" spans="40:40" x14ac:dyDescent="0.3">
      <c r="AN1231" s="50" t="e">
        <v>#N/A</v>
      </c>
    </row>
    <row r="1232" spans="40:40" x14ac:dyDescent="0.3">
      <c r="AN1232" s="50" t="e">
        <v>#N/A</v>
      </c>
    </row>
    <row r="1233" spans="40:40" x14ac:dyDescent="0.3">
      <c r="AN1233" s="50" t="e">
        <v>#N/A</v>
      </c>
    </row>
    <row r="1234" spans="40:40" x14ac:dyDescent="0.3">
      <c r="AN1234" s="50" t="e">
        <v>#N/A</v>
      </c>
    </row>
    <row r="1235" spans="40:40" x14ac:dyDescent="0.3">
      <c r="AN1235" s="50" t="e">
        <v>#N/A</v>
      </c>
    </row>
    <row r="1236" spans="40:40" x14ac:dyDescent="0.3">
      <c r="AN1236" s="50" t="e">
        <v>#N/A</v>
      </c>
    </row>
    <row r="1237" spans="40:40" x14ac:dyDescent="0.3">
      <c r="AN1237" s="50" t="e">
        <v>#N/A</v>
      </c>
    </row>
    <row r="1238" spans="40:40" x14ac:dyDescent="0.3">
      <c r="AN1238" s="50" t="e">
        <v>#N/A</v>
      </c>
    </row>
    <row r="1239" spans="40:40" x14ac:dyDescent="0.3">
      <c r="AN1239" s="50" t="e">
        <v>#N/A</v>
      </c>
    </row>
    <row r="1240" spans="40:40" x14ac:dyDescent="0.3">
      <c r="AN1240" s="50" t="e">
        <v>#N/A</v>
      </c>
    </row>
    <row r="1241" spans="40:40" x14ac:dyDescent="0.3">
      <c r="AN1241" s="50" t="e">
        <v>#N/A</v>
      </c>
    </row>
    <row r="1242" spans="40:40" x14ac:dyDescent="0.3">
      <c r="AN1242" s="50" t="e">
        <v>#N/A</v>
      </c>
    </row>
    <row r="1243" spans="40:40" x14ac:dyDescent="0.3">
      <c r="AN1243" s="50" t="e">
        <v>#N/A</v>
      </c>
    </row>
    <row r="1244" spans="40:40" x14ac:dyDescent="0.3">
      <c r="AN1244" s="50" t="e">
        <v>#N/A</v>
      </c>
    </row>
    <row r="1245" spans="40:40" x14ac:dyDescent="0.3">
      <c r="AN1245" s="50" t="e">
        <v>#N/A</v>
      </c>
    </row>
    <row r="1246" spans="40:40" x14ac:dyDescent="0.3">
      <c r="AN1246" s="50" t="e">
        <v>#N/A</v>
      </c>
    </row>
    <row r="1247" spans="40:40" x14ac:dyDescent="0.3">
      <c r="AN1247" s="50" t="e">
        <v>#N/A</v>
      </c>
    </row>
    <row r="1248" spans="40:40" x14ac:dyDescent="0.3">
      <c r="AN1248" s="50" t="e">
        <v>#N/A</v>
      </c>
    </row>
    <row r="1249" spans="40:40" x14ac:dyDescent="0.3">
      <c r="AN1249" s="50" t="e">
        <v>#N/A</v>
      </c>
    </row>
    <row r="1250" spans="40:40" x14ac:dyDescent="0.3">
      <c r="AN1250" s="50" t="e">
        <v>#N/A</v>
      </c>
    </row>
    <row r="1251" spans="40:40" x14ac:dyDescent="0.3">
      <c r="AN1251" s="50" t="e">
        <v>#N/A</v>
      </c>
    </row>
    <row r="1252" spans="40:40" x14ac:dyDescent="0.3">
      <c r="AN1252" s="50" t="e">
        <v>#N/A</v>
      </c>
    </row>
    <row r="1253" spans="40:40" x14ac:dyDescent="0.3">
      <c r="AN1253" s="50" t="e">
        <v>#N/A</v>
      </c>
    </row>
    <row r="1254" spans="40:40" x14ac:dyDescent="0.3">
      <c r="AN1254" s="50" t="e">
        <v>#N/A</v>
      </c>
    </row>
    <row r="1255" spans="40:40" x14ac:dyDescent="0.3">
      <c r="AN1255" s="50" t="e">
        <v>#N/A</v>
      </c>
    </row>
    <row r="1256" spans="40:40" x14ac:dyDescent="0.3">
      <c r="AN1256" s="50" t="e">
        <v>#N/A</v>
      </c>
    </row>
    <row r="1257" spans="40:40" x14ac:dyDescent="0.3">
      <c r="AN1257" s="50" t="e">
        <v>#N/A</v>
      </c>
    </row>
    <row r="1258" spans="40:40" x14ac:dyDescent="0.3">
      <c r="AN1258" s="50" t="e">
        <v>#N/A</v>
      </c>
    </row>
    <row r="1259" spans="40:40" x14ac:dyDescent="0.3">
      <c r="AN1259" s="50" t="e">
        <v>#N/A</v>
      </c>
    </row>
    <row r="1260" spans="40:40" x14ac:dyDescent="0.3">
      <c r="AN1260" s="50" t="e">
        <v>#N/A</v>
      </c>
    </row>
    <row r="1261" spans="40:40" x14ac:dyDescent="0.3">
      <c r="AN1261" s="50" t="e">
        <v>#N/A</v>
      </c>
    </row>
    <row r="1262" spans="40:40" x14ac:dyDescent="0.3">
      <c r="AN1262" s="50" t="e">
        <v>#N/A</v>
      </c>
    </row>
    <row r="1263" spans="40:40" x14ac:dyDescent="0.3">
      <c r="AN1263" s="50" t="e">
        <v>#N/A</v>
      </c>
    </row>
    <row r="1264" spans="40:40" x14ac:dyDescent="0.3">
      <c r="AN1264" s="50" t="e">
        <v>#N/A</v>
      </c>
    </row>
    <row r="1265" spans="40:40" x14ac:dyDescent="0.3">
      <c r="AN1265" s="50" t="e">
        <v>#N/A</v>
      </c>
    </row>
    <row r="1266" spans="40:40" x14ac:dyDescent="0.3">
      <c r="AN1266" s="50" t="e">
        <v>#N/A</v>
      </c>
    </row>
    <row r="1267" spans="40:40" x14ac:dyDescent="0.3">
      <c r="AN1267" s="50" t="e">
        <v>#N/A</v>
      </c>
    </row>
    <row r="1268" spans="40:40" x14ac:dyDescent="0.3">
      <c r="AN1268" s="50" t="e">
        <v>#N/A</v>
      </c>
    </row>
    <row r="1269" spans="40:40" x14ac:dyDescent="0.3">
      <c r="AN1269" s="50" t="e">
        <v>#N/A</v>
      </c>
    </row>
    <row r="1270" spans="40:40" x14ac:dyDescent="0.3">
      <c r="AN1270" s="50" t="e">
        <v>#N/A</v>
      </c>
    </row>
    <row r="1271" spans="40:40" x14ac:dyDescent="0.3">
      <c r="AN1271" s="50" t="e">
        <v>#N/A</v>
      </c>
    </row>
    <row r="1272" spans="40:40" x14ac:dyDescent="0.3">
      <c r="AN1272" s="50" t="e">
        <v>#N/A</v>
      </c>
    </row>
    <row r="1273" spans="40:40" x14ac:dyDescent="0.3">
      <c r="AN1273" s="50" t="e">
        <v>#N/A</v>
      </c>
    </row>
    <row r="1274" spans="40:40" x14ac:dyDescent="0.3">
      <c r="AN1274" s="50" t="e">
        <v>#N/A</v>
      </c>
    </row>
    <row r="1275" spans="40:40" x14ac:dyDescent="0.3">
      <c r="AN1275" s="50" t="e">
        <v>#N/A</v>
      </c>
    </row>
    <row r="1276" spans="40:40" x14ac:dyDescent="0.3">
      <c r="AN1276" s="50" t="e">
        <v>#N/A</v>
      </c>
    </row>
    <row r="1277" spans="40:40" x14ac:dyDescent="0.3">
      <c r="AN1277" s="50" t="e">
        <v>#N/A</v>
      </c>
    </row>
    <row r="1278" spans="40:40" x14ac:dyDescent="0.3">
      <c r="AN1278" s="50" t="e">
        <v>#N/A</v>
      </c>
    </row>
    <row r="1279" spans="40:40" x14ac:dyDescent="0.3">
      <c r="AN1279" s="50" t="e">
        <v>#N/A</v>
      </c>
    </row>
    <row r="1280" spans="40:40" x14ac:dyDescent="0.3">
      <c r="AN1280" s="50" t="e">
        <v>#N/A</v>
      </c>
    </row>
    <row r="1281" spans="40:40" x14ac:dyDescent="0.3">
      <c r="AN1281" s="50" t="e">
        <v>#N/A</v>
      </c>
    </row>
    <row r="1282" spans="40:40" x14ac:dyDescent="0.3">
      <c r="AN1282" s="50" t="e">
        <v>#N/A</v>
      </c>
    </row>
    <row r="1283" spans="40:40" x14ac:dyDescent="0.3">
      <c r="AN1283" s="50" t="e">
        <v>#N/A</v>
      </c>
    </row>
    <row r="1284" spans="40:40" x14ac:dyDescent="0.3">
      <c r="AN1284" s="50" t="e">
        <v>#N/A</v>
      </c>
    </row>
    <row r="1285" spans="40:40" x14ac:dyDescent="0.3">
      <c r="AN1285" s="50" t="e">
        <v>#N/A</v>
      </c>
    </row>
    <row r="1286" spans="40:40" x14ac:dyDescent="0.3">
      <c r="AN1286" s="50" t="e">
        <v>#N/A</v>
      </c>
    </row>
    <row r="1287" spans="40:40" x14ac:dyDescent="0.3">
      <c r="AN1287" s="50" t="e">
        <v>#N/A</v>
      </c>
    </row>
    <row r="1288" spans="40:40" x14ac:dyDescent="0.3">
      <c r="AN1288" s="50" t="e">
        <v>#N/A</v>
      </c>
    </row>
    <row r="1289" spans="40:40" x14ac:dyDescent="0.3">
      <c r="AN1289" s="50" t="e">
        <v>#N/A</v>
      </c>
    </row>
    <row r="1290" spans="40:40" x14ac:dyDescent="0.3">
      <c r="AN1290" s="50" t="e">
        <v>#N/A</v>
      </c>
    </row>
    <row r="1291" spans="40:40" x14ac:dyDescent="0.3">
      <c r="AN1291" s="50" t="e">
        <v>#N/A</v>
      </c>
    </row>
    <row r="1292" spans="40:40" x14ac:dyDescent="0.3">
      <c r="AN1292" s="50" t="e">
        <v>#N/A</v>
      </c>
    </row>
    <row r="1293" spans="40:40" x14ac:dyDescent="0.3">
      <c r="AN1293" s="50" t="e">
        <v>#N/A</v>
      </c>
    </row>
    <row r="1294" spans="40:40" x14ac:dyDescent="0.3">
      <c r="AN1294" s="50" t="e">
        <v>#N/A</v>
      </c>
    </row>
    <row r="1295" spans="40:40" x14ac:dyDescent="0.3">
      <c r="AN1295" s="50" t="e">
        <v>#N/A</v>
      </c>
    </row>
    <row r="1296" spans="40:40" x14ac:dyDescent="0.3">
      <c r="AN1296" s="50" t="e">
        <v>#N/A</v>
      </c>
    </row>
    <row r="1297" spans="40:40" x14ac:dyDescent="0.3">
      <c r="AN1297" s="50" t="e">
        <v>#N/A</v>
      </c>
    </row>
    <row r="1298" spans="40:40" x14ac:dyDescent="0.3">
      <c r="AN1298" s="50" t="e">
        <v>#N/A</v>
      </c>
    </row>
    <row r="1299" spans="40:40" x14ac:dyDescent="0.3">
      <c r="AN1299" s="50" t="e">
        <v>#N/A</v>
      </c>
    </row>
    <row r="1300" spans="40:40" x14ac:dyDescent="0.3">
      <c r="AN1300" s="50" t="e">
        <v>#N/A</v>
      </c>
    </row>
    <row r="1301" spans="40:40" x14ac:dyDescent="0.3">
      <c r="AN1301" s="50" t="e">
        <v>#N/A</v>
      </c>
    </row>
    <row r="1302" spans="40:40" x14ac:dyDescent="0.3">
      <c r="AN1302" s="50" t="e">
        <v>#N/A</v>
      </c>
    </row>
    <row r="1303" spans="40:40" x14ac:dyDescent="0.3">
      <c r="AN1303" s="50" t="e">
        <v>#N/A</v>
      </c>
    </row>
    <row r="1304" spans="40:40" x14ac:dyDescent="0.3">
      <c r="AN1304" s="50" t="e">
        <v>#N/A</v>
      </c>
    </row>
    <row r="1305" spans="40:40" x14ac:dyDescent="0.3">
      <c r="AN1305" s="50" t="e">
        <v>#N/A</v>
      </c>
    </row>
    <row r="1306" spans="40:40" x14ac:dyDescent="0.3">
      <c r="AN1306" s="50" t="e">
        <v>#N/A</v>
      </c>
    </row>
    <row r="1307" spans="40:40" x14ac:dyDescent="0.3">
      <c r="AN1307" s="50" t="e">
        <v>#N/A</v>
      </c>
    </row>
    <row r="1308" spans="40:40" x14ac:dyDescent="0.3">
      <c r="AN1308" s="50" t="e">
        <v>#N/A</v>
      </c>
    </row>
    <row r="1309" spans="40:40" x14ac:dyDescent="0.3">
      <c r="AN1309" s="50" t="e">
        <v>#N/A</v>
      </c>
    </row>
    <row r="1310" spans="40:40" x14ac:dyDescent="0.3">
      <c r="AN1310" s="50" t="e">
        <v>#N/A</v>
      </c>
    </row>
    <row r="1311" spans="40:40" x14ac:dyDescent="0.3">
      <c r="AN1311" s="50" t="e">
        <v>#N/A</v>
      </c>
    </row>
    <row r="1312" spans="40:40" x14ac:dyDescent="0.3">
      <c r="AN1312" s="50" t="e">
        <v>#N/A</v>
      </c>
    </row>
    <row r="1313" spans="40:40" x14ac:dyDescent="0.3">
      <c r="AN1313" s="50" t="e">
        <v>#N/A</v>
      </c>
    </row>
    <row r="1314" spans="40:40" x14ac:dyDescent="0.3">
      <c r="AN1314" s="50" t="e">
        <v>#N/A</v>
      </c>
    </row>
    <row r="1315" spans="40:40" x14ac:dyDescent="0.3">
      <c r="AN1315" s="50" t="e">
        <v>#N/A</v>
      </c>
    </row>
    <row r="1316" spans="40:40" x14ac:dyDescent="0.3">
      <c r="AN1316" s="50" t="e">
        <v>#N/A</v>
      </c>
    </row>
    <row r="1317" spans="40:40" x14ac:dyDescent="0.3">
      <c r="AN1317" s="50" t="e">
        <v>#N/A</v>
      </c>
    </row>
    <row r="1318" spans="40:40" x14ac:dyDescent="0.3">
      <c r="AN1318" s="50" t="e">
        <v>#N/A</v>
      </c>
    </row>
    <row r="1319" spans="40:40" x14ac:dyDescent="0.3">
      <c r="AN1319" s="50" t="e">
        <v>#N/A</v>
      </c>
    </row>
    <row r="1320" spans="40:40" x14ac:dyDescent="0.3">
      <c r="AN1320" s="50" t="e">
        <v>#N/A</v>
      </c>
    </row>
    <row r="1321" spans="40:40" x14ac:dyDescent="0.3">
      <c r="AN1321" s="50" t="e">
        <v>#N/A</v>
      </c>
    </row>
    <row r="1322" spans="40:40" x14ac:dyDescent="0.3">
      <c r="AN1322" s="50" t="e">
        <v>#N/A</v>
      </c>
    </row>
    <row r="1323" spans="40:40" x14ac:dyDescent="0.3">
      <c r="AN1323" s="50" t="e">
        <v>#N/A</v>
      </c>
    </row>
    <row r="1324" spans="40:40" x14ac:dyDescent="0.3">
      <c r="AN1324" s="50" t="e">
        <v>#N/A</v>
      </c>
    </row>
    <row r="1325" spans="40:40" x14ac:dyDescent="0.3">
      <c r="AN1325" s="50" t="e">
        <v>#N/A</v>
      </c>
    </row>
    <row r="1326" spans="40:40" x14ac:dyDescent="0.3">
      <c r="AN1326" s="50" t="e">
        <v>#N/A</v>
      </c>
    </row>
    <row r="1327" spans="40:40" x14ac:dyDescent="0.3">
      <c r="AN1327" s="50" t="e">
        <v>#N/A</v>
      </c>
    </row>
    <row r="1328" spans="40:40" x14ac:dyDescent="0.3">
      <c r="AN1328" s="50" t="e">
        <v>#N/A</v>
      </c>
    </row>
    <row r="1329" spans="40:40" x14ac:dyDescent="0.3">
      <c r="AN1329" s="50" t="e">
        <v>#N/A</v>
      </c>
    </row>
    <row r="1330" spans="40:40" x14ac:dyDescent="0.3">
      <c r="AN1330" s="50" t="e">
        <v>#N/A</v>
      </c>
    </row>
    <row r="1331" spans="40:40" x14ac:dyDescent="0.3">
      <c r="AN1331" s="50" t="e">
        <v>#N/A</v>
      </c>
    </row>
    <row r="1332" spans="40:40" x14ac:dyDescent="0.3">
      <c r="AN1332" s="50" t="e">
        <v>#N/A</v>
      </c>
    </row>
    <row r="1333" spans="40:40" x14ac:dyDescent="0.3">
      <c r="AN1333" s="50" t="e">
        <v>#N/A</v>
      </c>
    </row>
    <row r="1334" spans="40:40" x14ac:dyDescent="0.3">
      <c r="AN1334" s="50" t="e">
        <v>#N/A</v>
      </c>
    </row>
    <row r="1335" spans="40:40" x14ac:dyDescent="0.3">
      <c r="AN1335" s="50" t="e">
        <v>#N/A</v>
      </c>
    </row>
    <row r="1336" spans="40:40" x14ac:dyDescent="0.3">
      <c r="AN1336" s="50" t="e">
        <v>#N/A</v>
      </c>
    </row>
    <row r="1337" spans="40:40" x14ac:dyDescent="0.3">
      <c r="AN1337" s="50" t="e">
        <v>#N/A</v>
      </c>
    </row>
    <row r="1338" spans="40:40" x14ac:dyDescent="0.3">
      <c r="AN1338" s="50" t="e">
        <v>#N/A</v>
      </c>
    </row>
    <row r="1339" spans="40:40" x14ac:dyDescent="0.3">
      <c r="AN1339" s="50" t="e">
        <v>#N/A</v>
      </c>
    </row>
    <row r="1340" spans="40:40" x14ac:dyDescent="0.3">
      <c r="AN1340" s="50" t="e">
        <v>#N/A</v>
      </c>
    </row>
    <row r="1341" spans="40:40" x14ac:dyDescent="0.3">
      <c r="AN1341" s="50" t="e">
        <v>#N/A</v>
      </c>
    </row>
    <row r="1342" spans="40:40" x14ac:dyDescent="0.3">
      <c r="AN1342" s="50" t="e">
        <v>#N/A</v>
      </c>
    </row>
    <row r="1343" spans="40:40" x14ac:dyDescent="0.3">
      <c r="AN1343" s="50" t="e">
        <v>#N/A</v>
      </c>
    </row>
    <row r="1344" spans="40:40" x14ac:dyDescent="0.3">
      <c r="AN1344" s="50" t="e">
        <v>#N/A</v>
      </c>
    </row>
    <row r="1345" spans="40:40" x14ac:dyDescent="0.3">
      <c r="AN1345" s="50" t="e">
        <v>#N/A</v>
      </c>
    </row>
    <row r="1346" spans="40:40" x14ac:dyDescent="0.3">
      <c r="AN1346" s="50" t="e">
        <v>#N/A</v>
      </c>
    </row>
    <row r="1347" spans="40:40" x14ac:dyDescent="0.3">
      <c r="AN1347" s="50" t="e">
        <v>#N/A</v>
      </c>
    </row>
    <row r="1348" spans="40:40" x14ac:dyDescent="0.3">
      <c r="AN1348" s="50" t="e">
        <v>#N/A</v>
      </c>
    </row>
    <row r="1349" spans="40:40" x14ac:dyDescent="0.3">
      <c r="AN1349" s="50" t="e">
        <v>#N/A</v>
      </c>
    </row>
    <row r="1350" spans="40:40" x14ac:dyDescent="0.3">
      <c r="AN1350" s="50" t="e">
        <v>#N/A</v>
      </c>
    </row>
    <row r="1351" spans="40:40" x14ac:dyDescent="0.3">
      <c r="AN1351" s="50" t="e">
        <v>#N/A</v>
      </c>
    </row>
    <row r="1352" spans="40:40" x14ac:dyDescent="0.3">
      <c r="AN1352" s="50" t="e">
        <v>#N/A</v>
      </c>
    </row>
    <row r="1353" spans="40:40" x14ac:dyDescent="0.3">
      <c r="AN1353" s="50" t="e">
        <v>#N/A</v>
      </c>
    </row>
    <row r="1354" spans="40:40" x14ac:dyDescent="0.3">
      <c r="AN1354" s="50" t="e">
        <v>#N/A</v>
      </c>
    </row>
    <row r="1355" spans="40:40" x14ac:dyDescent="0.3">
      <c r="AN1355" s="50" t="e">
        <v>#N/A</v>
      </c>
    </row>
    <row r="1356" spans="40:40" x14ac:dyDescent="0.3">
      <c r="AN1356" s="50" t="e">
        <v>#N/A</v>
      </c>
    </row>
    <row r="1357" spans="40:40" x14ac:dyDescent="0.3">
      <c r="AN1357" s="50" t="e">
        <v>#N/A</v>
      </c>
    </row>
    <row r="1358" spans="40:40" x14ac:dyDescent="0.3">
      <c r="AN1358" s="50" t="e">
        <v>#N/A</v>
      </c>
    </row>
    <row r="1359" spans="40:40" x14ac:dyDescent="0.3">
      <c r="AN1359" s="50" t="e">
        <v>#N/A</v>
      </c>
    </row>
    <row r="1360" spans="40:40" x14ac:dyDescent="0.3">
      <c r="AN1360" s="50" t="e">
        <v>#N/A</v>
      </c>
    </row>
    <row r="1361" spans="40:40" x14ac:dyDescent="0.3">
      <c r="AN1361" s="50" t="e">
        <v>#N/A</v>
      </c>
    </row>
    <row r="1362" spans="40:40" x14ac:dyDescent="0.3">
      <c r="AN1362" s="50" t="e">
        <v>#N/A</v>
      </c>
    </row>
    <row r="1363" spans="40:40" x14ac:dyDescent="0.3">
      <c r="AN1363" s="50" t="e">
        <v>#N/A</v>
      </c>
    </row>
    <row r="1364" spans="40:40" x14ac:dyDescent="0.3">
      <c r="AN1364" s="50" t="e">
        <v>#N/A</v>
      </c>
    </row>
    <row r="1365" spans="40:40" x14ac:dyDescent="0.3">
      <c r="AN1365" s="50" t="e">
        <v>#N/A</v>
      </c>
    </row>
    <row r="1366" spans="40:40" x14ac:dyDescent="0.3">
      <c r="AN1366" s="50" t="e">
        <v>#N/A</v>
      </c>
    </row>
    <row r="1367" spans="40:40" x14ac:dyDescent="0.3">
      <c r="AN1367" s="50" t="e">
        <v>#N/A</v>
      </c>
    </row>
    <row r="1368" spans="40:40" x14ac:dyDescent="0.3">
      <c r="AN1368" s="50" t="e">
        <v>#N/A</v>
      </c>
    </row>
    <row r="1369" spans="40:40" x14ac:dyDescent="0.3">
      <c r="AN1369" s="50" t="e">
        <v>#N/A</v>
      </c>
    </row>
    <row r="1370" spans="40:40" x14ac:dyDescent="0.3">
      <c r="AN1370" s="50" t="e">
        <v>#N/A</v>
      </c>
    </row>
    <row r="1371" spans="40:40" x14ac:dyDescent="0.3">
      <c r="AN1371" s="50" t="e">
        <v>#N/A</v>
      </c>
    </row>
    <row r="1372" spans="40:40" x14ac:dyDescent="0.3">
      <c r="AN1372" s="50" t="e">
        <v>#N/A</v>
      </c>
    </row>
    <row r="1373" spans="40:40" x14ac:dyDescent="0.3">
      <c r="AN1373" s="50" t="e">
        <v>#N/A</v>
      </c>
    </row>
    <row r="1374" spans="40:40" x14ac:dyDescent="0.3">
      <c r="AN1374" s="50" t="e">
        <v>#N/A</v>
      </c>
    </row>
    <row r="1375" spans="40:40" x14ac:dyDescent="0.3">
      <c r="AN1375" s="50" t="e">
        <v>#N/A</v>
      </c>
    </row>
    <row r="1376" spans="40:40" x14ac:dyDescent="0.3">
      <c r="AN1376" s="50" t="e">
        <v>#N/A</v>
      </c>
    </row>
    <row r="1377" spans="40:40" x14ac:dyDescent="0.3">
      <c r="AN1377" s="50" t="e">
        <v>#N/A</v>
      </c>
    </row>
    <row r="1378" spans="40:40" x14ac:dyDescent="0.3">
      <c r="AN1378" s="50" t="e">
        <v>#N/A</v>
      </c>
    </row>
    <row r="1379" spans="40:40" x14ac:dyDescent="0.3">
      <c r="AN1379" s="50" t="e">
        <v>#N/A</v>
      </c>
    </row>
    <row r="1380" spans="40:40" x14ac:dyDescent="0.3">
      <c r="AN1380" s="50" t="e">
        <v>#N/A</v>
      </c>
    </row>
    <row r="1381" spans="40:40" x14ac:dyDescent="0.3">
      <c r="AN1381" s="50" t="e">
        <v>#N/A</v>
      </c>
    </row>
    <row r="1382" spans="40:40" x14ac:dyDescent="0.3">
      <c r="AN1382" s="50" t="e">
        <v>#N/A</v>
      </c>
    </row>
    <row r="1383" spans="40:40" x14ac:dyDescent="0.3">
      <c r="AN1383" s="50" t="e">
        <v>#N/A</v>
      </c>
    </row>
    <row r="1384" spans="40:40" x14ac:dyDescent="0.3">
      <c r="AN1384" s="50" t="e">
        <v>#N/A</v>
      </c>
    </row>
    <row r="1385" spans="40:40" x14ac:dyDescent="0.3">
      <c r="AN1385" s="50" t="e">
        <v>#N/A</v>
      </c>
    </row>
    <row r="1386" spans="40:40" x14ac:dyDescent="0.3">
      <c r="AN1386" s="50" t="e">
        <v>#N/A</v>
      </c>
    </row>
    <row r="1387" spans="40:40" x14ac:dyDescent="0.3">
      <c r="AN1387" s="50" t="e">
        <v>#N/A</v>
      </c>
    </row>
    <row r="1388" spans="40:40" x14ac:dyDescent="0.3">
      <c r="AN1388" s="50" t="e">
        <v>#N/A</v>
      </c>
    </row>
    <row r="1389" spans="40:40" x14ac:dyDescent="0.3">
      <c r="AN1389" s="50" t="e">
        <v>#N/A</v>
      </c>
    </row>
    <row r="1390" spans="40:40" x14ac:dyDescent="0.3">
      <c r="AN1390" s="50" t="e">
        <v>#N/A</v>
      </c>
    </row>
    <row r="1391" spans="40:40" x14ac:dyDescent="0.3">
      <c r="AN1391" s="50" t="e">
        <v>#N/A</v>
      </c>
    </row>
    <row r="1392" spans="40:40" x14ac:dyDescent="0.3">
      <c r="AN1392" s="50" t="e">
        <v>#N/A</v>
      </c>
    </row>
    <row r="1393" spans="40:40" x14ac:dyDescent="0.3">
      <c r="AN1393" s="50" t="e">
        <v>#N/A</v>
      </c>
    </row>
    <row r="1394" spans="40:40" x14ac:dyDescent="0.3">
      <c r="AN1394" s="50" t="e">
        <v>#N/A</v>
      </c>
    </row>
    <row r="1395" spans="40:40" x14ac:dyDescent="0.3">
      <c r="AN1395" s="50" t="e">
        <v>#N/A</v>
      </c>
    </row>
    <row r="1396" spans="40:40" x14ac:dyDescent="0.3">
      <c r="AN1396" s="50" t="e">
        <v>#N/A</v>
      </c>
    </row>
    <row r="1397" spans="40:40" x14ac:dyDescent="0.3">
      <c r="AN1397" s="50" t="e">
        <v>#N/A</v>
      </c>
    </row>
    <row r="1398" spans="40:40" x14ac:dyDescent="0.3">
      <c r="AN1398" s="50" t="e">
        <v>#N/A</v>
      </c>
    </row>
    <row r="1399" spans="40:40" x14ac:dyDescent="0.3">
      <c r="AN1399" s="50" t="e">
        <v>#N/A</v>
      </c>
    </row>
    <row r="1400" spans="40:40" x14ac:dyDescent="0.3">
      <c r="AN1400" s="50" t="e">
        <v>#N/A</v>
      </c>
    </row>
    <row r="1401" spans="40:40" x14ac:dyDescent="0.3">
      <c r="AN1401" s="50" t="e">
        <v>#N/A</v>
      </c>
    </row>
    <row r="1402" spans="40:40" x14ac:dyDescent="0.3">
      <c r="AN1402" s="50" t="e">
        <v>#N/A</v>
      </c>
    </row>
    <row r="1403" spans="40:40" x14ac:dyDescent="0.3">
      <c r="AN1403" s="50" t="e">
        <v>#N/A</v>
      </c>
    </row>
    <row r="1404" spans="40:40" x14ac:dyDescent="0.3">
      <c r="AN1404" s="50" t="e">
        <v>#N/A</v>
      </c>
    </row>
    <row r="1405" spans="40:40" x14ac:dyDescent="0.3">
      <c r="AN1405" s="50" t="e">
        <v>#N/A</v>
      </c>
    </row>
    <row r="1406" spans="40:40" x14ac:dyDescent="0.3">
      <c r="AN1406" s="50" t="e">
        <v>#N/A</v>
      </c>
    </row>
    <row r="1407" spans="40:40" x14ac:dyDescent="0.3">
      <c r="AN1407" s="50" t="e">
        <v>#N/A</v>
      </c>
    </row>
    <row r="1408" spans="40:40" x14ac:dyDescent="0.3">
      <c r="AN1408" s="50" t="e">
        <v>#N/A</v>
      </c>
    </row>
    <row r="1409" spans="40:40" x14ac:dyDescent="0.3">
      <c r="AN1409" s="50" t="e">
        <v>#N/A</v>
      </c>
    </row>
    <row r="1410" spans="40:40" x14ac:dyDescent="0.3">
      <c r="AN1410" s="50" t="e">
        <v>#N/A</v>
      </c>
    </row>
    <row r="1411" spans="40:40" x14ac:dyDescent="0.3">
      <c r="AN1411" s="50" t="e">
        <v>#N/A</v>
      </c>
    </row>
    <row r="1412" spans="40:40" x14ac:dyDescent="0.3">
      <c r="AN1412" s="50" t="e">
        <v>#N/A</v>
      </c>
    </row>
    <row r="1413" spans="40:40" x14ac:dyDescent="0.3">
      <c r="AN1413" s="50" t="e">
        <v>#N/A</v>
      </c>
    </row>
    <row r="1414" spans="40:40" x14ac:dyDescent="0.3">
      <c r="AN1414" s="50" t="e">
        <v>#N/A</v>
      </c>
    </row>
    <row r="1415" spans="40:40" x14ac:dyDescent="0.3">
      <c r="AN1415" s="50" t="e">
        <v>#N/A</v>
      </c>
    </row>
    <row r="1416" spans="40:40" x14ac:dyDescent="0.3">
      <c r="AN1416" s="50" t="e">
        <v>#N/A</v>
      </c>
    </row>
    <row r="1417" spans="40:40" x14ac:dyDescent="0.3">
      <c r="AN1417" s="50" t="e">
        <v>#N/A</v>
      </c>
    </row>
    <row r="1418" spans="40:40" x14ac:dyDescent="0.3">
      <c r="AN1418" s="50" t="e">
        <v>#N/A</v>
      </c>
    </row>
    <row r="1419" spans="40:40" x14ac:dyDescent="0.3">
      <c r="AN1419" s="50" t="e">
        <v>#N/A</v>
      </c>
    </row>
    <row r="1420" spans="40:40" x14ac:dyDescent="0.3">
      <c r="AN1420" s="50" t="e">
        <v>#N/A</v>
      </c>
    </row>
    <row r="1421" spans="40:40" x14ac:dyDescent="0.3">
      <c r="AN1421" s="50" t="e">
        <v>#N/A</v>
      </c>
    </row>
    <row r="1422" spans="40:40" x14ac:dyDescent="0.3">
      <c r="AN1422" s="50" t="e">
        <v>#N/A</v>
      </c>
    </row>
    <row r="1423" spans="40:40" x14ac:dyDescent="0.3">
      <c r="AN1423" s="50" t="e">
        <v>#N/A</v>
      </c>
    </row>
    <row r="1424" spans="40:40" x14ac:dyDescent="0.3">
      <c r="AN1424" s="50" t="e">
        <v>#N/A</v>
      </c>
    </row>
    <row r="1425" spans="40:40" x14ac:dyDescent="0.3">
      <c r="AN1425" s="50" t="e">
        <v>#N/A</v>
      </c>
    </row>
    <row r="1426" spans="40:40" x14ac:dyDescent="0.3">
      <c r="AN1426" s="50" t="e">
        <v>#N/A</v>
      </c>
    </row>
    <row r="1427" spans="40:40" x14ac:dyDescent="0.3">
      <c r="AN1427" s="50" t="e">
        <v>#N/A</v>
      </c>
    </row>
    <row r="1428" spans="40:40" x14ac:dyDescent="0.3">
      <c r="AN1428" s="50" t="e">
        <v>#N/A</v>
      </c>
    </row>
    <row r="1429" spans="40:40" x14ac:dyDescent="0.3">
      <c r="AN1429" s="50" t="e">
        <v>#N/A</v>
      </c>
    </row>
    <row r="1430" spans="40:40" x14ac:dyDescent="0.3">
      <c r="AN1430" s="50" t="e">
        <v>#N/A</v>
      </c>
    </row>
    <row r="1431" spans="40:40" x14ac:dyDescent="0.3">
      <c r="AN1431" s="50" t="e">
        <v>#N/A</v>
      </c>
    </row>
    <row r="1432" spans="40:40" x14ac:dyDescent="0.3">
      <c r="AN1432" s="50" t="e">
        <v>#N/A</v>
      </c>
    </row>
    <row r="1433" spans="40:40" x14ac:dyDescent="0.3">
      <c r="AN1433" s="50" t="e">
        <v>#N/A</v>
      </c>
    </row>
    <row r="1434" spans="40:40" x14ac:dyDescent="0.3">
      <c r="AN1434" s="50" t="e">
        <v>#N/A</v>
      </c>
    </row>
    <row r="1435" spans="40:40" x14ac:dyDescent="0.3">
      <c r="AN1435" s="50" t="e">
        <v>#N/A</v>
      </c>
    </row>
    <row r="1436" spans="40:40" x14ac:dyDescent="0.3">
      <c r="AN1436" s="50" t="e">
        <v>#N/A</v>
      </c>
    </row>
    <row r="1437" spans="40:40" x14ac:dyDescent="0.3">
      <c r="AN1437" s="50" t="e">
        <v>#N/A</v>
      </c>
    </row>
    <row r="1438" spans="40:40" x14ac:dyDescent="0.3">
      <c r="AN1438" s="50" t="e">
        <v>#N/A</v>
      </c>
    </row>
    <row r="1439" spans="40:40" x14ac:dyDescent="0.3">
      <c r="AN1439" s="50" t="e">
        <v>#N/A</v>
      </c>
    </row>
    <row r="1440" spans="40:40" x14ac:dyDescent="0.3">
      <c r="AN1440" s="50" t="e">
        <v>#N/A</v>
      </c>
    </row>
    <row r="1441" spans="40:40" x14ac:dyDescent="0.3">
      <c r="AN1441" s="50" t="e">
        <v>#N/A</v>
      </c>
    </row>
    <row r="1442" spans="40:40" x14ac:dyDescent="0.3">
      <c r="AN1442" s="50" t="e">
        <v>#N/A</v>
      </c>
    </row>
    <row r="1443" spans="40:40" x14ac:dyDescent="0.3">
      <c r="AN1443" s="50" t="e">
        <v>#N/A</v>
      </c>
    </row>
    <row r="1444" spans="40:40" x14ac:dyDescent="0.3">
      <c r="AN1444" s="50" t="e">
        <v>#N/A</v>
      </c>
    </row>
    <row r="1445" spans="40:40" x14ac:dyDescent="0.3">
      <c r="AN1445" s="50" t="e">
        <v>#N/A</v>
      </c>
    </row>
    <row r="1446" spans="40:40" x14ac:dyDescent="0.3">
      <c r="AN1446" s="50" t="e">
        <v>#N/A</v>
      </c>
    </row>
    <row r="1447" spans="40:40" x14ac:dyDescent="0.3">
      <c r="AN1447" s="50" t="e">
        <v>#N/A</v>
      </c>
    </row>
    <row r="1448" spans="40:40" x14ac:dyDescent="0.3">
      <c r="AN1448" s="50" t="e">
        <v>#N/A</v>
      </c>
    </row>
    <row r="1449" spans="40:40" x14ac:dyDescent="0.3">
      <c r="AN1449" s="50" t="e">
        <v>#N/A</v>
      </c>
    </row>
    <row r="1450" spans="40:40" x14ac:dyDescent="0.3">
      <c r="AN1450" s="50" t="e">
        <v>#N/A</v>
      </c>
    </row>
    <row r="1451" spans="40:40" x14ac:dyDescent="0.3">
      <c r="AN1451" s="50" t="e">
        <v>#N/A</v>
      </c>
    </row>
    <row r="1452" spans="40:40" x14ac:dyDescent="0.3">
      <c r="AN1452" s="50" t="e">
        <v>#N/A</v>
      </c>
    </row>
    <row r="1453" spans="40:40" x14ac:dyDescent="0.3">
      <c r="AN1453" s="50" t="e">
        <v>#N/A</v>
      </c>
    </row>
    <row r="1454" spans="40:40" x14ac:dyDescent="0.3">
      <c r="AN1454" s="50" t="e">
        <v>#N/A</v>
      </c>
    </row>
    <row r="1455" spans="40:40" x14ac:dyDescent="0.3">
      <c r="AN1455" s="50" t="e">
        <v>#N/A</v>
      </c>
    </row>
    <row r="1456" spans="40:40" x14ac:dyDescent="0.3">
      <c r="AN1456" s="50" t="e">
        <v>#N/A</v>
      </c>
    </row>
    <row r="1457" spans="40:40" x14ac:dyDescent="0.3">
      <c r="AN1457" s="50" t="e">
        <v>#N/A</v>
      </c>
    </row>
    <row r="1458" spans="40:40" x14ac:dyDescent="0.3">
      <c r="AN1458" s="50" t="e">
        <v>#N/A</v>
      </c>
    </row>
    <row r="1459" spans="40:40" x14ac:dyDescent="0.3">
      <c r="AN1459" s="50" t="e">
        <v>#N/A</v>
      </c>
    </row>
    <row r="1460" spans="40:40" x14ac:dyDescent="0.3">
      <c r="AN1460" s="50" t="e">
        <v>#N/A</v>
      </c>
    </row>
    <row r="1461" spans="40:40" x14ac:dyDescent="0.3">
      <c r="AN1461" s="50" t="e">
        <v>#N/A</v>
      </c>
    </row>
    <row r="1462" spans="40:40" x14ac:dyDescent="0.3">
      <c r="AN1462" s="50" t="e">
        <v>#N/A</v>
      </c>
    </row>
    <row r="1463" spans="40:40" x14ac:dyDescent="0.3">
      <c r="AN1463" s="50" t="e">
        <v>#N/A</v>
      </c>
    </row>
    <row r="1464" spans="40:40" x14ac:dyDescent="0.3">
      <c r="AN1464" s="50" t="e">
        <v>#N/A</v>
      </c>
    </row>
    <row r="1465" spans="40:40" x14ac:dyDescent="0.3">
      <c r="AN1465" s="50" t="e">
        <v>#N/A</v>
      </c>
    </row>
    <row r="1466" spans="40:40" x14ac:dyDescent="0.3">
      <c r="AN1466" s="50" t="e">
        <v>#N/A</v>
      </c>
    </row>
    <row r="1467" spans="40:40" x14ac:dyDescent="0.3">
      <c r="AN1467" s="50" t="e">
        <v>#N/A</v>
      </c>
    </row>
    <row r="1468" spans="40:40" x14ac:dyDescent="0.3">
      <c r="AN1468" s="50" t="e">
        <v>#N/A</v>
      </c>
    </row>
    <row r="1469" spans="40:40" x14ac:dyDescent="0.3">
      <c r="AN1469" s="50" t="e">
        <v>#N/A</v>
      </c>
    </row>
    <row r="1470" spans="40:40" x14ac:dyDescent="0.3">
      <c r="AN1470" s="50" t="e">
        <v>#N/A</v>
      </c>
    </row>
    <row r="1471" spans="40:40" x14ac:dyDescent="0.3">
      <c r="AN1471" s="50" t="e">
        <v>#N/A</v>
      </c>
    </row>
    <row r="1472" spans="40:40" x14ac:dyDescent="0.3">
      <c r="AN1472" s="50" t="e">
        <v>#N/A</v>
      </c>
    </row>
    <row r="1473" spans="40:40" x14ac:dyDescent="0.3">
      <c r="AN1473" s="50" t="e">
        <v>#N/A</v>
      </c>
    </row>
    <row r="1474" spans="40:40" x14ac:dyDescent="0.3">
      <c r="AN1474" s="50" t="e">
        <v>#N/A</v>
      </c>
    </row>
    <row r="1475" spans="40:40" x14ac:dyDescent="0.3">
      <c r="AN1475" s="50" t="e">
        <v>#N/A</v>
      </c>
    </row>
    <row r="1476" spans="40:40" x14ac:dyDescent="0.3">
      <c r="AN1476" s="50" t="e">
        <v>#N/A</v>
      </c>
    </row>
    <row r="1477" spans="40:40" x14ac:dyDescent="0.3">
      <c r="AN1477" s="50" t="e">
        <v>#N/A</v>
      </c>
    </row>
    <row r="1478" spans="40:40" x14ac:dyDescent="0.3">
      <c r="AN1478" s="50" t="e">
        <v>#N/A</v>
      </c>
    </row>
    <row r="1479" spans="40:40" x14ac:dyDescent="0.3">
      <c r="AN1479" s="50" t="e">
        <v>#N/A</v>
      </c>
    </row>
    <row r="1480" spans="40:40" x14ac:dyDescent="0.3">
      <c r="AN1480" s="50" t="e">
        <v>#N/A</v>
      </c>
    </row>
    <row r="1481" spans="40:40" x14ac:dyDescent="0.3">
      <c r="AN1481" s="50" t="e">
        <v>#N/A</v>
      </c>
    </row>
    <row r="1482" spans="40:40" x14ac:dyDescent="0.3">
      <c r="AN1482" s="50" t="e">
        <v>#N/A</v>
      </c>
    </row>
    <row r="1483" spans="40:40" x14ac:dyDescent="0.3">
      <c r="AN1483" s="50" t="e">
        <v>#N/A</v>
      </c>
    </row>
    <row r="1484" spans="40:40" x14ac:dyDescent="0.3">
      <c r="AN1484" s="50" t="e">
        <v>#N/A</v>
      </c>
    </row>
    <row r="1485" spans="40:40" x14ac:dyDescent="0.3">
      <c r="AN1485" s="50" t="e">
        <v>#N/A</v>
      </c>
    </row>
    <row r="1486" spans="40:40" x14ac:dyDescent="0.3">
      <c r="AN1486" s="50" t="e">
        <v>#N/A</v>
      </c>
    </row>
    <row r="1487" spans="40:40" x14ac:dyDescent="0.3">
      <c r="AN1487" s="50" t="e">
        <v>#N/A</v>
      </c>
    </row>
    <row r="1488" spans="40:40" x14ac:dyDescent="0.3">
      <c r="AN1488" s="50" t="e">
        <v>#N/A</v>
      </c>
    </row>
    <row r="1489" spans="40:40" x14ac:dyDescent="0.3">
      <c r="AN1489" s="50" t="e">
        <v>#N/A</v>
      </c>
    </row>
    <row r="1490" spans="40:40" x14ac:dyDescent="0.3">
      <c r="AN1490" s="50" t="e">
        <v>#N/A</v>
      </c>
    </row>
    <row r="1491" spans="40:40" x14ac:dyDescent="0.3">
      <c r="AN1491" s="50" t="e">
        <v>#N/A</v>
      </c>
    </row>
    <row r="1492" spans="40:40" x14ac:dyDescent="0.3">
      <c r="AN1492" s="50" t="e">
        <v>#N/A</v>
      </c>
    </row>
    <row r="1493" spans="40:40" x14ac:dyDescent="0.3">
      <c r="AN1493" s="50" t="e">
        <v>#N/A</v>
      </c>
    </row>
    <row r="1494" spans="40:40" x14ac:dyDescent="0.3">
      <c r="AN1494" s="50" t="e">
        <v>#N/A</v>
      </c>
    </row>
    <row r="1495" spans="40:40" x14ac:dyDescent="0.3">
      <c r="AN1495" s="50" t="e">
        <v>#N/A</v>
      </c>
    </row>
    <row r="1496" spans="40:40" x14ac:dyDescent="0.3">
      <c r="AN1496" s="50" t="e">
        <v>#N/A</v>
      </c>
    </row>
    <row r="1497" spans="40:40" x14ac:dyDescent="0.3">
      <c r="AN1497" s="50" t="e">
        <v>#N/A</v>
      </c>
    </row>
    <row r="1498" spans="40:40" x14ac:dyDescent="0.3">
      <c r="AN1498" s="50" t="e">
        <v>#N/A</v>
      </c>
    </row>
    <row r="1499" spans="40:40" x14ac:dyDescent="0.3">
      <c r="AN1499" s="50" t="e">
        <v>#N/A</v>
      </c>
    </row>
    <row r="1500" spans="40:40" x14ac:dyDescent="0.3">
      <c r="AN1500" s="50" t="e">
        <v>#N/A</v>
      </c>
    </row>
    <row r="1501" spans="40:40" x14ac:dyDescent="0.3">
      <c r="AN1501" s="50" t="e">
        <v>#N/A</v>
      </c>
    </row>
    <row r="1502" spans="40:40" x14ac:dyDescent="0.3">
      <c r="AN1502" s="50" t="e">
        <v>#N/A</v>
      </c>
    </row>
    <row r="1503" spans="40:40" x14ac:dyDescent="0.3">
      <c r="AN1503" s="50" t="e">
        <v>#N/A</v>
      </c>
    </row>
    <row r="1504" spans="40:40" x14ac:dyDescent="0.3">
      <c r="AN1504" s="50" t="e">
        <v>#N/A</v>
      </c>
    </row>
    <row r="1505" spans="40:40" x14ac:dyDescent="0.3">
      <c r="AN1505" s="50" t="e">
        <v>#N/A</v>
      </c>
    </row>
    <row r="1506" spans="40:40" x14ac:dyDescent="0.3">
      <c r="AN1506" s="50" t="e">
        <v>#N/A</v>
      </c>
    </row>
    <row r="1507" spans="40:40" x14ac:dyDescent="0.3">
      <c r="AN1507" s="50" t="e">
        <v>#N/A</v>
      </c>
    </row>
    <row r="1508" spans="40:40" x14ac:dyDescent="0.3">
      <c r="AN1508" s="50" t="e">
        <v>#N/A</v>
      </c>
    </row>
    <row r="1509" spans="40:40" x14ac:dyDescent="0.3">
      <c r="AN1509" s="50" t="e">
        <v>#N/A</v>
      </c>
    </row>
    <row r="1510" spans="40:40" x14ac:dyDescent="0.3">
      <c r="AN1510" s="50" t="e">
        <v>#N/A</v>
      </c>
    </row>
    <row r="1511" spans="40:40" x14ac:dyDescent="0.3">
      <c r="AN1511" s="50" t="e">
        <v>#N/A</v>
      </c>
    </row>
    <row r="1512" spans="40:40" x14ac:dyDescent="0.3">
      <c r="AN1512" s="50" t="e">
        <v>#N/A</v>
      </c>
    </row>
    <row r="1513" spans="40:40" x14ac:dyDescent="0.3">
      <c r="AN1513" s="50" t="e">
        <v>#N/A</v>
      </c>
    </row>
    <row r="1514" spans="40:40" x14ac:dyDescent="0.3">
      <c r="AN1514" s="50" t="e">
        <v>#N/A</v>
      </c>
    </row>
    <row r="1515" spans="40:40" x14ac:dyDescent="0.3">
      <c r="AN1515" s="50" t="e">
        <v>#N/A</v>
      </c>
    </row>
    <row r="1516" spans="40:40" x14ac:dyDescent="0.3">
      <c r="AN1516" s="50" t="e">
        <v>#N/A</v>
      </c>
    </row>
    <row r="1517" spans="40:40" x14ac:dyDescent="0.3">
      <c r="AN1517" s="50" t="e">
        <v>#N/A</v>
      </c>
    </row>
    <row r="1518" spans="40:40" x14ac:dyDescent="0.3">
      <c r="AN1518" s="50" t="e">
        <v>#N/A</v>
      </c>
    </row>
    <row r="1519" spans="40:40" x14ac:dyDescent="0.3">
      <c r="AN1519" s="50" t="e">
        <v>#N/A</v>
      </c>
    </row>
    <row r="1520" spans="40:40" x14ac:dyDescent="0.3">
      <c r="AN1520" s="50" t="e">
        <v>#N/A</v>
      </c>
    </row>
    <row r="1521" spans="40:40" x14ac:dyDescent="0.3">
      <c r="AN1521" s="50" t="e">
        <v>#N/A</v>
      </c>
    </row>
    <row r="1522" spans="40:40" x14ac:dyDescent="0.3">
      <c r="AN1522" s="50" t="e">
        <v>#N/A</v>
      </c>
    </row>
    <row r="1523" spans="40:40" x14ac:dyDescent="0.3">
      <c r="AN1523" s="50" t="e">
        <v>#N/A</v>
      </c>
    </row>
    <row r="1524" spans="40:40" x14ac:dyDescent="0.3">
      <c r="AN1524" s="50" t="e">
        <v>#N/A</v>
      </c>
    </row>
    <row r="1525" spans="40:40" x14ac:dyDescent="0.3">
      <c r="AN1525" s="50" t="e">
        <v>#N/A</v>
      </c>
    </row>
    <row r="1526" spans="40:40" x14ac:dyDescent="0.3">
      <c r="AN1526" s="50" t="e">
        <v>#N/A</v>
      </c>
    </row>
    <row r="1527" spans="40:40" x14ac:dyDescent="0.3">
      <c r="AN1527" s="50" t="e">
        <v>#N/A</v>
      </c>
    </row>
    <row r="1528" spans="40:40" x14ac:dyDescent="0.3">
      <c r="AN1528" s="50" t="e">
        <v>#N/A</v>
      </c>
    </row>
    <row r="1529" spans="40:40" x14ac:dyDescent="0.3">
      <c r="AN1529" s="50" t="e">
        <v>#N/A</v>
      </c>
    </row>
    <row r="1530" spans="40:40" x14ac:dyDescent="0.3">
      <c r="AN1530" s="50" t="e">
        <v>#N/A</v>
      </c>
    </row>
    <row r="1531" spans="40:40" x14ac:dyDescent="0.3">
      <c r="AN1531" s="50" t="e">
        <v>#N/A</v>
      </c>
    </row>
    <row r="1532" spans="40:40" x14ac:dyDescent="0.3">
      <c r="AN1532" s="50" t="e">
        <v>#N/A</v>
      </c>
    </row>
    <row r="1533" spans="40:40" x14ac:dyDescent="0.3">
      <c r="AN1533" s="50" t="e">
        <v>#N/A</v>
      </c>
    </row>
    <row r="1534" spans="40:40" x14ac:dyDescent="0.3">
      <c r="AN1534" s="50" t="e">
        <v>#N/A</v>
      </c>
    </row>
    <row r="1535" spans="40:40" x14ac:dyDescent="0.3">
      <c r="AN1535" s="50" t="e">
        <v>#N/A</v>
      </c>
    </row>
    <row r="1536" spans="40:40" x14ac:dyDescent="0.3">
      <c r="AN1536" s="50" t="e">
        <v>#N/A</v>
      </c>
    </row>
    <row r="1537" spans="40:40" x14ac:dyDescent="0.3">
      <c r="AN1537" s="50" t="e">
        <v>#N/A</v>
      </c>
    </row>
    <row r="1538" spans="40:40" x14ac:dyDescent="0.3">
      <c r="AN1538" s="50" t="e">
        <v>#N/A</v>
      </c>
    </row>
    <row r="1539" spans="40:40" x14ac:dyDescent="0.3">
      <c r="AN1539" s="50" t="e">
        <v>#N/A</v>
      </c>
    </row>
    <row r="1540" spans="40:40" x14ac:dyDescent="0.3">
      <c r="AN1540" s="50" t="e">
        <v>#N/A</v>
      </c>
    </row>
    <row r="1541" spans="40:40" x14ac:dyDescent="0.3">
      <c r="AN1541" s="50" t="e">
        <v>#N/A</v>
      </c>
    </row>
    <row r="1542" spans="40:40" x14ac:dyDescent="0.3">
      <c r="AN1542" s="50" t="e">
        <v>#N/A</v>
      </c>
    </row>
    <row r="1543" spans="40:40" x14ac:dyDescent="0.3">
      <c r="AN1543" s="50" t="e">
        <v>#N/A</v>
      </c>
    </row>
    <row r="1544" spans="40:40" x14ac:dyDescent="0.3">
      <c r="AN1544" s="50" t="e">
        <v>#N/A</v>
      </c>
    </row>
    <row r="1545" spans="40:40" x14ac:dyDescent="0.3">
      <c r="AN1545" s="50" t="e">
        <v>#N/A</v>
      </c>
    </row>
    <row r="1546" spans="40:40" x14ac:dyDescent="0.3">
      <c r="AN1546" s="50" t="e">
        <v>#N/A</v>
      </c>
    </row>
    <row r="1547" spans="40:40" x14ac:dyDescent="0.3">
      <c r="AN1547" s="50" t="e">
        <v>#N/A</v>
      </c>
    </row>
    <row r="1548" spans="40:40" x14ac:dyDescent="0.3">
      <c r="AN1548" s="50" t="e">
        <v>#N/A</v>
      </c>
    </row>
    <row r="1549" spans="40:40" x14ac:dyDescent="0.3">
      <c r="AN1549" s="50" t="e">
        <v>#N/A</v>
      </c>
    </row>
    <row r="1550" spans="40:40" x14ac:dyDescent="0.3">
      <c r="AN1550" s="50" t="e">
        <v>#N/A</v>
      </c>
    </row>
    <row r="1551" spans="40:40" x14ac:dyDescent="0.3">
      <c r="AN1551" s="50" t="e">
        <v>#N/A</v>
      </c>
    </row>
    <row r="1552" spans="40:40" x14ac:dyDescent="0.3">
      <c r="AN1552" s="50" t="e">
        <v>#N/A</v>
      </c>
    </row>
    <row r="1553" spans="40:40" x14ac:dyDescent="0.3">
      <c r="AN1553" s="50" t="e">
        <v>#N/A</v>
      </c>
    </row>
    <row r="1554" spans="40:40" x14ac:dyDescent="0.3">
      <c r="AN1554" s="50" t="e">
        <v>#N/A</v>
      </c>
    </row>
    <row r="1555" spans="40:40" x14ac:dyDescent="0.3">
      <c r="AN1555" s="50" t="e">
        <v>#N/A</v>
      </c>
    </row>
    <row r="1556" spans="40:40" x14ac:dyDescent="0.3">
      <c r="AN1556" s="50" t="e">
        <v>#N/A</v>
      </c>
    </row>
    <row r="1557" spans="40:40" x14ac:dyDescent="0.3">
      <c r="AN1557" s="50" t="e">
        <v>#N/A</v>
      </c>
    </row>
    <row r="1558" spans="40:40" x14ac:dyDescent="0.3">
      <c r="AN1558" s="50" t="e">
        <v>#N/A</v>
      </c>
    </row>
    <row r="1559" spans="40:40" x14ac:dyDescent="0.3">
      <c r="AN1559" s="50" t="e">
        <v>#N/A</v>
      </c>
    </row>
    <row r="1560" spans="40:40" x14ac:dyDescent="0.3">
      <c r="AN1560" s="50" t="e">
        <v>#N/A</v>
      </c>
    </row>
    <row r="1561" spans="40:40" x14ac:dyDescent="0.3">
      <c r="AN1561" s="50" t="e">
        <v>#N/A</v>
      </c>
    </row>
    <row r="1562" spans="40:40" x14ac:dyDescent="0.3">
      <c r="AN1562" s="50" t="e">
        <v>#N/A</v>
      </c>
    </row>
    <row r="1563" spans="40:40" x14ac:dyDescent="0.3">
      <c r="AN1563" s="50" t="e">
        <v>#N/A</v>
      </c>
    </row>
    <row r="1564" spans="40:40" x14ac:dyDescent="0.3">
      <c r="AN1564" s="50" t="e">
        <v>#N/A</v>
      </c>
    </row>
    <row r="1565" spans="40:40" x14ac:dyDescent="0.3">
      <c r="AN1565" s="50" t="e">
        <v>#N/A</v>
      </c>
    </row>
    <row r="1566" spans="40:40" x14ac:dyDescent="0.3">
      <c r="AN1566" s="50" t="e">
        <v>#N/A</v>
      </c>
    </row>
    <row r="1567" spans="40:40" x14ac:dyDescent="0.3">
      <c r="AN1567" s="50" t="e">
        <v>#N/A</v>
      </c>
    </row>
    <row r="1568" spans="40:40" x14ac:dyDescent="0.3">
      <c r="AN1568" s="50" t="e">
        <v>#N/A</v>
      </c>
    </row>
    <row r="1569" spans="40:40" x14ac:dyDescent="0.3">
      <c r="AN1569" s="50" t="e">
        <v>#N/A</v>
      </c>
    </row>
    <row r="1570" spans="40:40" x14ac:dyDescent="0.3">
      <c r="AN1570" s="50" t="e">
        <v>#N/A</v>
      </c>
    </row>
    <row r="1571" spans="40:40" x14ac:dyDescent="0.3">
      <c r="AN1571" s="50" t="e">
        <v>#N/A</v>
      </c>
    </row>
    <row r="1572" spans="40:40" x14ac:dyDescent="0.3">
      <c r="AN1572" s="50" t="e">
        <v>#N/A</v>
      </c>
    </row>
    <row r="1573" spans="40:40" x14ac:dyDescent="0.3">
      <c r="AN1573" s="50" t="e">
        <v>#N/A</v>
      </c>
    </row>
    <row r="1574" spans="40:40" x14ac:dyDescent="0.3">
      <c r="AN1574" s="50" t="e">
        <v>#N/A</v>
      </c>
    </row>
    <row r="1575" spans="40:40" x14ac:dyDescent="0.3">
      <c r="AN1575" s="50" t="e">
        <v>#N/A</v>
      </c>
    </row>
    <row r="1576" spans="40:40" x14ac:dyDescent="0.3">
      <c r="AN1576" s="50" t="e">
        <v>#N/A</v>
      </c>
    </row>
    <row r="1577" spans="40:40" x14ac:dyDescent="0.3">
      <c r="AN1577" s="50" t="e">
        <v>#N/A</v>
      </c>
    </row>
    <row r="1578" spans="40:40" x14ac:dyDescent="0.3">
      <c r="AN1578" s="50" t="e">
        <v>#N/A</v>
      </c>
    </row>
    <row r="1579" spans="40:40" x14ac:dyDescent="0.3">
      <c r="AN1579" s="50" t="e">
        <v>#N/A</v>
      </c>
    </row>
    <row r="1580" spans="40:40" x14ac:dyDescent="0.3">
      <c r="AN1580" s="50" t="e">
        <v>#N/A</v>
      </c>
    </row>
    <row r="1581" spans="40:40" x14ac:dyDescent="0.3">
      <c r="AN1581" s="50" t="e">
        <v>#N/A</v>
      </c>
    </row>
    <row r="1582" spans="40:40" x14ac:dyDescent="0.3">
      <c r="AN1582" s="50" t="e">
        <v>#N/A</v>
      </c>
    </row>
    <row r="1583" spans="40:40" x14ac:dyDescent="0.3">
      <c r="AN1583" s="50" t="e">
        <v>#N/A</v>
      </c>
    </row>
    <row r="1584" spans="40:40" x14ac:dyDescent="0.3">
      <c r="AN1584" s="50" t="e">
        <v>#N/A</v>
      </c>
    </row>
    <row r="1585" spans="40:40" x14ac:dyDescent="0.3">
      <c r="AN1585" s="50" t="e">
        <v>#N/A</v>
      </c>
    </row>
    <row r="1586" spans="40:40" x14ac:dyDescent="0.3">
      <c r="AN1586" s="50" t="e">
        <v>#N/A</v>
      </c>
    </row>
    <row r="1587" spans="40:40" x14ac:dyDescent="0.3">
      <c r="AN1587" s="50" t="e">
        <v>#N/A</v>
      </c>
    </row>
    <row r="1588" spans="40:40" x14ac:dyDescent="0.3">
      <c r="AN1588" s="50" t="e">
        <v>#N/A</v>
      </c>
    </row>
    <row r="1589" spans="40:40" x14ac:dyDescent="0.3">
      <c r="AN1589" s="50" t="e">
        <v>#N/A</v>
      </c>
    </row>
    <row r="1590" spans="40:40" x14ac:dyDescent="0.3">
      <c r="AN1590" s="50" t="e">
        <v>#N/A</v>
      </c>
    </row>
    <row r="1591" spans="40:40" x14ac:dyDescent="0.3">
      <c r="AN1591" s="50" t="e">
        <v>#N/A</v>
      </c>
    </row>
    <row r="1592" spans="40:40" x14ac:dyDescent="0.3">
      <c r="AN1592" s="50" t="e">
        <v>#N/A</v>
      </c>
    </row>
    <row r="1593" spans="40:40" x14ac:dyDescent="0.3">
      <c r="AN1593" s="50" t="e">
        <v>#N/A</v>
      </c>
    </row>
    <row r="1594" spans="40:40" x14ac:dyDescent="0.3">
      <c r="AN1594" s="50" t="e">
        <v>#N/A</v>
      </c>
    </row>
    <row r="1595" spans="40:40" x14ac:dyDescent="0.3">
      <c r="AN1595" s="50" t="e">
        <v>#N/A</v>
      </c>
    </row>
    <row r="1596" spans="40:40" x14ac:dyDescent="0.3">
      <c r="AN1596" s="50" t="e">
        <v>#N/A</v>
      </c>
    </row>
    <row r="1597" spans="40:40" x14ac:dyDescent="0.3">
      <c r="AN1597" s="50" t="e">
        <v>#N/A</v>
      </c>
    </row>
    <row r="1598" spans="40:40" x14ac:dyDescent="0.3">
      <c r="AN1598" s="50" t="e">
        <v>#N/A</v>
      </c>
    </row>
    <row r="1599" spans="40:40" x14ac:dyDescent="0.3">
      <c r="AN1599" s="50" t="e">
        <v>#N/A</v>
      </c>
    </row>
    <row r="1600" spans="40:40" x14ac:dyDescent="0.3">
      <c r="AN1600" s="50" t="e">
        <v>#N/A</v>
      </c>
    </row>
    <row r="1601" spans="40:40" x14ac:dyDescent="0.3">
      <c r="AN1601" s="50" t="e">
        <v>#N/A</v>
      </c>
    </row>
    <row r="1602" spans="40:40" x14ac:dyDescent="0.3">
      <c r="AN1602" s="50" t="e">
        <v>#N/A</v>
      </c>
    </row>
    <row r="1603" spans="40:40" x14ac:dyDescent="0.3">
      <c r="AN1603" s="50" t="e">
        <v>#N/A</v>
      </c>
    </row>
    <row r="1604" spans="40:40" x14ac:dyDescent="0.3">
      <c r="AN1604" s="50" t="e">
        <v>#N/A</v>
      </c>
    </row>
    <row r="1605" spans="40:40" x14ac:dyDescent="0.3">
      <c r="AN1605" s="50" t="e">
        <v>#N/A</v>
      </c>
    </row>
    <row r="1606" spans="40:40" x14ac:dyDescent="0.3">
      <c r="AN1606" s="50" t="e">
        <v>#N/A</v>
      </c>
    </row>
    <row r="1607" spans="40:40" x14ac:dyDescent="0.3">
      <c r="AN1607" s="50" t="e">
        <v>#N/A</v>
      </c>
    </row>
    <row r="1608" spans="40:40" x14ac:dyDescent="0.3">
      <c r="AN1608" s="50" t="e">
        <v>#N/A</v>
      </c>
    </row>
    <row r="1609" spans="40:40" x14ac:dyDescent="0.3">
      <c r="AN1609" s="50" t="e">
        <v>#N/A</v>
      </c>
    </row>
    <row r="1610" spans="40:40" x14ac:dyDescent="0.3">
      <c r="AN1610" s="50" t="e">
        <v>#N/A</v>
      </c>
    </row>
    <row r="1611" spans="40:40" x14ac:dyDescent="0.3">
      <c r="AN1611" s="50" t="e">
        <v>#N/A</v>
      </c>
    </row>
    <row r="1612" spans="40:40" x14ac:dyDescent="0.3">
      <c r="AN1612" s="50" t="e">
        <v>#N/A</v>
      </c>
    </row>
    <row r="1613" spans="40:40" x14ac:dyDescent="0.3">
      <c r="AN1613" s="50" t="e">
        <v>#N/A</v>
      </c>
    </row>
    <row r="1614" spans="40:40" x14ac:dyDescent="0.3">
      <c r="AN1614" s="50" t="e">
        <v>#N/A</v>
      </c>
    </row>
    <row r="1615" spans="40:40" x14ac:dyDescent="0.3">
      <c r="AN1615" s="50" t="e">
        <v>#N/A</v>
      </c>
    </row>
    <row r="1616" spans="40:40" x14ac:dyDescent="0.3">
      <c r="AN1616" s="50" t="e">
        <v>#N/A</v>
      </c>
    </row>
    <row r="1617" spans="40:40" x14ac:dyDescent="0.3">
      <c r="AN1617" s="50" t="e">
        <v>#N/A</v>
      </c>
    </row>
    <row r="1618" spans="40:40" x14ac:dyDescent="0.3">
      <c r="AN1618" s="50" t="e">
        <v>#N/A</v>
      </c>
    </row>
    <row r="1619" spans="40:40" x14ac:dyDescent="0.3">
      <c r="AN1619" s="50" t="e">
        <v>#N/A</v>
      </c>
    </row>
    <row r="1620" spans="40:40" x14ac:dyDescent="0.3">
      <c r="AN1620" s="50" t="e">
        <v>#N/A</v>
      </c>
    </row>
    <row r="1621" spans="40:40" x14ac:dyDescent="0.3">
      <c r="AN1621" s="50" t="e">
        <v>#N/A</v>
      </c>
    </row>
    <row r="1622" spans="40:40" x14ac:dyDescent="0.3">
      <c r="AN1622" s="50" t="e">
        <v>#N/A</v>
      </c>
    </row>
    <row r="1623" spans="40:40" x14ac:dyDescent="0.3">
      <c r="AN1623" s="50" t="e">
        <v>#N/A</v>
      </c>
    </row>
    <row r="1624" spans="40:40" x14ac:dyDescent="0.3">
      <c r="AN1624" s="50" t="e">
        <v>#N/A</v>
      </c>
    </row>
    <row r="1625" spans="40:40" x14ac:dyDescent="0.3">
      <c r="AN1625" s="50" t="e">
        <v>#N/A</v>
      </c>
    </row>
    <row r="1626" spans="40:40" x14ac:dyDescent="0.3">
      <c r="AN1626" s="50" t="e">
        <v>#N/A</v>
      </c>
    </row>
    <row r="1627" spans="40:40" x14ac:dyDescent="0.3">
      <c r="AN1627" s="50" t="e">
        <v>#N/A</v>
      </c>
    </row>
    <row r="1628" spans="40:40" x14ac:dyDescent="0.3">
      <c r="AN1628" s="50" t="e">
        <v>#N/A</v>
      </c>
    </row>
    <row r="1629" spans="40:40" x14ac:dyDescent="0.3">
      <c r="AN1629" s="50" t="e">
        <v>#N/A</v>
      </c>
    </row>
    <row r="1630" spans="40:40" x14ac:dyDescent="0.3">
      <c r="AN1630" s="50" t="e">
        <v>#N/A</v>
      </c>
    </row>
    <row r="1631" spans="40:40" x14ac:dyDescent="0.3">
      <c r="AN1631" s="50" t="e">
        <v>#N/A</v>
      </c>
    </row>
    <row r="1632" spans="40:40" x14ac:dyDescent="0.3">
      <c r="AN1632" s="50" t="e">
        <v>#N/A</v>
      </c>
    </row>
    <row r="1633" spans="40:40" x14ac:dyDescent="0.3">
      <c r="AN1633" s="50" t="e">
        <v>#N/A</v>
      </c>
    </row>
    <row r="1634" spans="40:40" x14ac:dyDescent="0.3">
      <c r="AN1634" s="50" t="e">
        <v>#N/A</v>
      </c>
    </row>
    <row r="1635" spans="40:40" x14ac:dyDescent="0.3">
      <c r="AN1635" s="50" t="e">
        <v>#N/A</v>
      </c>
    </row>
    <row r="1636" spans="40:40" x14ac:dyDescent="0.3">
      <c r="AN1636" s="50" t="e">
        <v>#N/A</v>
      </c>
    </row>
    <row r="1637" spans="40:40" x14ac:dyDescent="0.3">
      <c r="AN1637" s="50" t="e">
        <v>#N/A</v>
      </c>
    </row>
    <row r="1638" spans="40:40" x14ac:dyDescent="0.3">
      <c r="AN1638" s="50" t="e">
        <v>#N/A</v>
      </c>
    </row>
    <row r="1639" spans="40:40" x14ac:dyDescent="0.3">
      <c r="AN1639" s="50" t="e">
        <v>#N/A</v>
      </c>
    </row>
    <row r="1640" spans="40:40" x14ac:dyDescent="0.3">
      <c r="AN1640" s="50" t="e">
        <v>#N/A</v>
      </c>
    </row>
    <row r="1641" spans="40:40" x14ac:dyDescent="0.3">
      <c r="AN1641" s="50" t="e">
        <v>#N/A</v>
      </c>
    </row>
    <row r="1642" spans="40:40" x14ac:dyDescent="0.3">
      <c r="AN1642" s="50" t="e">
        <v>#N/A</v>
      </c>
    </row>
    <row r="1643" spans="40:40" x14ac:dyDescent="0.3">
      <c r="AN1643" s="50" t="e">
        <v>#N/A</v>
      </c>
    </row>
    <row r="1644" spans="40:40" x14ac:dyDescent="0.3">
      <c r="AN1644" s="50" t="e">
        <v>#N/A</v>
      </c>
    </row>
    <row r="1645" spans="40:40" x14ac:dyDescent="0.3">
      <c r="AN1645" s="50" t="e">
        <v>#N/A</v>
      </c>
    </row>
    <row r="1646" spans="40:40" x14ac:dyDescent="0.3">
      <c r="AN1646" s="50" t="e">
        <v>#N/A</v>
      </c>
    </row>
    <row r="1647" spans="40:40" x14ac:dyDescent="0.3">
      <c r="AN1647" s="50" t="e">
        <v>#N/A</v>
      </c>
    </row>
    <row r="1648" spans="40:40" x14ac:dyDescent="0.3">
      <c r="AN1648" s="50" t="e">
        <v>#N/A</v>
      </c>
    </row>
    <row r="1649" spans="40:40" x14ac:dyDescent="0.3">
      <c r="AN1649" s="50" t="e">
        <v>#N/A</v>
      </c>
    </row>
    <row r="1650" spans="40:40" x14ac:dyDescent="0.3">
      <c r="AN1650" s="50" t="e">
        <v>#N/A</v>
      </c>
    </row>
    <row r="1651" spans="40:40" x14ac:dyDescent="0.3">
      <c r="AN1651" s="50" t="e">
        <v>#N/A</v>
      </c>
    </row>
    <row r="1652" spans="40:40" x14ac:dyDescent="0.3">
      <c r="AN1652" s="50" t="e">
        <v>#N/A</v>
      </c>
    </row>
    <row r="1653" spans="40:40" x14ac:dyDescent="0.3">
      <c r="AN1653" s="50" t="e">
        <v>#N/A</v>
      </c>
    </row>
    <row r="1654" spans="40:40" x14ac:dyDescent="0.3">
      <c r="AN1654" s="50" t="e">
        <v>#N/A</v>
      </c>
    </row>
    <row r="1655" spans="40:40" x14ac:dyDescent="0.3">
      <c r="AN1655" s="50" t="e">
        <v>#N/A</v>
      </c>
    </row>
    <row r="1656" spans="40:40" x14ac:dyDescent="0.3">
      <c r="AN1656" s="50" t="e">
        <v>#N/A</v>
      </c>
    </row>
    <row r="1657" spans="40:40" x14ac:dyDescent="0.3">
      <c r="AN1657" s="50" t="e">
        <v>#N/A</v>
      </c>
    </row>
    <row r="1658" spans="40:40" x14ac:dyDescent="0.3">
      <c r="AN1658" s="50" t="e">
        <v>#N/A</v>
      </c>
    </row>
    <row r="1659" spans="40:40" x14ac:dyDescent="0.3">
      <c r="AN1659" s="50" t="e">
        <v>#N/A</v>
      </c>
    </row>
    <row r="1660" spans="40:40" x14ac:dyDescent="0.3">
      <c r="AN1660" s="50" t="e">
        <v>#N/A</v>
      </c>
    </row>
    <row r="1661" spans="40:40" x14ac:dyDescent="0.3">
      <c r="AN1661" s="50" t="e">
        <v>#N/A</v>
      </c>
    </row>
    <row r="1662" spans="40:40" x14ac:dyDescent="0.3">
      <c r="AN1662" s="50" t="e">
        <v>#N/A</v>
      </c>
    </row>
    <row r="1663" spans="40:40" x14ac:dyDescent="0.3">
      <c r="AN1663" s="50" t="e">
        <v>#N/A</v>
      </c>
    </row>
    <row r="1664" spans="40:40" x14ac:dyDescent="0.3">
      <c r="AN1664" s="50" t="e">
        <v>#N/A</v>
      </c>
    </row>
    <row r="1665" spans="40:40" x14ac:dyDescent="0.3">
      <c r="AN1665" s="50" t="e">
        <v>#N/A</v>
      </c>
    </row>
    <row r="1666" spans="40:40" x14ac:dyDescent="0.3">
      <c r="AN1666" s="50" t="e">
        <v>#N/A</v>
      </c>
    </row>
    <row r="1667" spans="40:40" x14ac:dyDescent="0.3">
      <c r="AN1667" s="50" t="e">
        <v>#N/A</v>
      </c>
    </row>
    <row r="1668" spans="40:40" x14ac:dyDescent="0.3">
      <c r="AN1668" s="50" t="e">
        <v>#N/A</v>
      </c>
    </row>
    <row r="1669" spans="40:40" x14ac:dyDescent="0.3">
      <c r="AN1669" s="50" t="e">
        <v>#N/A</v>
      </c>
    </row>
    <row r="1670" spans="40:40" x14ac:dyDescent="0.3">
      <c r="AN1670" s="50" t="e">
        <v>#N/A</v>
      </c>
    </row>
    <row r="1671" spans="40:40" x14ac:dyDescent="0.3">
      <c r="AN1671" s="50" t="e">
        <v>#N/A</v>
      </c>
    </row>
    <row r="1672" spans="40:40" x14ac:dyDescent="0.3">
      <c r="AN1672" s="50" t="e">
        <v>#N/A</v>
      </c>
    </row>
    <row r="1673" spans="40:40" x14ac:dyDescent="0.3">
      <c r="AN1673" s="50" t="e">
        <v>#N/A</v>
      </c>
    </row>
    <row r="1674" spans="40:40" x14ac:dyDescent="0.3">
      <c r="AN1674" s="50" t="e">
        <v>#N/A</v>
      </c>
    </row>
    <row r="1675" spans="40:40" x14ac:dyDescent="0.3">
      <c r="AN1675" s="50" t="e">
        <v>#N/A</v>
      </c>
    </row>
    <row r="1676" spans="40:40" x14ac:dyDescent="0.3">
      <c r="AN1676" s="50" t="e">
        <v>#N/A</v>
      </c>
    </row>
    <row r="1677" spans="40:40" x14ac:dyDescent="0.3">
      <c r="AN1677" s="50" t="e">
        <v>#N/A</v>
      </c>
    </row>
    <row r="1678" spans="40:40" x14ac:dyDescent="0.3">
      <c r="AN1678" s="50" t="e">
        <v>#N/A</v>
      </c>
    </row>
    <row r="1679" spans="40:40" x14ac:dyDescent="0.3">
      <c r="AN1679" s="50" t="e">
        <v>#N/A</v>
      </c>
    </row>
    <row r="1680" spans="40:40" x14ac:dyDescent="0.3">
      <c r="AN1680" s="50" t="e">
        <v>#N/A</v>
      </c>
    </row>
    <row r="1681" spans="40:40" x14ac:dyDescent="0.3">
      <c r="AN1681" s="50" t="e">
        <v>#N/A</v>
      </c>
    </row>
    <row r="1682" spans="40:40" x14ac:dyDescent="0.3">
      <c r="AN1682" s="50" t="e">
        <v>#N/A</v>
      </c>
    </row>
    <row r="1683" spans="40:40" x14ac:dyDescent="0.3">
      <c r="AN1683" s="50" t="e">
        <v>#N/A</v>
      </c>
    </row>
    <row r="1684" spans="40:40" x14ac:dyDescent="0.3">
      <c r="AN1684" s="50" t="e">
        <v>#N/A</v>
      </c>
    </row>
    <row r="1685" spans="40:40" x14ac:dyDescent="0.3">
      <c r="AN1685" s="50" t="e">
        <v>#N/A</v>
      </c>
    </row>
    <row r="1686" spans="40:40" x14ac:dyDescent="0.3">
      <c r="AN1686" s="50" t="e">
        <v>#N/A</v>
      </c>
    </row>
    <row r="1687" spans="40:40" x14ac:dyDescent="0.3">
      <c r="AN1687" s="50" t="e">
        <v>#N/A</v>
      </c>
    </row>
    <row r="1688" spans="40:40" x14ac:dyDescent="0.3">
      <c r="AN1688" s="50" t="e">
        <v>#N/A</v>
      </c>
    </row>
    <row r="1689" spans="40:40" x14ac:dyDescent="0.3">
      <c r="AN1689" s="50" t="e">
        <v>#N/A</v>
      </c>
    </row>
    <row r="1690" spans="40:40" x14ac:dyDescent="0.3">
      <c r="AN1690" s="50" t="e">
        <v>#N/A</v>
      </c>
    </row>
    <row r="1691" spans="40:40" x14ac:dyDescent="0.3">
      <c r="AN1691" s="50" t="e">
        <v>#N/A</v>
      </c>
    </row>
    <row r="1692" spans="40:40" x14ac:dyDescent="0.3">
      <c r="AN1692" s="50" t="e">
        <v>#N/A</v>
      </c>
    </row>
    <row r="1693" spans="40:40" x14ac:dyDescent="0.3">
      <c r="AN1693" s="50" t="e">
        <v>#N/A</v>
      </c>
    </row>
    <row r="1694" spans="40:40" x14ac:dyDescent="0.3">
      <c r="AN1694" s="50" t="e">
        <v>#N/A</v>
      </c>
    </row>
    <row r="1695" spans="40:40" x14ac:dyDescent="0.3">
      <c r="AN1695" s="50" t="e">
        <v>#N/A</v>
      </c>
    </row>
    <row r="1696" spans="40:40" x14ac:dyDescent="0.3">
      <c r="AN1696" s="50" t="e">
        <v>#N/A</v>
      </c>
    </row>
    <row r="1697" spans="40:40" x14ac:dyDescent="0.3">
      <c r="AN1697" s="50" t="e">
        <v>#N/A</v>
      </c>
    </row>
    <row r="1698" spans="40:40" x14ac:dyDescent="0.3">
      <c r="AN1698" s="50" t="e">
        <v>#N/A</v>
      </c>
    </row>
    <row r="1699" spans="40:40" x14ac:dyDescent="0.3">
      <c r="AN1699" s="50" t="e">
        <v>#N/A</v>
      </c>
    </row>
    <row r="1700" spans="40:40" x14ac:dyDescent="0.3">
      <c r="AN1700" s="50" t="e">
        <v>#N/A</v>
      </c>
    </row>
    <row r="1701" spans="40:40" x14ac:dyDescent="0.3">
      <c r="AN1701" s="50" t="e">
        <v>#N/A</v>
      </c>
    </row>
    <row r="1702" spans="40:40" x14ac:dyDescent="0.3">
      <c r="AN1702" s="50" t="e">
        <v>#N/A</v>
      </c>
    </row>
    <row r="1703" spans="40:40" x14ac:dyDescent="0.3">
      <c r="AN1703" s="50" t="e">
        <v>#N/A</v>
      </c>
    </row>
    <row r="1704" spans="40:40" x14ac:dyDescent="0.3">
      <c r="AN1704" s="50" t="e">
        <v>#N/A</v>
      </c>
    </row>
    <row r="1705" spans="40:40" x14ac:dyDescent="0.3">
      <c r="AN1705" s="50" t="e">
        <v>#N/A</v>
      </c>
    </row>
    <row r="1706" spans="40:40" x14ac:dyDescent="0.3">
      <c r="AN1706" s="50" t="e">
        <v>#N/A</v>
      </c>
    </row>
    <row r="1707" spans="40:40" x14ac:dyDescent="0.3">
      <c r="AN1707" s="50" t="e">
        <v>#N/A</v>
      </c>
    </row>
    <row r="1708" spans="40:40" x14ac:dyDescent="0.3">
      <c r="AN1708" s="50" t="e">
        <v>#N/A</v>
      </c>
    </row>
    <row r="1709" spans="40:40" x14ac:dyDescent="0.3">
      <c r="AN1709" s="50" t="e">
        <v>#N/A</v>
      </c>
    </row>
    <row r="1710" spans="40:40" x14ac:dyDescent="0.3">
      <c r="AN1710" s="50" t="e">
        <v>#N/A</v>
      </c>
    </row>
    <row r="1711" spans="40:40" x14ac:dyDescent="0.3">
      <c r="AN1711" s="50" t="e">
        <v>#N/A</v>
      </c>
    </row>
    <row r="1712" spans="40:40" x14ac:dyDescent="0.3">
      <c r="AN1712" s="50" t="e">
        <v>#N/A</v>
      </c>
    </row>
    <row r="1713" spans="40:40" x14ac:dyDescent="0.3">
      <c r="AN1713" s="50" t="e">
        <v>#N/A</v>
      </c>
    </row>
    <row r="1714" spans="40:40" x14ac:dyDescent="0.3">
      <c r="AN1714" s="50" t="e">
        <v>#N/A</v>
      </c>
    </row>
    <row r="1715" spans="40:40" x14ac:dyDescent="0.3">
      <c r="AN1715" s="50" t="e">
        <v>#N/A</v>
      </c>
    </row>
    <row r="1716" spans="40:40" x14ac:dyDescent="0.3">
      <c r="AN1716" s="50" t="e">
        <v>#N/A</v>
      </c>
    </row>
    <row r="1717" spans="40:40" x14ac:dyDescent="0.3">
      <c r="AN1717" s="50" t="e">
        <v>#N/A</v>
      </c>
    </row>
    <row r="1718" spans="40:40" x14ac:dyDescent="0.3">
      <c r="AN1718" s="50" t="e">
        <v>#N/A</v>
      </c>
    </row>
    <row r="1719" spans="40:40" x14ac:dyDescent="0.3">
      <c r="AN1719" s="50" t="e">
        <v>#N/A</v>
      </c>
    </row>
    <row r="1720" spans="40:40" x14ac:dyDescent="0.3">
      <c r="AN1720" s="50" t="e">
        <v>#N/A</v>
      </c>
    </row>
    <row r="1721" spans="40:40" x14ac:dyDescent="0.3">
      <c r="AN1721" s="50" t="e">
        <v>#N/A</v>
      </c>
    </row>
    <row r="1722" spans="40:40" x14ac:dyDescent="0.3">
      <c r="AN1722" s="50" t="e">
        <v>#N/A</v>
      </c>
    </row>
    <row r="1723" spans="40:40" x14ac:dyDescent="0.3">
      <c r="AN1723" s="50" t="e">
        <v>#N/A</v>
      </c>
    </row>
    <row r="1724" spans="40:40" x14ac:dyDescent="0.3">
      <c r="AN1724" s="50" t="e">
        <v>#N/A</v>
      </c>
    </row>
    <row r="1725" spans="40:40" x14ac:dyDescent="0.3">
      <c r="AN1725" s="50" t="e">
        <v>#N/A</v>
      </c>
    </row>
    <row r="1726" spans="40:40" x14ac:dyDescent="0.3">
      <c r="AN1726" s="50" t="e">
        <v>#N/A</v>
      </c>
    </row>
    <row r="1727" spans="40:40" x14ac:dyDescent="0.3">
      <c r="AN1727" s="50" t="e">
        <v>#N/A</v>
      </c>
    </row>
    <row r="1728" spans="40:40" x14ac:dyDescent="0.3">
      <c r="AN1728" s="50" t="e">
        <v>#N/A</v>
      </c>
    </row>
    <row r="1729" spans="40:40" x14ac:dyDescent="0.3">
      <c r="AN1729" s="50" t="e">
        <v>#N/A</v>
      </c>
    </row>
    <row r="1730" spans="40:40" x14ac:dyDescent="0.3">
      <c r="AN1730" s="50" t="e">
        <v>#N/A</v>
      </c>
    </row>
    <row r="1731" spans="40:40" x14ac:dyDescent="0.3">
      <c r="AN1731" s="50" t="e">
        <v>#N/A</v>
      </c>
    </row>
    <row r="1732" spans="40:40" x14ac:dyDescent="0.3">
      <c r="AN1732" s="50" t="e">
        <v>#N/A</v>
      </c>
    </row>
    <row r="1733" spans="40:40" x14ac:dyDescent="0.3">
      <c r="AN1733" s="50" t="e">
        <v>#N/A</v>
      </c>
    </row>
    <row r="1734" spans="40:40" x14ac:dyDescent="0.3">
      <c r="AN1734" s="50" t="e">
        <v>#N/A</v>
      </c>
    </row>
    <row r="1735" spans="40:40" x14ac:dyDescent="0.3">
      <c r="AN1735" s="50" t="e">
        <v>#N/A</v>
      </c>
    </row>
    <row r="1736" spans="40:40" x14ac:dyDescent="0.3">
      <c r="AN1736" s="50" t="e">
        <v>#N/A</v>
      </c>
    </row>
    <row r="1737" spans="40:40" x14ac:dyDescent="0.3">
      <c r="AN1737" s="50" t="e">
        <v>#N/A</v>
      </c>
    </row>
    <row r="1738" spans="40:40" x14ac:dyDescent="0.3">
      <c r="AN1738" s="50" t="e">
        <v>#N/A</v>
      </c>
    </row>
    <row r="1739" spans="40:40" x14ac:dyDescent="0.3">
      <c r="AN1739" s="50" t="e">
        <v>#N/A</v>
      </c>
    </row>
    <row r="1740" spans="40:40" x14ac:dyDescent="0.3">
      <c r="AN1740" s="50" t="e">
        <v>#N/A</v>
      </c>
    </row>
    <row r="1741" spans="40:40" x14ac:dyDescent="0.3">
      <c r="AN1741" s="50" t="e">
        <v>#N/A</v>
      </c>
    </row>
    <row r="1742" spans="40:40" x14ac:dyDescent="0.3">
      <c r="AN1742" s="50" t="e">
        <v>#N/A</v>
      </c>
    </row>
    <row r="1743" spans="40:40" x14ac:dyDescent="0.3">
      <c r="AN1743" s="50" t="e">
        <v>#N/A</v>
      </c>
    </row>
    <row r="1744" spans="40:40" x14ac:dyDescent="0.3">
      <c r="AN1744" s="50" t="e">
        <v>#N/A</v>
      </c>
    </row>
    <row r="1745" spans="40:40" x14ac:dyDescent="0.3">
      <c r="AN1745" s="50" t="e">
        <v>#N/A</v>
      </c>
    </row>
    <row r="1746" spans="40:40" x14ac:dyDescent="0.3">
      <c r="AN1746" s="50" t="e">
        <v>#N/A</v>
      </c>
    </row>
    <row r="1747" spans="40:40" x14ac:dyDescent="0.3">
      <c r="AN1747" s="50" t="e">
        <v>#N/A</v>
      </c>
    </row>
    <row r="1748" spans="40:40" x14ac:dyDescent="0.3">
      <c r="AN1748" s="50" t="e">
        <v>#N/A</v>
      </c>
    </row>
    <row r="1749" spans="40:40" x14ac:dyDescent="0.3">
      <c r="AN1749" s="50" t="e">
        <v>#N/A</v>
      </c>
    </row>
    <row r="1750" spans="40:40" x14ac:dyDescent="0.3">
      <c r="AN1750" s="50" t="e">
        <v>#N/A</v>
      </c>
    </row>
    <row r="1751" spans="40:40" x14ac:dyDescent="0.3">
      <c r="AN1751" s="50" t="e">
        <v>#N/A</v>
      </c>
    </row>
    <row r="1752" spans="40:40" x14ac:dyDescent="0.3">
      <c r="AN1752" s="50" t="e">
        <v>#N/A</v>
      </c>
    </row>
    <row r="1753" spans="40:40" x14ac:dyDescent="0.3">
      <c r="AN1753" s="50" t="e">
        <v>#N/A</v>
      </c>
    </row>
    <row r="1754" spans="40:40" x14ac:dyDescent="0.3">
      <c r="AN1754" s="50" t="e">
        <v>#N/A</v>
      </c>
    </row>
    <row r="1755" spans="40:40" x14ac:dyDescent="0.3">
      <c r="AN1755" s="50" t="e">
        <v>#N/A</v>
      </c>
    </row>
    <row r="1756" spans="40:40" x14ac:dyDescent="0.3">
      <c r="AN1756" s="50" t="e">
        <v>#N/A</v>
      </c>
    </row>
    <row r="1757" spans="40:40" x14ac:dyDescent="0.3">
      <c r="AN1757" s="50" t="e">
        <v>#N/A</v>
      </c>
    </row>
    <row r="1758" spans="40:40" x14ac:dyDescent="0.3">
      <c r="AN1758" s="50" t="e">
        <v>#N/A</v>
      </c>
    </row>
    <row r="1759" spans="40:40" x14ac:dyDescent="0.3">
      <c r="AN1759" s="50" t="e">
        <v>#N/A</v>
      </c>
    </row>
    <row r="1760" spans="40:40" x14ac:dyDescent="0.3">
      <c r="AN1760" s="50" t="e">
        <v>#N/A</v>
      </c>
    </row>
    <row r="1761" spans="40:40" x14ac:dyDescent="0.3">
      <c r="AN1761" s="50" t="e">
        <v>#N/A</v>
      </c>
    </row>
    <row r="1762" spans="40:40" x14ac:dyDescent="0.3">
      <c r="AN1762" s="50" t="e">
        <v>#N/A</v>
      </c>
    </row>
    <row r="1763" spans="40:40" x14ac:dyDescent="0.3">
      <c r="AN1763" s="50" t="e">
        <v>#N/A</v>
      </c>
    </row>
    <row r="1764" spans="40:40" x14ac:dyDescent="0.3">
      <c r="AN1764" s="50" t="e">
        <v>#N/A</v>
      </c>
    </row>
    <row r="1765" spans="40:40" x14ac:dyDescent="0.3">
      <c r="AN1765" s="50" t="e">
        <v>#N/A</v>
      </c>
    </row>
    <row r="1766" spans="40:40" x14ac:dyDescent="0.3">
      <c r="AN1766" s="50" t="e">
        <v>#N/A</v>
      </c>
    </row>
    <row r="1767" spans="40:40" x14ac:dyDescent="0.3">
      <c r="AN1767" s="50" t="e">
        <v>#N/A</v>
      </c>
    </row>
    <row r="1768" spans="40:40" x14ac:dyDescent="0.3">
      <c r="AN1768" s="50" t="e">
        <v>#N/A</v>
      </c>
    </row>
    <row r="1769" spans="40:40" x14ac:dyDescent="0.3">
      <c r="AN1769" s="50" t="e">
        <v>#N/A</v>
      </c>
    </row>
    <row r="1770" spans="40:40" x14ac:dyDescent="0.3">
      <c r="AN1770" s="50" t="e">
        <v>#N/A</v>
      </c>
    </row>
    <row r="1771" spans="40:40" x14ac:dyDescent="0.3">
      <c r="AN1771" s="50" t="e">
        <v>#N/A</v>
      </c>
    </row>
    <row r="1772" spans="40:40" x14ac:dyDescent="0.3">
      <c r="AN1772" s="50" t="e">
        <v>#N/A</v>
      </c>
    </row>
    <row r="1773" spans="40:40" x14ac:dyDescent="0.3">
      <c r="AN1773" s="50" t="e">
        <v>#N/A</v>
      </c>
    </row>
    <row r="1774" spans="40:40" x14ac:dyDescent="0.3">
      <c r="AN1774" s="50" t="e">
        <v>#N/A</v>
      </c>
    </row>
    <row r="1775" spans="40:40" x14ac:dyDescent="0.3">
      <c r="AN1775" s="50" t="e">
        <v>#N/A</v>
      </c>
    </row>
    <row r="1776" spans="40:40" x14ac:dyDescent="0.3">
      <c r="AN1776" s="50" t="e">
        <v>#N/A</v>
      </c>
    </row>
    <row r="1777" spans="40:40" x14ac:dyDescent="0.3">
      <c r="AN1777" s="50" t="e">
        <v>#N/A</v>
      </c>
    </row>
    <row r="1778" spans="40:40" x14ac:dyDescent="0.3">
      <c r="AN1778" s="50" t="e">
        <v>#N/A</v>
      </c>
    </row>
    <row r="1779" spans="40:40" x14ac:dyDescent="0.3">
      <c r="AN1779" s="50" t="e">
        <v>#N/A</v>
      </c>
    </row>
    <row r="1780" spans="40:40" x14ac:dyDescent="0.3">
      <c r="AN1780" s="50" t="e">
        <v>#N/A</v>
      </c>
    </row>
    <row r="1781" spans="40:40" x14ac:dyDescent="0.3">
      <c r="AN1781" s="50" t="e">
        <v>#N/A</v>
      </c>
    </row>
    <row r="1782" spans="40:40" x14ac:dyDescent="0.3">
      <c r="AN1782" s="50" t="e">
        <v>#N/A</v>
      </c>
    </row>
    <row r="1783" spans="40:40" x14ac:dyDescent="0.3">
      <c r="AN1783" s="50" t="e">
        <v>#N/A</v>
      </c>
    </row>
    <row r="1784" spans="40:40" x14ac:dyDescent="0.3">
      <c r="AN1784" s="50" t="e">
        <v>#N/A</v>
      </c>
    </row>
    <row r="1785" spans="40:40" x14ac:dyDescent="0.3">
      <c r="AN1785" s="50" t="e">
        <v>#N/A</v>
      </c>
    </row>
    <row r="1786" spans="40:40" x14ac:dyDescent="0.3">
      <c r="AN1786" s="50" t="e">
        <v>#N/A</v>
      </c>
    </row>
    <row r="1787" spans="40:40" x14ac:dyDescent="0.3">
      <c r="AN1787" s="50" t="e">
        <v>#N/A</v>
      </c>
    </row>
    <row r="1788" spans="40:40" x14ac:dyDescent="0.3">
      <c r="AN1788" s="50" t="e">
        <v>#N/A</v>
      </c>
    </row>
    <row r="1789" spans="40:40" x14ac:dyDescent="0.3">
      <c r="AN1789" s="50" t="e">
        <v>#N/A</v>
      </c>
    </row>
    <row r="1790" spans="40:40" x14ac:dyDescent="0.3">
      <c r="AN1790" s="50" t="e">
        <v>#N/A</v>
      </c>
    </row>
    <row r="1791" spans="40:40" x14ac:dyDescent="0.3">
      <c r="AN1791" s="50" t="e">
        <v>#N/A</v>
      </c>
    </row>
    <row r="1792" spans="40:40" x14ac:dyDescent="0.3">
      <c r="AN1792" s="50" t="e">
        <v>#N/A</v>
      </c>
    </row>
    <row r="1793" spans="40:40" x14ac:dyDescent="0.3">
      <c r="AN1793" s="50" t="e">
        <v>#N/A</v>
      </c>
    </row>
    <row r="1794" spans="40:40" x14ac:dyDescent="0.3">
      <c r="AN1794" s="50" t="e">
        <v>#N/A</v>
      </c>
    </row>
    <row r="1795" spans="40:40" x14ac:dyDescent="0.3">
      <c r="AN1795" s="50" t="e">
        <v>#N/A</v>
      </c>
    </row>
    <row r="1796" spans="40:40" x14ac:dyDescent="0.3">
      <c r="AN1796" s="50" t="e">
        <v>#N/A</v>
      </c>
    </row>
    <row r="1797" spans="40:40" x14ac:dyDescent="0.3">
      <c r="AN1797" s="50" t="e">
        <v>#N/A</v>
      </c>
    </row>
    <row r="1798" spans="40:40" x14ac:dyDescent="0.3">
      <c r="AN1798" s="50" t="e">
        <v>#N/A</v>
      </c>
    </row>
    <row r="1799" spans="40:40" x14ac:dyDescent="0.3">
      <c r="AN1799" s="50" t="e">
        <v>#N/A</v>
      </c>
    </row>
    <row r="1800" spans="40:40" x14ac:dyDescent="0.3">
      <c r="AN1800" s="50" t="e">
        <v>#N/A</v>
      </c>
    </row>
    <row r="1801" spans="40:40" x14ac:dyDescent="0.3">
      <c r="AN1801" s="50" t="e">
        <v>#N/A</v>
      </c>
    </row>
    <row r="1802" spans="40:40" x14ac:dyDescent="0.3">
      <c r="AN1802" s="50" t="e">
        <v>#N/A</v>
      </c>
    </row>
    <row r="1803" spans="40:40" x14ac:dyDescent="0.3">
      <c r="AN1803" s="50" t="e">
        <v>#N/A</v>
      </c>
    </row>
    <row r="1804" spans="40:40" x14ac:dyDescent="0.3">
      <c r="AN1804" s="50" t="e">
        <v>#N/A</v>
      </c>
    </row>
    <row r="1805" spans="40:40" x14ac:dyDescent="0.3">
      <c r="AN1805" s="50" t="e">
        <v>#N/A</v>
      </c>
    </row>
    <row r="1806" spans="40:40" x14ac:dyDescent="0.3">
      <c r="AN1806" s="50" t="e">
        <v>#N/A</v>
      </c>
    </row>
    <row r="1807" spans="40:40" x14ac:dyDescent="0.3">
      <c r="AN1807" s="50" t="e">
        <v>#N/A</v>
      </c>
    </row>
    <row r="1808" spans="40:40" x14ac:dyDescent="0.3">
      <c r="AN1808" s="50" t="e">
        <v>#N/A</v>
      </c>
    </row>
    <row r="1809" spans="40:40" x14ac:dyDescent="0.3">
      <c r="AN1809" s="50" t="e">
        <v>#N/A</v>
      </c>
    </row>
    <row r="1810" spans="40:40" x14ac:dyDescent="0.3">
      <c r="AN1810" s="50" t="e">
        <v>#N/A</v>
      </c>
    </row>
    <row r="1811" spans="40:40" x14ac:dyDescent="0.3">
      <c r="AN1811" s="50" t="e">
        <v>#N/A</v>
      </c>
    </row>
    <row r="1812" spans="40:40" x14ac:dyDescent="0.3">
      <c r="AN1812" s="50" t="e">
        <v>#N/A</v>
      </c>
    </row>
    <row r="1813" spans="40:40" x14ac:dyDescent="0.3">
      <c r="AN1813" s="50" t="e">
        <v>#N/A</v>
      </c>
    </row>
    <row r="1814" spans="40:40" x14ac:dyDescent="0.3">
      <c r="AN1814" s="50" t="e">
        <v>#N/A</v>
      </c>
    </row>
    <row r="1815" spans="40:40" x14ac:dyDescent="0.3">
      <c r="AN1815" s="50" t="e">
        <v>#N/A</v>
      </c>
    </row>
    <row r="1816" spans="40:40" x14ac:dyDescent="0.3">
      <c r="AN1816" s="50" t="e">
        <v>#N/A</v>
      </c>
    </row>
    <row r="1817" spans="40:40" x14ac:dyDescent="0.3">
      <c r="AN1817" s="50" t="e">
        <v>#N/A</v>
      </c>
    </row>
    <row r="1818" spans="40:40" x14ac:dyDescent="0.3">
      <c r="AN1818" s="50" t="e">
        <v>#N/A</v>
      </c>
    </row>
    <row r="1819" spans="40:40" x14ac:dyDescent="0.3">
      <c r="AN1819" s="50" t="e">
        <v>#N/A</v>
      </c>
    </row>
    <row r="1820" spans="40:40" x14ac:dyDescent="0.3">
      <c r="AN1820" s="50" t="e">
        <v>#N/A</v>
      </c>
    </row>
    <row r="1821" spans="40:40" x14ac:dyDescent="0.3">
      <c r="AN1821" s="50" t="e">
        <v>#N/A</v>
      </c>
    </row>
    <row r="1822" spans="40:40" x14ac:dyDescent="0.3">
      <c r="AN1822" s="50" t="e">
        <v>#N/A</v>
      </c>
    </row>
    <row r="1823" spans="40:40" x14ac:dyDescent="0.3">
      <c r="AN1823" s="50" t="e">
        <v>#N/A</v>
      </c>
    </row>
    <row r="1824" spans="40:40" x14ac:dyDescent="0.3">
      <c r="AN1824" s="50" t="e">
        <v>#N/A</v>
      </c>
    </row>
    <row r="1825" spans="40:40" x14ac:dyDescent="0.3">
      <c r="AN1825" s="50" t="e">
        <v>#N/A</v>
      </c>
    </row>
    <row r="1826" spans="40:40" x14ac:dyDescent="0.3">
      <c r="AN1826" s="50" t="e">
        <v>#N/A</v>
      </c>
    </row>
    <row r="1827" spans="40:40" x14ac:dyDescent="0.3">
      <c r="AN1827" s="50" t="e">
        <v>#N/A</v>
      </c>
    </row>
    <row r="1828" spans="40:40" x14ac:dyDescent="0.3">
      <c r="AN1828" s="50" t="e">
        <v>#N/A</v>
      </c>
    </row>
    <row r="1829" spans="40:40" x14ac:dyDescent="0.3">
      <c r="AN1829" s="50" t="e">
        <v>#N/A</v>
      </c>
    </row>
    <row r="1830" spans="40:40" x14ac:dyDescent="0.3">
      <c r="AN1830" s="50" t="e">
        <v>#N/A</v>
      </c>
    </row>
    <row r="1831" spans="40:40" x14ac:dyDescent="0.3">
      <c r="AN1831" s="50" t="e">
        <v>#N/A</v>
      </c>
    </row>
    <row r="1832" spans="40:40" x14ac:dyDescent="0.3">
      <c r="AN1832" s="50" t="e">
        <v>#N/A</v>
      </c>
    </row>
    <row r="1833" spans="40:40" x14ac:dyDescent="0.3">
      <c r="AN1833" s="50" t="e">
        <v>#N/A</v>
      </c>
    </row>
    <row r="1834" spans="40:40" x14ac:dyDescent="0.3">
      <c r="AN1834" s="50" t="e">
        <v>#N/A</v>
      </c>
    </row>
    <row r="1835" spans="40:40" x14ac:dyDescent="0.3">
      <c r="AN1835" s="50" t="e">
        <v>#N/A</v>
      </c>
    </row>
    <row r="1836" spans="40:40" x14ac:dyDescent="0.3">
      <c r="AN1836" s="50" t="e">
        <v>#N/A</v>
      </c>
    </row>
    <row r="1837" spans="40:40" x14ac:dyDescent="0.3">
      <c r="AN1837" s="50" t="e">
        <v>#N/A</v>
      </c>
    </row>
    <row r="1838" spans="40:40" x14ac:dyDescent="0.3">
      <c r="AN1838" s="50" t="e">
        <v>#N/A</v>
      </c>
    </row>
    <row r="1839" spans="40:40" x14ac:dyDescent="0.3">
      <c r="AN1839" s="50" t="e">
        <v>#N/A</v>
      </c>
    </row>
    <row r="1840" spans="40:40" x14ac:dyDescent="0.3">
      <c r="AN1840" s="50" t="e">
        <v>#N/A</v>
      </c>
    </row>
    <row r="1841" spans="40:40" x14ac:dyDescent="0.3">
      <c r="AN1841" s="50" t="e">
        <v>#N/A</v>
      </c>
    </row>
    <row r="1842" spans="40:40" x14ac:dyDescent="0.3">
      <c r="AN1842" s="50" t="e">
        <v>#N/A</v>
      </c>
    </row>
    <row r="1843" spans="40:40" x14ac:dyDescent="0.3">
      <c r="AN1843" s="50" t="e">
        <v>#N/A</v>
      </c>
    </row>
    <row r="1844" spans="40:40" x14ac:dyDescent="0.3">
      <c r="AN1844" s="50" t="e">
        <v>#N/A</v>
      </c>
    </row>
    <row r="1845" spans="40:40" x14ac:dyDescent="0.3">
      <c r="AN1845" s="50" t="e">
        <v>#N/A</v>
      </c>
    </row>
    <row r="1846" spans="40:40" x14ac:dyDescent="0.3">
      <c r="AN1846" s="50" t="e">
        <v>#N/A</v>
      </c>
    </row>
    <row r="1847" spans="40:40" x14ac:dyDescent="0.3">
      <c r="AN1847" s="50" t="e">
        <v>#N/A</v>
      </c>
    </row>
    <row r="1848" spans="40:40" x14ac:dyDescent="0.3">
      <c r="AN1848" s="50" t="e">
        <v>#N/A</v>
      </c>
    </row>
    <row r="1849" spans="40:40" x14ac:dyDescent="0.3">
      <c r="AN1849" s="50" t="e">
        <v>#N/A</v>
      </c>
    </row>
    <row r="1850" spans="40:40" x14ac:dyDescent="0.3">
      <c r="AN1850" s="50" t="e">
        <v>#N/A</v>
      </c>
    </row>
    <row r="1851" spans="40:40" x14ac:dyDescent="0.3">
      <c r="AN1851" s="50" t="e">
        <v>#N/A</v>
      </c>
    </row>
    <row r="1852" spans="40:40" x14ac:dyDescent="0.3">
      <c r="AN1852" s="50" t="e">
        <v>#N/A</v>
      </c>
    </row>
    <row r="1853" spans="40:40" x14ac:dyDescent="0.3">
      <c r="AN1853" s="50" t="e">
        <v>#N/A</v>
      </c>
    </row>
    <row r="1854" spans="40:40" x14ac:dyDescent="0.3">
      <c r="AN1854" s="50" t="e">
        <v>#N/A</v>
      </c>
    </row>
    <row r="1855" spans="40:40" x14ac:dyDescent="0.3">
      <c r="AN1855" s="50" t="e">
        <v>#N/A</v>
      </c>
    </row>
    <row r="1856" spans="40:40" x14ac:dyDescent="0.3">
      <c r="AN1856" s="50" t="e">
        <v>#N/A</v>
      </c>
    </row>
    <row r="1857" spans="40:40" x14ac:dyDescent="0.3">
      <c r="AN1857" s="50" t="e">
        <v>#N/A</v>
      </c>
    </row>
    <row r="1858" spans="40:40" x14ac:dyDescent="0.3">
      <c r="AN1858" s="50" t="e">
        <v>#N/A</v>
      </c>
    </row>
    <row r="1859" spans="40:40" x14ac:dyDescent="0.3">
      <c r="AN1859" s="50" t="e">
        <v>#N/A</v>
      </c>
    </row>
    <row r="1860" spans="40:40" x14ac:dyDescent="0.3">
      <c r="AN1860" s="50" t="e">
        <v>#N/A</v>
      </c>
    </row>
    <row r="1861" spans="40:40" x14ac:dyDescent="0.3">
      <c r="AN1861" s="50" t="e">
        <v>#N/A</v>
      </c>
    </row>
    <row r="1862" spans="40:40" x14ac:dyDescent="0.3">
      <c r="AN1862" s="50" t="e">
        <v>#N/A</v>
      </c>
    </row>
    <row r="1863" spans="40:40" x14ac:dyDescent="0.3">
      <c r="AN1863" s="50" t="e">
        <v>#N/A</v>
      </c>
    </row>
    <row r="1864" spans="40:40" x14ac:dyDescent="0.3">
      <c r="AN1864" s="50" t="e">
        <v>#N/A</v>
      </c>
    </row>
    <row r="1865" spans="40:40" x14ac:dyDescent="0.3">
      <c r="AN1865" s="50" t="e">
        <v>#N/A</v>
      </c>
    </row>
    <row r="1866" spans="40:40" x14ac:dyDescent="0.3">
      <c r="AN1866" s="50" t="e">
        <v>#N/A</v>
      </c>
    </row>
    <row r="1867" spans="40:40" x14ac:dyDescent="0.3">
      <c r="AN1867" s="50" t="e">
        <v>#N/A</v>
      </c>
    </row>
    <row r="1868" spans="40:40" x14ac:dyDescent="0.3">
      <c r="AN1868" s="50" t="e">
        <v>#N/A</v>
      </c>
    </row>
    <row r="1869" spans="40:40" x14ac:dyDescent="0.3">
      <c r="AN1869" s="50" t="e">
        <v>#N/A</v>
      </c>
    </row>
    <row r="1870" spans="40:40" x14ac:dyDescent="0.3">
      <c r="AN1870" s="50" t="e">
        <v>#N/A</v>
      </c>
    </row>
    <row r="1871" spans="40:40" x14ac:dyDescent="0.3">
      <c r="AN1871" s="50" t="e">
        <v>#N/A</v>
      </c>
    </row>
    <row r="1872" spans="40:40" x14ac:dyDescent="0.3">
      <c r="AN1872" s="50" t="e">
        <v>#N/A</v>
      </c>
    </row>
    <row r="1873" spans="40:40" x14ac:dyDescent="0.3">
      <c r="AN1873" s="50" t="e">
        <v>#N/A</v>
      </c>
    </row>
    <row r="1874" spans="40:40" x14ac:dyDescent="0.3">
      <c r="AN1874" s="50" t="e">
        <v>#N/A</v>
      </c>
    </row>
    <row r="1875" spans="40:40" x14ac:dyDescent="0.3">
      <c r="AN1875" s="50" t="e">
        <v>#N/A</v>
      </c>
    </row>
    <row r="1876" spans="40:40" x14ac:dyDescent="0.3">
      <c r="AN1876" s="50" t="e">
        <v>#N/A</v>
      </c>
    </row>
    <row r="1877" spans="40:40" x14ac:dyDescent="0.3">
      <c r="AN1877" s="50" t="e">
        <v>#N/A</v>
      </c>
    </row>
    <row r="1878" spans="40:40" x14ac:dyDescent="0.3">
      <c r="AN1878" s="50" t="e">
        <v>#N/A</v>
      </c>
    </row>
    <row r="1879" spans="40:40" x14ac:dyDescent="0.3">
      <c r="AN1879" s="50" t="e">
        <v>#N/A</v>
      </c>
    </row>
    <row r="1880" spans="40:40" x14ac:dyDescent="0.3">
      <c r="AN1880" s="50" t="e">
        <v>#N/A</v>
      </c>
    </row>
    <row r="1881" spans="40:40" x14ac:dyDescent="0.3">
      <c r="AN1881" s="50" t="e">
        <v>#N/A</v>
      </c>
    </row>
    <row r="1882" spans="40:40" x14ac:dyDescent="0.3">
      <c r="AN1882" s="50" t="e">
        <v>#N/A</v>
      </c>
    </row>
    <row r="1883" spans="40:40" x14ac:dyDescent="0.3">
      <c r="AN1883" s="50" t="e">
        <v>#N/A</v>
      </c>
    </row>
    <row r="1884" spans="40:40" x14ac:dyDescent="0.3">
      <c r="AN1884" s="50" t="e">
        <v>#N/A</v>
      </c>
    </row>
    <row r="1885" spans="40:40" x14ac:dyDescent="0.3">
      <c r="AN1885" s="50" t="e">
        <v>#N/A</v>
      </c>
    </row>
    <row r="1886" spans="40:40" x14ac:dyDescent="0.3">
      <c r="AN1886" s="50" t="e">
        <v>#N/A</v>
      </c>
    </row>
    <row r="1887" spans="40:40" x14ac:dyDescent="0.3">
      <c r="AN1887" s="50" t="e">
        <v>#N/A</v>
      </c>
    </row>
    <row r="1888" spans="40:40" x14ac:dyDescent="0.3">
      <c r="AN1888" s="50" t="e">
        <v>#N/A</v>
      </c>
    </row>
    <row r="1889" spans="40:40" x14ac:dyDescent="0.3">
      <c r="AN1889" s="50" t="e">
        <v>#N/A</v>
      </c>
    </row>
    <row r="1890" spans="40:40" x14ac:dyDescent="0.3">
      <c r="AN1890" s="50" t="e">
        <v>#N/A</v>
      </c>
    </row>
    <row r="1891" spans="40:40" x14ac:dyDescent="0.3">
      <c r="AN1891" s="50" t="e">
        <v>#N/A</v>
      </c>
    </row>
    <row r="1892" spans="40:40" x14ac:dyDescent="0.3">
      <c r="AN1892" s="50" t="e">
        <v>#N/A</v>
      </c>
    </row>
    <row r="1893" spans="40:40" x14ac:dyDescent="0.3">
      <c r="AN1893" s="50" t="e">
        <v>#N/A</v>
      </c>
    </row>
    <row r="1894" spans="40:40" x14ac:dyDescent="0.3">
      <c r="AN1894" s="50" t="e">
        <v>#N/A</v>
      </c>
    </row>
    <row r="1895" spans="40:40" x14ac:dyDescent="0.3">
      <c r="AN1895" s="50" t="e">
        <v>#N/A</v>
      </c>
    </row>
    <row r="1896" spans="40:40" x14ac:dyDescent="0.3">
      <c r="AN1896" s="50" t="e">
        <v>#N/A</v>
      </c>
    </row>
    <row r="1897" spans="40:40" x14ac:dyDescent="0.3">
      <c r="AN1897" s="50" t="e">
        <v>#N/A</v>
      </c>
    </row>
    <row r="1898" spans="40:40" x14ac:dyDescent="0.3">
      <c r="AN1898" s="50" t="e">
        <v>#N/A</v>
      </c>
    </row>
    <row r="1899" spans="40:40" x14ac:dyDescent="0.3">
      <c r="AN1899" s="50" t="e">
        <v>#N/A</v>
      </c>
    </row>
    <row r="1900" spans="40:40" x14ac:dyDescent="0.3">
      <c r="AN1900" s="50" t="e">
        <v>#N/A</v>
      </c>
    </row>
    <row r="1901" spans="40:40" x14ac:dyDescent="0.3">
      <c r="AN1901" s="50" t="e">
        <v>#N/A</v>
      </c>
    </row>
    <row r="1902" spans="40:40" x14ac:dyDescent="0.3">
      <c r="AN1902" s="50" t="e">
        <v>#N/A</v>
      </c>
    </row>
    <row r="1903" spans="40:40" x14ac:dyDescent="0.3">
      <c r="AN1903" s="50" t="e">
        <v>#N/A</v>
      </c>
    </row>
    <row r="1904" spans="40:40" x14ac:dyDescent="0.3">
      <c r="AN1904" s="50" t="e">
        <v>#N/A</v>
      </c>
    </row>
    <row r="1905" spans="40:40" x14ac:dyDescent="0.3">
      <c r="AN1905" s="50" t="e">
        <v>#N/A</v>
      </c>
    </row>
    <row r="1906" spans="40:40" x14ac:dyDescent="0.3">
      <c r="AN1906" s="50" t="e">
        <v>#N/A</v>
      </c>
    </row>
    <row r="1907" spans="40:40" x14ac:dyDescent="0.3">
      <c r="AN1907" s="50" t="e">
        <v>#N/A</v>
      </c>
    </row>
    <row r="1908" spans="40:40" x14ac:dyDescent="0.3">
      <c r="AN1908" s="50" t="e">
        <v>#N/A</v>
      </c>
    </row>
    <row r="1909" spans="40:40" x14ac:dyDescent="0.3">
      <c r="AN1909" s="50" t="e">
        <v>#N/A</v>
      </c>
    </row>
    <row r="1910" spans="40:40" x14ac:dyDescent="0.3">
      <c r="AN1910" s="50" t="e">
        <v>#N/A</v>
      </c>
    </row>
    <row r="1911" spans="40:40" x14ac:dyDescent="0.3">
      <c r="AN1911" s="50" t="e">
        <v>#N/A</v>
      </c>
    </row>
    <row r="1912" spans="40:40" x14ac:dyDescent="0.3">
      <c r="AN1912" s="50" t="e">
        <v>#N/A</v>
      </c>
    </row>
    <row r="1913" spans="40:40" x14ac:dyDescent="0.3">
      <c r="AN1913" s="50" t="e">
        <v>#N/A</v>
      </c>
    </row>
    <row r="1914" spans="40:40" x14ac:dyDescent="0.3">
      <c r="AN1914" s="50" t="e">
        <v>#N/A</v>
      </c>
    </row>
    <row r="1915" spans="40:40" x14ac:dyDescent="0.3">
      <c r="AN1915" s="50" t="e">
        <v>#N/A</v>
      </c>
    </row>
    <row r="1916" spans="40:40" x14ac:dyDescent="0.3">
      <c r="AN1916" s="50" t="e">
        <v>#N/A</v>
      </c>
    </row>
    <row r="1917" spans="40:40" x14ac:dyDescent="0.3">
      <c r="AN1917" s="50" t="e">
        <v>#N/A</v>
      </c>
    </row>
    <row r="1918" spans="40:40" x14ac:dyDescent="0.3">
      <c r="AN1918" s="50" t="e">
        <v>#N/A</v>
      </c>
    </row>
    <row r="1919" spans="40:40" x14ac:dyDescent="0.3">
      <c r="AN1919" s="50" t="e">
        <v>#N/A</v>
      </c>
    </row>
    <row r="1920" spans="40:40" x14ac:dyDescent="0.3">
      <c r="AN1920" s="50" t="e">
        <v>#N/A</v>
      </c>
    </row>
    <row r="1921" spans="40:40" x14ac:dyDescent="0.3">
      <c r="AN1921" s="50" t="e">
        <v>#N/A</v>
      </c>
    </row>
    <row r="1922" spans="40:40" x14ac:dyDescent="0.3">
      <c r="AN1922" s="50" t="e">
        <v>#N/A</v>
      </c>
    </row>
    <row r="1923" spans="40:40" x14ac:dyDescent="0.3">
      <c r="AN1923" s="50" t="e">
        <v>#N/A</v>
      </c>
    </row>
    <row r="1924" spans="40:40" x14ac:dyDescent="0.3">
      <c r="AN1924" s="50" t="e">
        <v>#N/A</v>
      </c>
    </row>
    <row r="1925" spans="40:40" x14ac:dyDescent="0.3">
      <c r="AN1925" s="50" t="e">
        <v>#N/A</v>
      </c>
    </row>
    <row r="1926" spans="40:40" x14ac:dyDescent="0.3">
      <c r="AN1926" s="50" t="e">
        <v>#N/A</v>
      </c>
    </row>
    <row r="1927" spans="40:40" x14ac:dyDescent="0.3">
      <c r="AN1927" s="50" t="e">
        <v>#N/A</v>
      </c>
    </row>
    <row r="1928" spans="40:40" x14ac:dyDescent="0.3">
      <c r="AN1928" s="50" t="e">
        <v>#N/A</v>
      </c>
    </row>
    <row r="1929" spans="40:40" x14ac:dyDescent="0.3">
      <c r="AN1929" s="50" t="e">
        <v>#N/A</v>
      </c>
    </row>
    <row r="1930" spans="40:40" x14ac:dyDescent="0.3">
      <c r="AN1930" s="50" t="e">
        <v>#N/A</v>
      </c>
    </row>
    <row r="1931" spans="40:40" x14ac:dyDescent="0.3">
      <c r="AN1931" s="50" t="e">
        <v>#N/A</v>
      </c>
    </row>
    <row r="1932" spans="40:40" x14ac:dyDescent="0.3">
      <c r="AN1932" s="50" t="e">
        <v>#N/A</v>
      </c>
    </row>
    <row r="1933" spans="40:40" x14ac:dyDescent="0.3">
      <c r="AN1933" s="50" t="e">
        <v>#N/A</v>
      </c>
    </row>
    <row r="1934" spans="40:40" x14ac:dyDescent="0.3">
      <c r="AN1934" s="50" t="e">
        <v>#N/A</v>
      </c>
    </row>
    <row r="1935" spans="40:40" x14ac:dyDescent="0.3">
      <c r="AN1935" s="50" t="e">
        <v>#N/A</v>
      </c>
    </row>
    <row r="1936" spans="40:40" x14ac:dyDescent="0.3">
      <c r="AN1936" s="50" t="e">
        <v>#N/A</v>
      </c>
    </row>
    <row r="1937" spans="40:40" x14ac:dyDescent="0.3">
      <c r="AN1937" s="50" t="e">
        <v>#N/A</v>
      </c>
    </row>
    <row r="1938" spans="40:40" x14ac:dyDescent="0.3">
      <c r="AN1938" s="50" t="e">
        <v>#N/A</v>
      </c>
    </row>
    <row r="1939" spans="40:40" x14ac:dyDescent="0.3">
      <c r="AN1939" s="50" t="e">
        <v>#N/A</v>
      </c>
    </row>
    <row r="1940" spans="40:40" x14ac:dyDescent="0.3">
      <c r="AN1940" s="50" t="e">
        <v>#N/A</v>
      </c>
    </row>
    <row r="1941" spans="40:40" x14ac:dyDescent="0.3">
      <c r="AN1941" s="50" t="e">
        <v>#N/A</v>
      </c>
    </row>
    <row r="1942" spans="40:40" x14ac:dyDescent="0.3">
      <c r="AN1942" s="50" t="e">
        <v>#N/A</v>
      </c>
    </row>
    <row r="1943" spans="40:40" x14ac:dyDescent="0.3">
      <c r="AN1943" s="50" t="e">
        <v>#N/A</v>
      </c>
    </row>
    <row r="1944" spans="40:40" x14ac:dyDescent="0.3">
      <c r="AN1944" s="50" t="e">
        <v>#N/A</v>
      </c>
    </row>
    <row r="1945" spans="40:40" x14ac:dyDescent="0.3">
      <c r="AN1945" s="50" t="e">
        <v>#N/A</v>
      </c>
    </row>
    <row r="1946" spans="40:40" x14ac:dyDescent="0.3">
      <c r="AN1946" s="50" t="e">
        <v>#N/A</v>
      </c>
    </row>
    <row r="1947" spans="40:40" x14ac:dyDescent="0.3">
      <c r="AN1947" s="50" t="e">
        <v>#N/A</v>
      </c>
    </row>
    <row r="1948" spans="40:40" x14ac:dyDescent="0.3">
      <c r="AN1948" s="50" t="e">
        <v>#N/A</v>
      </c>
    </row>
    <row r="1949" spans="40:40" x14ac:dyDescent="0.3">
      <c r="AN1949" s="50" t="e">
        <v>#N/A</v>
      </c>
    </row>
    <row r="1950" spans="40:40" x14ac:dyDescent="0.3">
      <c r="AN1950" s="50" t="e">
        <v>#N/A</v>
      </c>
    </row>
    <row r="1951" spans="40:40" x14ac:dyDescent="0.3">
      <c r="AN1951" s="50" t="e">
        <v>#N/A</v>
      </c>
    </row>
    <row r="1952" spans="40:40" x14ac:dyDescent="0.3">
      <c r="AN1952" s="50" t="e">
        <v>#N/A</v>
      </c>
    </row>
    <row r="1953" spans="40:40" x14ac:dyDescent="0.3">
      <c r="AN1953" s="50" t="e">
        <v>#N/A</v>
      </c>
    </row>
    <row r="1954" spans="40:40" x14ac:dyDescent="0.3">
      <c r="AN1954" s="50" t="e">
        <v>#N/A</v>
      </c>
    </row>
    <row r="1955" spans="40:40" x14ac:dyDescent="0.3">
      <c r="AN1955" s="50" t="e">
        <v>#N/A</v>
      </c>
    </row>
    <row r="1956" spans="40:40" x14ac:dyDescent="0.3">
      <c r="AN1956" s="50" t="e">
        <v>#N/A</v>
      </c>
    </row>
    <row r="1957" spans="40:40" x14ac:dyDescent="0.3">
      <c r="AN1957" s="50" t="e">
        <v>#N/A</v>
      </c>
    </row>
    <row r="1958" spans="40:40" x14ac:dyDescent="0.3">
      <c r="AN1958" s="50" t="e">
        <v>#N/A</v>
      </c>
    </row>
    <row r="1959" spans="40:40" x14ac:dyDescent="0.3">
      <c r="AN1959" s="50" t="e">
        <v>#N/A</v>
      </c>
    </row>
    <row r="1960" spans="40:40" x14ac:dyDescent="0.3">
      <c r="AN1960" s="50" t="e">
        <v>#N/A</v>
      </c>
    </row>
    <row r="1961" spans="40:40" x14ac:dyDescent="0.3">
      <c r="AN1961" s="50" t="e">
        <v>#N/A</v>
      </c>
    </row>
    <row r="1962" spans="40:40" x14ac:dyDescent="0.3">
      <c r="AN1962" s="50" t="e">
        <v>#N/A</v>
      </c>
    </row>
    <row r="1963" spans="40:40" x14ac:dyDescent="0.3">
      <c r="AN1963" s="50" t="e">
        <v>#N/A</v>
      </c>
    </row>
    <row r="1964" spans="40:40" x14ac:dyDescent="0.3">
      <c r="AN1964" s="50" t="e">
        <v>#N/A</v>
      </c>
    </row>
    <row r="1965" spans="40:40" x14ac:dyDescent="0.3">
      <c r="AN1965" s="50" t="e">
        <v>#N/A</v>
      </c>
    </row>
    <row r="1966" spans="40:40" x14ac:dyDescent="0.3">
      <c r="AN1966" s="50" t="e">
        <v>#N/A</v>
      </c>
    </row>
    <row r="1967" spans="40:40" x14ac:dyDescent="0.3">
      <c r="AN1967" s="50" t="e">
        <v>#N/A</v>
      </c>
    </row>
    <row r="1968" spans="40:40" x14ac:dyDescent="0.3">
      <c r="AN1968" s="50" t="e">
        <v>#N/A</v>
      </c>
    </row>
    <row r="1969" spans="40:40" x14ac:dyDescent="0.3">
      <c r="AN1969" s="50" t="e">
        <v>#N/A</v>
      </c>
    </row>
    <row r="1970" spans="40:40" x14ac:dyDescent="0.3">
      <c r="AN1970" s="50" t="e">
        <v>#N/A</v>
      </c>
    </row>
    <row r="1971" spans="40:40" x14ac:dyDescent="0.3">
      <c r="AN1971" s="50" t="e">
        <v>#N/A</v>
      </c>
    </row>
    <row r="1972" spans="40:40" x14ac:dyDescent="0.3">
      <c r="AN1972" s="50" t="e">
        <v>#N/A</v>
      </c>
    </row>
    <row r="1973" spans="40:40" x14ac:dyDescent="0.3">
      <c r="AN1973" s="50" t="e">
        <v>#N/A</v>
      </c>
    </row>
    <row r="1974" spans="40:40" x14ac:dyDescent="0.3">
      <c r="AN1974" s="50" t="e">
        <v>#N/A</v>
      </c>
    </row>
    <row r="1975" spans="40:40" x14ac:dyDescent="0.3">
      <c r="AN1975" s="50" t="e">
        <v>#N/A</v>
      </c>
    </row>
    <row r="1976" spans="40:40" x14ac:dyDescent="0.3">
      <c r="AN1976" s="50" t="e">
        <v>#N/A</v>
      </c>
    </row>
    <row r="1977" spans="40:40" x14ac:dyDescent="0.3">
      <c r="AN1977" s="50" t="e">
        <v>#N/A</v>
      </c>
    </row>
    <row r="1978" spans="40:40" x14ac:dyDescent="0.3">
      <c r="AN1978" s="50" t="e">
        <v>#N/A</v>
      </c>
    </row>
    <row r="1979" spans="40:40" x14ac:dyDescent="0.3">
      <c r="AN1979" s="50" t="e">
        <v>#N/A</v>
      </c>
    </row>
    <row r="1980" spans="40:40" x14ac:dyDescent="0.3">
      <c r="AN1980" s="50" t="e">
        <v>#N/A</v>
      </c>
    </row>
    <row r="1981" spans="40:40" x14ac:dyDescent="0.3">
      <c r="AN1981" s="50" t="e">
        <v>#N/A</v>
      </c>
    </row>
    <row r="1982" spans="40:40" x14ac:dyDescent="0.3">
      <c r="AN1982" s="50" t="e">
        <v>#N/A</v>
      </c>
    </row>
    <row r="1983" spans="40:40" x14ac:dyDescent="0.3">
      <c r="AN1983" s="50" t="e">
        <v>#N/A</v>
      </c>
    </row>
    <row r="1984" spans="40:40" x14ac:dyDescent="0.3">
      <c r="AN1984" s="50" t="e">
        <v>#N/A</v>
      </c>
    </row>
    <row r="1985" spans="40:40" x14ac:dyDescent="0.3">
      <c r="AN1985" s="50" t="e">
        <v>#N/A</v>
      </c>
    </row>
    <row r="1986" spans="40:40" x14ac:dyDescent="0.3">
      <c r="AN1986" s="50" t="e">
        <v>#N/A</v>
      </c>
    </row>
    <row r="1987" spans="40:40" x14ac:dyDescent="0.3">
      <c r="AN1987" s="50" t="e">
        <v>#N/A</v>
      </c>
    </row>
    <row r="1988" spans="40:40" x14ac:dyDescent="0.3">
      <c r="AN1988" s="50" t="e">
        <v>#N/A</v>
      </c>
    </row>
    <row r="1989" spans="40:40" x14ac:dyDescent="0.3">
      <c r="AN1989" s="50" t="e">
        <v>#N/A</v>
      </c>
    </row>
    <row r="1990" spans="40:40" x14ac:dyDescent="0.3">
      <c r="AN1990" s="50" t="e">
        <v>#N/A</v>
      </c>
    </row>
    <row r="1991" spans="40:40" x14ac:dyDescent="0.3">
      <c r="AN1991" s="50" t="e">
        <v>#N/A</v>
      </c>
    </row>
    <row r="1992" spans="40:40" x14ac:dyDescent="0.3">
      <c r="AN1992" s="50" t="e">
        <v>#N/A</v>
      </c>
    </row>
    <row r="1993" spans="40:40" x14ac:dyDescent="0.3">
      <c r="AN1993" s="50" t="e">
        <v>#N/A</v>
      </c>
    </row>
    <row r="1994" spans="40:40" x14ac:dyDescent="0.3">
      <c r="AN1994" s="50" t="e">
        <v>#N/A</v>
      </c>
    </row>
    <row r="1995" spans="40:40" x14ac:dyDescent="0.3">
      <c r="AN1995" s="50" t="e">
        <v>#N/A</v>
      </c>
    </row>
    <row r="1996" spans="40:40" x14ac:dyDescent="0.3">
      <c r="AN1996" s="50" t="e">
        <v>#N/A</v>
      </c>
    </row>
    <row r="1997" spans="40:40" x14ac:dyDescent="0.3">
      <c r="AN1997" s="50" t="e">
        <v>#N/A</v>
      </c>
    </row>
    <row r="1998" spans="40:40" x14ac:dyDescent="0.3">
      <c r="AN1998" s="50" t="e">
        <v>#N/A</v>
      </c>
    </row>
    <row r="1999" spans="40:40" x14ac:dyDescent="0.3">
      <c r="AN1999" s="50" t="e">
        <v>#N/A</v>
      </c>
    </row>
    <row r="2000" spans="40:40" x14ac:dyDescent="0.3">
      <c r="AN2000" s="50" t="e">
        <v>#N/A</v>
      </c>
    </row>
    <row r="2001" spans="40:40" x14ac:dyDescent="0.3">
      <c r="AN2001" s="50" t="e">
        <v>#N/A</v>
      </c>
    </row>
    <row r="2002" spans="40:40" x14ac:dyDescent="0.3">
      <c r="AN2002" s="50" t="e">
        <v>#N/A</v>
      </c>
    </row>
    <row r="2003" spans="40:40" x14ac:dyDescent="0.3">
      <c r="AN2003" s="50" t="e">
        <v>#N/A</v>
      </c>
    </row>
    <row r="2004" spans="40:40" x14ac:dyDescent="0.3">
      <c r="AN2004" s="50" t="e">
        <v>#N/A</v>
      </c>
    </row>
    <row r="2005" spans="40:40" x14ac:dyDescent="0.3">
      <c r="AN2005" s="50" t="e">
        <v>#N/A</v>
      </c>
    </row>
    <row r="2006" spans="40:40" x14ac:dyDescent="0.3">
      <c r="AN2006" s="50" t="e">
        <v>#N/A</v>
      </c>
    </row>
    <row r="2007" spans="40:40" x14ac:dyDescent="0.3">
      <c r="AN2007" s="50" t="e">
        <v>#N/A</v>
      </c>
    </row>
    <row r="2008" spans="40:40" x14ac:dyDescent="0.3">
      <c r="AN2008" s="50" t="e">
        <v>#N/A</v>
      </c>
    </row>
    <row r="2009" spans="40:40" x14ac:dyDescent="0.3">
      <c r="AN2009" s="50" t="e">
        <v>#N/A</v>
      </c>
    </row>
    <row r="2010" spans="40:40" x14ac:dyDescent="0.3">
      <c r="AN2010" s="50" t="e">
        <v>#N/A</v>
      </c>
    </row>
    <row r="2011" spans="40:40" x14ac:dyDescent="0.3">
      <c r="AN2011" s="50" t="e">
        <v>#N/A</v>
      </c>
    </row>
    <row r="2012" spans="40:40" x14ac:dyDescent="0.3">
      <c r="AN2012" s="50" t="e">
        <v>#N/A</v>
      </c>
    </row>
    <row r="2013" spans="40:40" x14ac:dyDescent="0.3">
      <c r="AN2013" s="50" t="e">
        <v>#N/A</v>
      </c>
    </row>
    <row r="2014" spans="40:40" x14ac:dyDescent="0.3">
      <c r="AN2014" s="50" t="e">
        <v>#N/A</v>
      </c>
    </row>
    <row r="2015" spans="40:40" x14ac:dyDescent="0.3">
      <c r="AN2015" s="50" t="e">
        <v>#N/A</v>
      </c>
    </row>
    <row r="2016" spans="40:40" x14ac:dyDescent="0.3">
      <c r="AN2016" s="50" t="e">
        <v>#N/A</v>
      </c>
    </row>
    <row r="2017" spans="40:40" x14ac:dyDescent="0.3">
      <c r="AN2017" s="50" t="e">
        <v>#N/A</v>
      </c>
    </row>
    <row r="2018" spans="40:40" x14ac:dyDescent="0.3">
      <c r="AN2018" s="50" t="e">
        <v>#N/A</v>
      </c>
    </row>
    <row r="2019" spans="40:40" x14ac:dyDescent="0.3">
      <c r="AN2019" s="50" t="e">
        <v>#N/A</v>
      </c>
    </row>
    <row r="2020" spans="40:40" x14ac:dyDescent="0.3">
      <c r="AN2020" s="50" t="e">
        <v>#N/A</v>
      </c>
    </row>
    <row r="2021" spans="40:40" x14ac:dyDescent="0.3">
      <c r="AN2021" s="50" t="e">
        <v>#N/A</v>
      </c>
    </row>
    <row r="2022" spans="40:40" x14ac:dyDescent="0.3">
      <c r="AN2022" s="50" t="e">
        <v>#N/A</v>
      </c>
    </row>
    <row r="2023" spans="40:40" x14ac:dyDescent="0.3">
      <c r="AN2023" s="50" t="e">
        <v>#N/A</v>
      </c>
    </row>
    <row r="2024" spans="40:40" x14ac:dyDescent="0.3">
      <c r="AN2024" s="50" t="e">
        <v>#N/A</v>
      </c>
    </row>
    <row r="2025" spans="40:40" x14ac:dyDescent="0.3">
      <c r="AN2025" s="50" t="e">
        <v>#N/A</v>
      </c>
    </row>
    <row r="2026" spans="40:40" x14ac:dyDescent="0.3">
      <c r="AN2026" s="50" t="e">
        <v>#N/A</v>
      </c>
    </row>
    <row r="2027" spans="40:40" x14ac:dyDescent="0.3">
      <c r="AN2027" s="50" t="e">
        <v>#N/A</v>
      </c>
    </row>
    <row r="2028" spans="40:40" x14ac:dyDescent="0.3">
      <c r="AN2028" s="50" t="e">
        <v>#N/A</v>
      </c>
    </row>
    <row r="2029" spans="40:40" x14ac:dyDescent="0.3">
      <c r="AN2029" s="50" t="e">
        <v>#N/A</v>
      </c>
    </row>
    <row r="2030" spans="40:40" x14ac:dyDescent="0.3">
      <c r="AN2030" s="50" t="e">
        <v>#N/A</v>
      </c>
    </row>
    <row r="2031" spans="40:40" x14ac:dyDescent="0.3">
      <c r="AN2031" s="50" t="e">
        <v>#N/A</v>
      </c>
    </row>
    <row r="2032" spans="40:40" x14ac:dyDescent="0.3">
      <c r="AN2032" s="50" t="e">
        <v>#N/A</v>
      </c>
    </row>
    <row r="2033" spans="40:40" x14ac:dyDescent="0.3">
      <c r="AN2033" s="50" t="e">
        <v>#N/A</v>
      </c>
    </row>
    <row r="2034" spans="40:40" x14ac:dyDescent="0.3">
      <c r="AN2034" s="50" t="e">
        <v>#N/A</v>
      </c>
    </row>
    <row r="2035" spans="40:40" x14ac:dyDescent="0.3">
      <c r="AN2035" s="50" t="e">
        <v>#N/A</v>
      </c>
    </row>
    <row r="2036" spans="40:40" x14ac:dyDescent="0.3">
      <c r="AN2036" s="50" t="e">
        <v>#N/A</v>
      </c>
    </row>
    <row r="2037" spans="40:40" x14ac:dyDescent="0.3">
      <c r="AN2037" s="50" t="e">
        <v>#N/A</v>
      </c>
    </row>
    <row r="2038" spans="40:40" x14ac:dyDescent="0.3">
      <c r="AN2038" s="50" t="e">
        <v>#N/A</v>
      </c>
    </row>
    <row r="2039" spans="40:40" x14ac:dyDescent="0.3">
      <c r="AN2039" s="50" t="e">
        <v>#N/A</v>
      </c>
    </row>
    <row r="2040" spans="40:40" x14ac:dyDescent="0.3">
      <c r="AN2040" s="50" t="e">
        <v>#N/A</v>
      </c>
    </row>
    <row r="2041" spans="40:40" x14ac:dyDescent="0.3">
      <c r="AN2041" s="50" t="e">
        <v>#N/A</v>
      </c>
    </row>
    <row r="2042" spans="40:40" x14ac:dyDescent="0.3">
      <c r="AN2042" s="50" t="e">
        <v>#N/A</v>
      </c>
    </row>
    <row r="2043" spans="40:40" x14ac:dyDescent="0.3">
      <c r="AN2043" s="50" t="e">
        <v>#N/A</v>
      </c>
    </row>
    <row r="2044" spans="40:40" x14ac:dyDescent="0.3">
      <c r="AN2044" s="50" t="e">
        <v>#N/A</v>
      </c>
    </row>
    <row r="2045" spans="40:40" x14ac:dyDescent="0.3">
      <c r="AN2045" s="50" t="e">
        <v>#N/A</v>
      </c>
    </row>
    <row r="2046" spans="40:40" x14ac:dyDescent="0.3">
      <c r="AN2046" s="50" t="e">
        <v>#N/A</v>
      </c>
    </row>
    <row r="2047" spans="40:40" x14ac:dyDescent="0.3">
      <c r="AN2047" s="50" t="e">
        <v>#N/A</v>
      </c>
    </row>
    <row r="2048" spans="40:40" x14ac:dyDescent="0.3">
      <c r="AN2048" s="50" t="e">
        <v>#N/A</v>
      </c>
    </row>
    <row r="2049" spans="40:40" x14ac:dyDescent="0.3">
      <c r="AN2049" s="50" t="e">
        <v>#N/A</v>
      </c>
    </row>
    <row r="2050" spans="40:40" x14ac:dyDescent="0.3">
      <c r="AN2050" s="50" t="e">
        <v>#N/A</v>
      </c>
    </row>
    <row r="2051" spans="40:40" x14ac:dyDescent="0.3">
      <c r="AN2051" s="50" t="e">
        <v>#N/A</v>
      </c>
    </row>
    <row r="2052" spans="40:40" x14ac:dyDescent="0.3">
      <c r="AN2052" s="50" t="e">
        <v>#N/A</v>
      </c>
    </row>
    <row r="2053" spans="40:40" x14ac:dyDescent="0.3">
      <c r="AN2053" s="50" t="e">
        <v>#N/A</v>
      </c>
    </row>
    <row r="2054" spans="40:40" x14ac:dyDescent="0.3">
      <c r="AN2054" s="50" t="e">
        <v>#N/A</v>
      </c>
    </row>
    <row r="2055" spans="40:40" x14ac:dyDescent="0.3">
      <c r="AN2055" s="50" t="e">
        <v>#N/A</v>
      </c>
    </row>
    <row r="2056" spans="40:40" x14ac:dyDescent="0.3">
      <c r="AN2056" s="50" t="e">
        <v>#N/A</v>
      </c>
    </row>
    <row r="2057" spans="40:40" x14ac:dyDescent="0.3">
      <c r="AN2057" s="50" t="e">
        <v>#N/A</v>
      </c>
    </row>
    <row r="2058" spans="40:40" x14ac:dyDescent="0.3">
      <c r="AN2058" s="50" t="e">
        <v>#N/A</v>
      </c>
    </row>
    <row r="2059" spans="40:40" x14ac:dyDescent="0.3">
      <c r="AN2059" s="50" t="e">
        <v>#N/A</v>
      </c>
    </row>
    <row r="2060" spans="40:40" x14ac:dyDescent="0.3">
      <c r="AN2060" s="50" t="e">
        <v>#N/A</v>
      </c>
    </row>
    <row r="2061" spans="40:40" x14ac:dyDescent="0.3">
      <c r="AN2061" s="50" t="e">
        <v>#N/A</v>
      </c>
    </row>
    <row r="2062" spans="40:40" x14ac:dyDescent="0.3">
      <c r="AN2062" s="50" t="e">
        <v>#N/A</v>
      </c>
    </row>
    <row r="2063" spans="40:40" x14ac:dyDescent="0.3">
      <c r="AN2063" s="50" t="e">
        <v>#N/A</v>
      </c>
    </row>
    <row r="2064" spans="40:40" x14ac:dyDescent="0.3">
      <c r="AN2064" s="50" t="e">
        <v>#N/A</v>
      </c>
    </row>
    <row r="2065" spans="40:40" x14ac:dyDescent="0.3">
      <c r="AN2065" s="50" t="e">
        <v>#N/A</v>
      </c>
    </row>
    <row r="2066" spans="40:40" x14ac:dyDescent="0.3">
      <c r="AN2066" s="50" t="e">
        <v>#N/A</v>
      </c>
    </row>
    <row r="2067" spans="40:40" x14ac:dyDescent="0.3">
      <c r="AN2067" s="50" t="e">
        <v>#N/A</v>
      </c>
    </row>
    <row r="2068" spans="40:40" x14ac:dyDescent="0.3">
      <c r="AN2068" s="50" t="e">
        <v>#N/A</v>
      </c>
    </row>
    <row r="2069" spans="40:40" x14ac:dyDescent="0.3">
      <c r="AN2069" s="50" t="e">
        <v>#N/A</v>
      </c>
    </row>
    <row r="2070" spans="40:40" x14ac:dyDescent="0.3">
      <c r="AN2070" s="50" t="e">
        <v>#N/A</v>
      </c>
    </row>
    <row r="2071" spans="40:40" x14ac:dyDescent="0.3">
      <c r="AN2071" s="50" t="e">
        <v>#N/A</v>
      </c>
    </row>
    <row r="2072" spans="40:40" x14ac:dyDescent="0.3">
      <c r="AN2072" s="50" t="e">
        <v>#N/A</v>
      </c>
    </row>
    <row r="2073" spans="40:40" x14ac:dyDescent="0.3">
      <c r="AN2073" s="50" t="e">
        <v>#N/A</v>
      </c>
    </row>
    <row r="2074" spans="40:40" x14ac:dyDescent="0.3">
      <c r="AN2074" s="50" t="e">
        <v>#N/A</v>
      </c>
    </row>
    <row r="2075" spans="40:40" x14ac:dyDescent="0.3">
      <c r="AN2075" s="50" t="e">
        <v>#N/A</v>
      </c>
    </row>
    <row r="2076" spans="40:40" x14ac:dyDescent="0.3">
      <c r="AN2076" s="50" t="e">
        <v>#N/A</v>
      </c>
    </row>
    <row r="2077" spans="40:40" x14ac:dyDescent="0.3">
      <c r="AN2077" s="50" t="e">
        <v>#N/A</v>
      </c>
    </row>
    <row r="2078" spans="40:40" x14ac:dyDescent="0.3">
      <c r="AN2078" s="50" t="e">
        <v>#N/A</v>
      </c>
    </row>
    <row r="2079" spans="40:40" x14ac:dyDescent="0.3">
      <c r="AN2079" s="50" t="e">
        <v>#N/A</v>
      </c>
    </row>
    <row r="2080" spans="40:40" x14ac:dyDescent="0.3">
      <c r="AN2080" s="50" t="e">
        <v>#N/A</v>
      </c>
    </row>
    <row r="2081" spans="40:40" x14ac:dyDescent="0.3">
      <c r="AN2081" s="50" t="e">
        <v>#N/A</v>
      </c>
    </row>
    <row r="2082" spans="40:40" x14ac:dyDescent="0.3">
      <c r="AN2082" s="50" t="e">
        <v>#N/A</v>
      </c>
    </row>
    <row r="2083" spans="40:40" x14ac:dyDescent="0.3">
      <c r="AN2083" s="50" t="e">
        <v>#N/A</v>
      </c>
    </row>
    <row r="2084" spans="40:40" x14ac:dyDescent="0.3">
      <c r="AN2084" s="50" t="e">
        <v>#N/A</v>
      </c>
    </row>
    <row r="2085" spans="40:40" x14ac:dyDescent="0.3">
      <c r="AN2085" s="50" t="e">
        <v>#N/A</v>
      </c>
    </row>
    <row r="2086" spans="40:40" x14ac:dyDescent="0.3">
      <c r="AN2086" s="50" t="e">
        <v>#N/A</v>
      </c>
    </row>
    <row r="2087" spans="40:40" x14ac:dyDescent="0.3">
      <c r="AN2087" s="50" t="e">
        <v>#N/A</v>
      </c>
    </row>
    <row r="2088" spans="40:40" x14ac:dyDescent="0.3">
      <c r="AN2088" s="50" t="e">
        <v>#N/A</v>
      </c>
    </row>
    <row r="2089" spans="40:40" x14ac:dyDescent="0.3">
      <c r="AN2089" s="50" t="e">
        <v>#N/A</v>
      </c>
    </row>
    <row r="2090" spans="40:40" x14ac:dyDescent="0.3">
      <c r="AN2090" s="50" t="e">
        <v>#N/A</v>
      </c>
    </row>
    <row r="2091" spans="40:40" x14ac:dyDescent="0.3">
      <c r="AN2091" s="50" t="e">
        <v>#N/A</v>
      </c>
    </row>
    <row r="2092" spans="40:40" x14ac:dyDescent="0.3">
      <c r="AN2092" s="50" t="e">
        <v>#N/A</v>
      </c>
    </row>
    <row r="2093" spans="40:40" x14ac:dyDescent="0.3">
      <c r="AN2093" s="50" t="e">
        <v>#N/A</v>
      </c>
    </row>
    <row r="2094" spans="40:40" x14ac:dyDescent="0.3">
      <c r="AN2094" s="50" t="e">
        <v>#N/A</v>
      </c>
    </row>
    <row r="2095" spans="40:40" x14ac:dyDescent="0.3">
      <c r="AN2095" s="50" t="e">
        <v>#N/A</v>
      </c>
    </row>
    <row r="2096" spans="40:40" x14ac:dyDescent="0.3">
      <c r="AN2096" s="50" t="e">
        <v>#N/A</v>
      </c>
    </row>
    <row r="2097" spans="40:40" x14ac:dyDescent="0.3">
      <c r="AN2097" s="50" t="e">
        <v>#N/A</v>
      </c>
    </row>
    <row r="2098" spans="40:40" x14ac:dyDescent="0.3">
      <c r="AN2098" s="50" t="e">
        <v>#N/A</v>
      </c>
    </row>
    <row r="2099" spans="40:40" x14ac:dyDescent="0.3">
      <c r="AN2099" s="50" t="e">
        <v>#N/A</v>
      </c>
    </row>
    <row r="2100" spans="40:40" x14ac:dyDescent="0.3">
      <c r="AN2100" s="50" t="e">
        <v>#N/A</v>
      </c>
    </row>
    <row r="2101" spans="40:40" x14ac:dyDescent="0.3">
      <c r="AN2101" s="50" t="e">
        <v>#N/A</v>
      </c>
    </row>
    <row r="2102" spans="40:40" x14ac:dyDescent="0.3">
      <c r="AN2102" s="50" t="e">
        <v>#N/A</v>
      </c>
    </row>
    <row r="2103" spans="40:40" x14ac:dyDescent="0.3">
      <c r="AN2103" s="50" t="e">
        <v>#N/A</v>
      </c>
    </row>
    <row r="2104" spans="40:40" x14ac:dyDescent="0.3">
      <c r="AN2104" s="50" t="e">
        <v>#N/A</v>
      </c>
    </row>
    <row r="2105" spans="40:40" x14ac:dyDescent="0.3">
      <c r="AN2105" s="50" t="e">
        <v>#N/A</v>
      </c>
    </row>
    <row r="2106" spans="40:40" x14ac:dyDescent="0.3">
      <c r="AN2106" s="50" t="e">
        <v>#N/A</v>
      </c>
    </row>
    <row r="2107" spans="40:40" x14ac:dyDescent="0.3">
      <c r="AN2107" s="50" t="e">
        <v>#N/A</v>
      </c>
    </row>
    <row r="2108" spans="40:40" x14ac:dyDescent="0.3">
      <c r="AN2108" s="50" t="e">
        <v>#N/A</v>
      </c>
    </row>
    <row r="2109" spans="40:40" x14ac:dyDescent="0.3">
      <c r="AN2109" s="50" t="e">
        <v>#N/A</v>
      </c>
    </row>
    <row r="2110" spans="40:40" x14ac:dyDescent="0.3">
      <c r="AN2110" s="50" t="e">
        <v>#N/A</v>
      </c>
    </row>
    <row r="2111" spans="40:40" x14ac:dyDescent="0.3">
      <c r="AN2111" s="50" t="e">
        <v>#N/A</v>
      </c>
    </row>
    <row r="2112" spans="40:40" x14ac:dyDescent="0.3">
      <c r="AN2112" s="50" t="e">
        <v>#N/A</v>
      </c>
    </row>
    <row r="2113" spans="40:40" x14ac:dyDescent="0.3">
      <c r="AN2113" s="50" t="e">
        <v>#N/A</v>
      </c>
    </row>
    <row r="2114" spans="40:40" x14ac:dyDescent="0.3">
      <c r="AN2114" s="50" t="e">
        <v>#N/A</v>
      </c>
    </row>
    <row r="2115" spans="40:40" x14ac:dyDescent="0.3">
      <c r="AN2115" s="50" t="e">
        <v>#N/A</v>
      </c>
    </row>
    <row r="2116" spans="40:40" x14ac:dyDescent="0.3">
      <c r="AN2116" s="50" t="e">
        <v>#N/A</v>
      </c>
    </row>
    <row r="2117" spans="40:40" x14ac:dyDescent="0.3">
      <c r="AN2117" s="50" t="e">
        <v>#N/A</v>
      </c>
    </row>
    <row r="2118" spans="40:40" x14ac:dyDescent="0.3">
      <c r="AN2118" s="50" t="e">
        <v>#N/A</v>
      </c>
    </row>
    <row r="2119" spans="40:40" x14ac:dyDescent="0.3">
      <c r="AN2119" s="50" t="e">
        <v>#N/A</v>
      </c>
    </row>
    <row r="2120" spans="40:40" x14ac:dyDescent="0.3">
      <c r="AN2120" s="50" t="e">
        <v>#N/A</v>
      </c>
    </row>
    <row r="2121" spans="40:40" x14ac:dyDescent="0.3">
      <c r="AN2121" s="50" t="e">
        <v>#N/A</v>
      </c>
    </row>
    <row r="2122" spans="40:40" x14ac:dyDescent="0.3">
      <c r="AN2122" s="50" t="e">
        <v>#N/A</v>
      </c>
    </row>
    <row r="2123" spans="40:40" x14ac:dyDescent="0.3">
      <c r="AN2123" s="50" t="e">
        <v>#N/A</v>
      </c>
    </row>
    <row r="2124" spans="40:40" x14ac:dyDescent="0.3">
      <c r="AN2124" s="50" t="e">
        <v>#N/A</v>
      </c>
    </row>
    <row r="2125" spans="40:40" x14ac:dyDescent="0.3">
      <c r="AN2125" s="50" t="e">
        <v>#N/A</v>
      </c>
    </row>
    <row r="2126" spans="40:40" x14ac:dyDescent="0.3">
      <c r="AN2126" s="50" t="e">
        <v>#N/A</v>
      </c>
    </row>
    <row r="2127" spans="40:40" x14ac:dyDescent="0.3">
      <c r="AN2127" s="50" t="e">
        <v>#N/A</v>
      </c>
    </row>
    <row r="2128" spans="40:40" x14ac:dyDescent="0.3">
      <c r="AN2128" s="50" t="e">
        <v>#N/A</v>
      </c>
    </row>
    <row r="2129" spans="40:40" x14ac:dyDescent="0.3">
      <c r="AN2129" s="50" t="e">
        <v>#N/A</v>
      </c>
    </row>
    <row r="2130" spans="40:40" x14ac:dyDescent="0.3">
      <c r="AN2130" s="50" t="e">
        <v>#N/A</v>
      </c>
    </row>
    <row r="2131" spans="40:40" x14ac:dyDescent="0.3">
      <c r="AN2131" s="50" t="e">
        <v>#N/A</v>
      </c>
    </row>
    <row r="2132" spans="40:40" x14ac:dyDescent="0.3">
      <c r="AN2132" s="50" t="e">
        <v>#N/A</v>
      </c>
    </row>
    <row r="2133" spans="40:40" x14ac:dyDescent="0.3">
      <c r="AN2133" s="50" t="e">
        <v>#N/A</v>
      </c>
    </row>
    <row r="2134" spans="40:40" x14ac:dyDescent="0.3">
      <c r="AN2134" s="50" t="e">
        <v>#N/A</v>
      </c>
    </row>
    <row r="2135" spans="40:40" x14ac:dyDescent="0.3">
      <c r="AN2135" s="50" t="e">
        <v>#N/A</v>
      </c>
    </row>
    <row r="2136" spans="40:40" x14ac:dyDescent="0.3">
      <c r="AN2136" s="50" t="e">
        <v>#N/A</v>
      </c>
    </row>
    <row r="2137" spans="40:40" x14ac:dyDescent="0.3">
      <c r="AN2137" s="50" t="e">
        <v>#N/A</v>
      </c>
    </row>
    <row r="2138" spans="40:40" x14ac:dyDescent="0.3">
      <c r="AN2138" s="50" t="e">
        <v>#N/A</v>
      </c>
    </row>
    <row r="2139" spans="40:40" x14ac:dyDescent="0.3">
      <c r="AN2139" s="50" t="e">
        <v>#N/A</v>
      </c>
    </row>
    <row r="2140" spans="40:40" x14ac:dyDescent="0.3">
      <c r="AN2140" s="50" t="e">
        <v>#N/A</v>
      </c>
    </row>
    <row r="2141" spans="40:40" x14ac:dyDescent="0.3">
      <c r="AN2141" s="50" t="e">
        <v>#N/A</v>
      </c>
    </row>
    <row r="2142" spans="40:40" x14ac:dyDescent="0.3">
      <c r="AN2142" s="50" t="e">
        <v>#N/A</v>
      </c>
    </row>
    <row r="2143" spans="40:40" x14ac:dyDescent="0.3">
      <c r="AN2143" s="50" t="e">
        <v>#N/A</v>
      </c>
    </row>
    <row r="2144" spans="40:40" x14ac:dyDescent="0.3">
      <c r="AN2144" s="50" t="e">
        <v>#N/A</v>
      </c>
    </row>
    <row r="2145" spans="40:40" x14ac:dyDescent="0.3">
      <c r="AN2145" s="50" t="e">
        <v>#N/A</v>
      </c>
    </row>
    <row r="2146" spans="40:40" x14ac:dyDescent="0.3">
      <c r="AN2146" s="50" t="e">
        <v>#N/A</v>
      </c>
    </row>
    <row r="2147" spans="40:40" x14ac:dyDescent="0.3">
      <c r="AN2147" s="50" t="e">
        <v>#N/A</v>
      </c>
    </row>
    <row r="2148" spans="40:40" x14ac:dyDescent="0.3">
      <c r="AN2148" s="50" t="e">
        <v>#N/A</v>
      </c>
    </row>
    <row r="2149" spans="40:40" x14ac:dyDescent="0.3">
      <c r="AN2149" s="50" t="e">
        <v>#N/A</v>
      </c>
    </row>
    <row r="2150" spans="40:40" x14ac:dyDescent="0.3">
      <c r="AN2150" s="50" t="e">
        <v>#N/A</v>
      </c>
    </row>
    <row r="2151" spans="40:40" x14ac:dyDescent="0.3">
      <c r="AN2151" s="50" t="e">
        <v>#N/A</v>
      </c>
    </row>
    <row r="2152" spans="40:40" x14ac:dyDescent="0.3">
      <c r="AN2152" s="50" t="e">
        <v>#N/A</v>
      </c>
    </row>
    <row r="2153" spans="40:40" x14ac:dyDescent="0.3">
      <c r="AN2153" s="50" t="e">
        <v>#N/A</v>
      </c>
    </row>
    <row r="2154" spans="40:40" x14ac:dyDescent="0.3">
      <c r="AN2154" s="50" t="e">
        <v>#N/A</v>
      </c>
    </row>
    <row r="2155" spans="40:40" x14ac:dyDescent="0.3">
      <c r="AN2155" s="50" t="e">
        <v>#N/A</v>
      </c>
    </row>
    <row r="2156" spans="40:40" x14ac:dyDescent="0.3">
      <c r="AN2156" s="50" t="e">
        <v>#N/A</v>
      </c>
    </row>
    <row r="2157" spans="40:40" x14ac:dyDescent="0.3">
      <c r="AN2157" s="50" t="e">
        <v>#N/A</v>
      </c>
    </row>
    <row r="2158" spans="40:40" x14ac:dyDescent="0.3">
      <c r="AN2158" s="50" t="e">
        <v>#N/A</v>
      </c>
    </row>
    <row r="2159" spans="40:40" x14ac:dyDescent="0.3">
      <c r="AN2159" s="50" t="e">
        <v>#N/A</v>
      </c>
    </row>
    <row r="2160" spans="40:40" x14ac:dyDescent="0.3">
      <c r="AN2160" s="50" t="e">
        <v>#N/A</v>
      </c>
    </row>
    <row r="2161" spans="40:40" x14ac:dyDescent="0.3">
      <c r="AN2161" s="50" t="e">
        <v>#N/A</v>
      </c>
    </row>
    <row r="2162" spans="40:40" x14ac:dyDescent="0.3">
      <c r="AN2162" s="50" t="e">
        <v>#N/A</v>
      </c>
    </row>
    <row r="2163" spans="40:40" x14ac:dyDescent="0.3">
      <c r="AN2163" s="50" t="e">
        <v>#N/A</v>
      </c>
    </row>
    <row r="2164" spans="40:40" x14ac:dyDescent="0.3">
      <c r="AN2164" s="50" t="e">
        <v>#N/A</v>
      </c>
    </row>
    <row r="2165" spans="40:40" x14ac:dyDescent="0.3">
      <c r="AN2165" s="50" t="e">
        <v>#N/A</v>
      </c>
    </row>
    <row r="2166" spans="40:40" x14ac:dyDescent="0.3">
      <c r="AN2166" s="50" t="e">
        <v>#N/A</v>
      </c>
    </row>
    <row r="2167" spans="40:40" x14ac:dyDescent="0.3">
      <c r="AN2167" s="50" t="e">
        <v>#N/A</v>
      </c>
    </row>
    <row r="2168" spans="40:40" x14ac:dyDescent="0.3">
      <c r="AN2168" s="50" t="e">
        <v>#N/A</v>
      </c>
    </row>
    <row r="2169" spans="40:40" x14ac:dyDescent="0.3">
      <c r="AN2169" s="50" t="e">
        <v>#N/A</v>
      </c>
    </row>
    <row r="2170" spans="40:40" x14ac:dyDescent="0.3">
      <c r="AN2170" s="50" t="e">
        <v>#N/A</v>
      </c>
    </row>
    <row r="2171" spans="40:40" x14ac:dyDescent="0.3">
      <c r="AN2171" s="50" t="e">
        <v>#N/A</v>
      </c>
    </row>
    <row r="2172" spans="40:40" x14ac:dyDescent="0.3">
      <c r="AN2172" s="50" t="e">
        <v>#N/A</v>
      </c>
    </row>
    <row r="2173" spans="40:40" x14ac:dyDescent="0.3">
      <c r="AN2173" s="50" t="e">
        <v>#N/A</v>
      </c>
    </row>
    <row r="2174" spans="40:40" x14ac:dyDescent="0.3">
      <c r="AN2174" s="50" t="e">
        <v>#N/A</v>
      </c>
    </row>
    <row r="2175" spans="40:40" x14ac:dyDescent="0.3">
      <c r="AN2175" s="50" t="e">
        <v>#N/A</v>
      </c>
    </row>
    <row r="2176" spans="40:40" x14ac:dyDescent="0.3">
      <c r="AN2176" s="50" t="e">
        <v>#N/A</v>
      </c>
    </row>
    <row r="2177" spans="40:40" x14ac:dyDescent="0.3">
      <c r="AN2177" s="50" t="e">
        <v>#N/A</v>
      </c>
    </row>
    <row r="2178" spans="40:40" x14ac:dyDescent="0.3">
      <c r="AN2178" s="50" t="e">
        <v>#N/A</v>
      </c>
    </row>
    <row r="2179" spans="40:40" x14ac:dyDescent="0.3">
      <c r="AN2179" s="50" t="e">
        <v>#N/A</v>
      </c>
    </row>
    <row r="2180" spans="40:40" x14ac:dyDescent="0.3">
      <c r="AN2180" s="50" t="e">
        <v>#N/A</v>
      </c>
    </row>
    <row r="2181" spans="40:40" x14ac:dyDescent="0.3">
      <c r="AN2181" s="50" t="e">
        <v>#N/A</v>
      </c>
    </row>
    <row r="2182" spans="40:40" x14ac:dyDescent="0.3">
      <c r="AN2182" s="50" t="e">
        <v>#N/A</v>
      </c>
    </row>
    <row r="2183" spans="40:40" x14ac:dyDescent="0.3">
      <c r="AN2183" s="50" t="e">
        <v>#N/A</v>
      </c>
    </row>
    <row r="2184" spans="40:40" x14ac:dyDescent="0.3">
      <c r="AN2184" s="50" t="e">
        <v>#N/A</v>
      </c>
    </row>
    <row r="2185" spans="40:40" x14ac:dyDescent="0.3">
      <c r="AN2185" s="50" t="e">
        <v>#N/A</v>
      </c>
    </row>
    <row r="2186" spans="40:40" x14ac:dyDescent="0.3">
      <c r="AN2186" s="50" t="e">
        <v>#N/A</v>
      </c>
    </row>
    <row r="2187" spans="40:40" x14ac:dyDescent="0.3">
      <c r="AN2187" s="50" t="e">
        <v>#N/A</v>
      </c>
    </row>
    <row r="2188" spans="40:40" x14ac:dyDescent="0.3">
      <c r="AN2188" s="50" t="e">
        <v>#N/A</v>
      </c>
    </row>
    <row r="2189" spans="40:40" x14ac:dyDescent="0.3">
      <c r="AN2189" s="50" t="e">
        <v>#N/A</v>
      </c>
    </row>
    <row r="2190" spans="40:40" x14ac:dyDescent="0.3">
      <c r="AN2190" s="50" t="e">
        <v>#N/A</v>
      </c>
    </row>
    <row r="2191" spans="40:40" x14ac:dyDescent="0.3">
      <c r="AN2191" s="50" t="e">
        <v>#N/A</v>
      </c>
    </row>
    <row r="2192" spans="40:40" x14ac:dyDescent="0.3">
      <c r="AN2192" s="50" t="e">
        <v>#N/A</v>
      </c>
    </row>
    <row r="2193" spans="40:40" x14ac:dyDescent="0.3">
      <c r="AN2193" s="50" t="e">
        <v>#N/A</v>
      </c>
    </row>
    <row r="2194" spans="40:40" x14ac:dyDescent="0.3">
      <c r="AN2194" s="50" t="e">
        <v>#N/A</v>
      </c>
    </row>
    <row r="2195" spans="40:40" x14ac:dyDescent="0.3">
      <c r="AN2195" s="50" t="e">
        <v>#N/A</v>
      </c>
    </row>
    <row r="2196" spans="40:40" x14ac:dyDescent="0.3">
      <c r="AN2196" s="50" t="e">
        <v>#N/A</v>
      </c>
    </row>
    <row r="2197" spans="40:40" x14ac:dyDescent="0.3">
      <c r="AN2197" s="50" t="e">
        <v>#N/A</v>
      </c>
    </row>
    <row r="2198" spans="40:40" x14ac:dyDescent="0.3">
      <c r="AN2198" s="50" t="e">
        <v>#N/A</v>
      </c>
    </row>
    <row r="2199" spans="40:40" x14ac:dyDescent="0.3">
      <c r="AN2199" s="50" t="e">
        <v>#N/A</v>
      </c>
    </row>
    <row r="2200" spans="40:40" x14ac:dyDescent="0.3">
      <c r="AN2200" s="50" t="e">
        <v>#N/A</v>
      </c>
    </row>
    <row r="2201" spans="40:40" x14ac:dyDescent="0.3">
      <c r="AN2201" s="50" t="e">
        <v>#N/A</v>
      </c>
    </row>
    <row r="2202" spans="40:40" x14ac:dyDescent="0.3">
      <c r="AN2202" s="50" t="e">
        <v>#N/A</v>
      </c>
    </row>
    <row r="2203" spans="40:40" x14ac:dyDescent="0.3">
      <c r="AN2203" s="50" t="e">
        <v>#N/A</v>
      </c>
    </row>
    <row r="2204" spans="40:40" x14ac:dyDescent="0.3">
      <c r="AN2204" s="50" t="e">
        <v>#N/A</v>
      </c>
    </row>
    <row r="2205" spans="40:40" x14ac:dyDescent="0.3">
      <c r="AN2205" s="50" t="e">
        <v>#N/A</v>
      </c>
    </row>
    <row r="2206" spans="40:40" x14ac:dyDescent="0.3">
      <c r="AN2206" s="50" t="e">
        <v>#N/A</v>
      </c>
    </row>
    <row r="2207" spans="40:40" x14ac:dyDescent="0.3">
      <c r="AN2207" s="50" t="e">
        <v>#N/A</v>
      </c>
    </row>
    <row r="2208" spans="40:40" x14ac:dyDescent="0.3">
      <c r="AN2208" s="50" t="e">
        <v>#N/A</v>
      </c>
    </row>
    <row r="2209" spans="40:40" x14ac:dyDescent="0.3">
      <c r="AN2209" s="50" t="e">
        <v>#N/A</v>
      </c>
    </row>
    <row r="2210" spans="40:40" x14ac:dyDescent="0.3">
      <c r="AN2210" s="50" t="e">
        <v>#N/A</v>
      </c>
    </row>
    <row r="2211" spans="40:40" x14ac:dyDescent="0.3">
      <c r="AN2211" s="50" t="e">
        <v>#N/A</v>
      </c>
    </row>
    <row r="2212" spans="40:40" x14ac:dyDescent="0.3">
      <c r="AN2212" s="50" t="e">
        <v>#N/A</v>
      </c>
    </row>
    <row r="2213" spans="40:40" x14ac:dyDescent="0.3">
      <c r="AN2213" s="50" t="e">
        <v>#N/A</v>
      </c>
    </row>
    <row r="2214" spans="40:40" x14ac:dyDescent="0.3">
      <c r="AN2214" s="50" t="e">
        <v>#N/A</v>
      </c>
    </row>
    <row r="2215" spans="40:40" x14ac:dyDescent="0.3">
      <c r="AN2215" s="50" t="e">
        <v>#N/A</v>
      </c>
    </row>
    <row r="2216" spans="40:40" x14ac:dyDescent="0.3">
      <c r="AN2216" s="50" t="e">
        <v>#N/A</v>
      </c>
    </row>
    <row r="2217" spans="40:40" x14ac:dyDescent="0.3">
      <c r="AN2217" s="50" t="e">
        <v>#N/A</v>
      </c>
    </row>
    <row r="2218" spans="40:40" x14ac:dyDescent="0.3">
      <c r="AN2218" s="50" t="e">
        <v>#N/A</v>
      </c>
    </row>
    <row r="2219" spans="40:40" x14ac:dyDescent="0.3">
      <c r="AN2219" s="50" t="e">
        <v>#N/A</v>
      </c>
    </row>
    <row r="2220" spans="40:40" x14ac:dyDescent="0.3">
      <c r="AN2220" s="50" t="e">
        <v>#N/A</v>
      </c>
    </row>
    <row r="2221" spans="40:40" x14ac:dyDescent="0.3">
      <c r="AN2221" s="50" t="e">
        <v>#N/A</v>
      </c>
    </row>
    <row r="2222" spans="40:40" x14ac:dyDescent="0.3">
      <c r="AN2222" s="50" t="e">
        <v>#N/A</v>
      </c>
    </row>
    <row r="2223" spans="40:40" x14ac:dyDescent="0.3">
      <c r="AN2223" s="50" t="e">
        <v>#N/A</v>
      </c>
    </row>
    <row r="2224" spans="40:40" x14ac:dyDescent="0.3">
      <c r="AN2224" s="50" t="e">
        <v>#N/A</v>
      </c>
    </row>
    <row r="2225" spans="40:40" x14ac:dyDescent="0.3">
      <c r="AN2225" s="50" t="e">
        <v>#N/A</v>
      </c>
    </row>
    <row r="2226" spans="40:40" x14ac:dyDescent="0.3">
      <c r="AN2226" s="50" t="e">
        <v>#N/A</v>
      </c>
    </row>
    <row r="2227" spans="40:40" x14ac:dyDescent="0.3">
      <c r="AN2227" s="50" t="e">
        <v>#N/A</v>
      </c>
    </row>
    <row r="2228" spans="40:40" x14ac:dyDescent="0.3">
      <c r="AN2228" s="50" t="e">
        <v>#N/A</v>
      </c>
    </row>
    <row r="2229" spans="40:40" x14ac:dyDescent="0.3">
      <c r="AN2229" s="50" t="e">
        <v>#N/A</v>
      </c>
    </row>
    <row r="2230" spans="40:40" x14ac:dyDescent="0.3">
      <c r="AN2230" s="50" t="e">
        <v>#N/A</v>
      </c>
    </row>
    <row r="2231" spans="40:40" x14ac:dyDescent="0.3">
      <c r="AN2231" s="50" t="e">
        <v>#N/A</v>
      </c>
    </row>
    <row r="2232" spans="40:40" x14ac:dyDescent="0.3">
      <c r="AN2232" s="50" t="e">
        <v>#N/A</v>
      </c>
    </row>
    <row r="2233" spans="40:40" x14ac:dyDescent="0.3">
      <c r="AN2233" s="50" t="e">
        <v>#N/A</v>
      </c>
    </row>
    <row r="2234" spans="40:40" x14ac:dyDescent="0.3">
      <c r="AN2234" s="50" t="e">
        <v>#N/A</v>
      </c>
    </row>
    <row r="2235" spans="40:40" x14ac:dyDescent="0.3">
      <c r="AN2235" s="50" t="e">
        <v>#N/A</v>
      </c>
    </row>
    <row r="2236" spans="40:40" x14ac:dyDescent="0.3">
      <c r="AN2236" s="50" t="e">
        <v>#N/A</v>
      </c>
    </row>
    <row r="2237" spans="40:40" x14ac:dyDescent="0.3">
      <c r="AN2237" s="50" t="e">
        <v>#N/A</v>
      </c>
    </row>
    <row r="2238" spans="40:40" x14ac:dyDescent="0.3">
      <c r="AN2238" s="50" t="e">
        <v>#N/A</v>
      </c>
    </row>
    <row r="2239" spans="40:40" x14ac:dyDescent="0.3">
      <c r="AN2239" s="50" t="e">
        <v>#N/A</v>
      </c>
    </row>
    <row r="2240" spans="40:40" x14ac:dyDescent="0.3">
      <c r="AN2240" s="50" t="e">
        <v>#N/A</v>
      </c>
    </row>
    <row r="2241" spans="40:40" x14ac:dyDescent="0.3">
      <c r="AN2241" s="50" t="e">
        <v>#N/A</v>
      </c>
    </row>
    <row r="2242" spans="40:40" x14ac:dyDescent="0.3">
      <c r="AN2242" s="50" t="e">
        <v>#N/A</v>
      </c>
    </row>
    <row r="2243" spans="40:40" x14ac:dyDescent="0.3">
      <c r="AN2243" s="50" t="e">
        <v>#N/A</v>
      </c>
    </row>
    <row r="2244" spans="40:40" x14ac:dyDescent="0.3">
      <c r="AN2244" s="50" t="e">
        <v>#N/A</v>
      </c>
    </row>
    <row r="2245" spans="40:40" x14ac:dyDescent="0.3">
      <c r="AN2245" s="50" t="e">
        <v>#N/A</v>
      </c>
    </row>
    <row r="2246" spans="40:40" x14ac:dyDescent="0.3">
      <c r="AN2246" s="50" t="e">
        <v>#N/A</v>
      </c>
    </row>
    <row r="2247" spans="40:40" x14ac:dyDescent="0.3">
      <c r="AN2247" s="50" t="e">
        <v>#N/A</v>
      </c>
    </row>
    <row r="2248" spans="40:40" x14ac:dyDescent="0.3">
      <c r="AN2248" s="50" t="e">
        <v>#N/A</v>
      </c>
    </row>
    <row r="2249" spans="40:40" x14ac:dyDescent="0.3">
      <c r="AN2249" s="50" t="e">
        <v>#N/A</v>
      </c>
    </row>
    <row r="2250" spans="40:40" x14ac:dyDescent="0.3">
      <c r="AN2250" s="50" t="e">
        <v>#N/A</v>
      </c>
    </row>
    <row r="2251" spans="40:40" x14ac:dyDescent="0.3">
      <c r="AN2251" s="50" t="e">
        <v>#N/A</v>
      </c>
    </row>
    <row r="2252" spans="40:40" x14ac:dyDescent="0.3">
      <c r="AN2252" s="50" t="e">
        <v>#N/A</v>
      </c>
    </row>
    <row r="2253" spans="40:40" x14ac:dyDescent="0.3">
      <c r="AN2253" s="50" t="e">
        <v>#N/A</v>
      </c>
    </row>
    <row r="2254" spans="40:40" x14ac:dyDescent="0.3">
      <c r="AN2254" s="50" t="e">
        <v>#N/A</v>
      </c>
    </row>
    <row r="2255" spans="40:40" x14ac:dyDescent="0.3">
      <c r="AN2255" s="50" t="e">
        <v>#N/A</v>
      </c>
    </row>
    <row r="2256" spans="40:40" x14ac:dyDescent="0.3">
      <c r="AN2256" s="50" t="e">
        <v>#N/A</v>
      </c>
    </row>
    <row r="2257" spans="40:40" x14ac:dyDescent="0.3">
      <c r="AN2257" s="50" t="e">
        <v>#N/A</v>
      </c>
    </row>
    <row r="2258" spans="40:40" x14ac:dyDescent="0.3">
      <c r="AN2258" s="50" t="e">
        <v>#N/A</v>
      </c>
    </row>
    <row r="2259" spans="40:40" x14ac:dyDescent="0.3">
      <c r="AN2259" s="50" t="e">
        <v>#N/A</v>
      </c>
    </row>
    <row r="2260" spans="40:40" x14ac:dyDescent="0.3">
      <c r="AN2260" s="50" t="e">
        <v>#N/A</v>
      </c>
    </row>
    <row r="2261" spans="40:40" x14ac:dyDescent="0.3">
      <c r="AN2261" s="50" t="e">
        <v>#N/A</v>
      </c>
    </row>
    <row r="2262" spans="40:40" x14ac:dyDescent="0.3">
      <c r="AN2262" s="50" t="e">
        <v>#N/A</v>
      </c>
    </row>
    <row r="2263" spans="40:40" x14ac:dyDescent="0.3">
      <c r="AN2263" s="50" t="e">
        <v>#N/A</v>
      </c>
    </row>
    <row r="2264" spans="40:40" x14ac:dyDescent="0.3">
      <c r="AN2264" s="50" t="e">
        <v>#N/A</v>
      </c>
    </row>
    <row r="2265" spans="40:40" x14ac:dyDescent="0.3">
      <c r="AN2265" s="50" t="e">
        <v>#N/A</v>
      </c>
    </row>
    <row r="2266" spans="40:40" x14ac:dyDescent="0.3">
      <c r="AN2266" s="50" t="e">
        <v>#N/A</v>
      </c>
    </row>
    <row r="2267" spans="40:40" x14ac:dyDescent="0.3">
      <c r="AN2267" s="50" t="e">
        <v>#N/A</v>
      </c>
    </row>
    <row r="2268" spans="40:40" x14ac:dyDescent="0.3">
      <c r="AN2268" s="50" t="e">
        <v>#N/A</v>
      </c>
    </row>
    <row r="2269" spans="40:40" x14ac:dyDescent="0.3">
      <c r="AN2269" s="50" t="e">
        <v>#N/A</v>
      </c>
    </row>
    <row r="2270" spans="40:40" x14ac:dyDescent="0.3">
      <c r="AN2270" s="50" t="e">
        <v>#N/A</v>
      </c>
    </row>
    <row r="2271" spans="40:40" x14ac:dyDescent="0.3">
      <c r="AN2271" s="50" t="e">
        <v>#N/A</v>
      </c>
    </row>
    <row r="2272" spans="40:40" x14ac:dyDescent="0.3">
      <c r="AN2272" s="50" t="e">
        <v>#N/A</v>
      </c>
    </row>
    <row r="2273" spans="40:40" x14ac:dyDescent="0.3">
      <c r="AN2273" s="50" t="e">
        <v>#N/A</v>
      </c>
    </row>
    <row r="2274" spans="40:40" x14ac:dyDescent="0.3">
      <c r="AN2274" s="50" t="e">
        <v>#N/A</v>
      </c>
    </row>
    <row r="2275" spans="40:40" x14ac:dyDescent="0.3">
      <c r="AN2275" s="50" t="e">
        <v>#N/A</v>
      </c>
    </row>
    <row r="2276" spans="40:40" x14ac:dyDescent="0.3">
      <c r="AN2276" s="50" t="e">
        <v>#N/A</v>
      </c>
    </row>
    <row r="2277" spans="40:40" x14ac:dyDescent="0.3">
      <c r="AN2277" s="50" t="e">
        <v>#N/A</v>
      </c>
    </row>
    <row r="2278" spans="40:40" x14ac:dyDescent="0.3">
      <c r="AN2278" s="50" t="e">
        <v>#N/A</v>
      </c>
    </row>
    <row r="2279" spans="40:40" x14ac:dyDescent="0.3">
      <c r="AN2279" s="50" t="e">
        <v>#N/A</v>
      </c>
    </row>
    <row r="2280" spans="40:40" x14ac:dyDescent="0.3">
      <c r="AN2280" s="50" t="e">
        <v>#N/A</v>
      </c>
    </row>
    <row r="2281" spans="40:40" x14ac:dyDescent="0.3">
      <c r="AN2281" s="50" t="e">
        <v>#N/A</v>
      </c>
    </row>
    <row r="2282" spans="40:40" x14ac:dyDescent="0.3">
      <c r="AN2282" s="50" t="e">
        <v>#N/A</v>
      </c>
    </row>
    <row r="2283" spans="40:40" x14ac:dyDescent="0.3">
      <c r="AN2283" s="50" t="e">
        <v>#N/A</v>
      </c>
    </row>
    <row r="2284" spans="40:40" x14ac:dyDescent="0.3">
      <c r="AN2284" s="50" t="e">
        <v>#N/A</v>
      </c>
    </row>
    <row r="2285" spans="40:40" x14ac:dyDescent="0.3">
      <c r="AN2285" s="50" t="e">
        <v>#N/A</v>
      </c>
    </row>
    <row r="2286" spans="40:40" x14ac:dyDescent="0.3">
      <c r="AN2286" s="50" t="e">
        <v>#N/A</v>
      </c>
    </row>
    <row r="2287" spans="40:40" x14ac:dyDescent="0.3">
      <c r="AN2287" s="50" t="e">
        <v>#N/A</v>
      </c>
    </row>
    <row r="2288" spans="40:40" x14ac:dyDescent="0.3">
      <c r="AN2288" s="50" t="e">
        <v>#N/A</v>
      </c>
    </row>
    <row r="2289" spans="40:40" x14ac:dyDescent="0.3">
      <c r="AN2289" s="50" t="e">
        <v>#N/A</v>
      </c>
    </row>
    <row r="2290" spans="40:40" x14ac:dyDescent="0.3">
      <c r="AN2290" s="50" t="e">
        <v>#N/A</v>
      </c>
    </row>
    <row r="2291" spans="40:40" x14ac:dyDescent="0.3">
      <c r="AN2291" s="50" t="e">
        <v>#N/A</v>
      </c>
    </row>
    <row r="2292" spans="40:40" x14ac:dyDescent="0.3">
      <c r="AN2292" s="50" t="e">
        <v>#N/A</v>
      </c>
    </row>
    <row r="2293" spans="40:40" x14ac:dyDescent="0.3">
      <c r="AN2293" s="50" t="e">
        <v>#N/A</v>
      </c>
    </row>
    <row r="2294" spans="40:40" x14ac:dyDescent="0.3">
      <c r="AN2294" s="50" t="e">
        <v>#N/A</v>
      </c>
    </row>
    <row r="2295" spans="40:40" x14ac:dyDescent="0.3">
      <c r="AN2295" s="50" t="e">
        <v>#N/A</v>
      </c>
    </row>
    <row r="2296" spans="40:40" x14ac:dyDescent="0.3">
      <c r="AN2296" s="50" t="e">
        <v>#N/A</v>
      </c>
    </row>
    <row r="2297" spans="40:40" x14ac:dyDescent="0.3">
      <c r="AN2297" s="50" t="e">
        <v>#N/A</v>
      </c>
    </row>
    <row r="2298" spans="40:40" x14ac:dyDescent="0.3">
      <c r="AN2298" s="50" t="e">
        <v>#N/A</v>
      </c>
    </row>
    <row r="2299" spans="40:40" x14ac:dyDescent="0.3">
      <c r="AN2299" s="50" t="e">
        <v>#N/A</v>
      </c>
    </row>
    <row r="2300" spans="40:40" x14ac:dyDescent="0.3">
      <c r="AN2300" s="50" t="e">
        <v>#N/A</v>
      </c>
    </row>
    <row r="2301" spans="40:40" x14ac:dyDescent="0.3">
      <c r="AN2301" s="50" t="e">
        <v>#N/A</v>
      </c>
    </row>
    <row r="2302" spans="40:40" x14ac:dyDescent="0.3">
      <c r="AN2302" s="50" t="e">
        <v>#N/A</v>
      </c>
    </row>
    <row r="2303" spans="40:40" x14ac:dyDescent="0.3">
      <c r="AN2303" s="50" t="e">
        <v>#N/A</v>
      </c>
    </row>
    <row r="2304" spans="40:40" x14ac:dyDescent="0.3">
      <c r="AN2304" s="50" t="e">
        <v>#N/A</v>
      </c>
    </row>
    <row r="2305" spans="40:40" x14ac:dyDescent="0.3">
      <c r="AN2305" s="50" t="e">
        <v>#N/A</v>
      </c>
    </row>
    <row r="2306" spans="40:40" x14ac:dyDescent="0.3">
      <c r="AN2306" s="50" t="e">
        <v>#N/A</v>
      </c>
    </row>
    <row r="2307" spans="40:40" x14ac:dyDescent="0.3">
      <c r="AN2307" s="50" t="e">
        <v>#N/A</v>
      </c>
    </row>
    <row r="2308" spans="40:40" x14ac:dyDescent="0.3">
      <c r="AN2308" s="50" t="e">
        <v>#N/A</v>
      </c>
    </row>
    <row r="2309" spans="40:40" x14ac:dyDescent="0.3">
      <c r="AN2309" s="50" t="e">
        <v>#N/A</v>
      </c>
    </row>
    <row r="2310" spans="40:40" x14ac:dyDescent="0.3">
      <c r="AN2310" s="50" t="e">
        <v>#N/A</v>
      </c>
    </row>
    <row r="2311" spans="40:40" x14ac:dyDescent="0.3">
      <c r="AN2311" s="50" t="e">
        <v>#N/A</v>
      </c>
    </row>
    <row r="2312" spans="40:40" x14ac:dyDescent="0.3">
      <c r="AN2312" s="50" t="e">
        <v>#N/A</v>
      </c>
    </row>
    <row r="2313" spans="40:40" x14ac:dyDescent="0.3">
      <c r="AN2313" s="50" t="e">
        <v>#N/A</v>
      </c>
    </row>
    <row r="2314" spans="40:40" x14ac:dyDescent="0.3">
      <c r="AN2314" s="50" t="e">
        <v>#N/A</v>
      </c>
    </row>
    <row r="2315" spans="40:40" x14ac:dyDescent="0.3">
      <c r="AN2315" s="50" t="e">
        <v>#N/A</v>
      </c>
    </row>
    <row r="2316" spans="40:40" x14ac:dyDescent="0.3">
      <c r="AN2316" s="50" t="e">
        <v>#N/A</v>
      </c>
    </row>
    <row r="2317" spans="40:40" x14ac:dyDescent="0.3">
      <c r="AN2317" s="50" t="e">
        <v>#N/A</v>
      </c>
    </row>
    <row r="2318" spans="40:40" x14ac:dyDescent="0.3">
      <c r="AN2318" s="50" t="e">
        <v>#N/A</v>
      </c>
    </row>
    <row r="2319" spans="40:40" x14ac:dyDescent="0.3">
      <c r="AN2319" s="50" t="e">
        <v>#N/A</v>
      </c>
    </row>
    <row r="2320" spans="40:40" x14ac:dyDescent="0.3">
      <c r="AN2320" s="50" t="e">
        <v>#N/A</v>
      </c>
    </row>
    <row r="2321" spans="40:40" x14ac:dyDescent="0.3">
      <c r="AN2321" s="50" t="e">
        <v>#N/A</v>
      </c>
    </row>
    <row r="2322" spans="40:40" x14ac:dyDescent="0.3">
      <c r="AN2322" s="50" t="e">
        <v>#N/A</v>
      </c>
    </row>
    <row r="2323" spans="40:40" x14ac:dyDescent="0.3">
      <c r="AN2323" s="50" t="e">
        <v>#N/A</v>
      </c>
    </row>
    <row r="2324" spans="40:40" x14ac:dyDescent="0.3">
      <c r="AN2324" s="50" t="e">
        <v>#N/A</v>
      </c>
    </row>
    <row r="2325" spans="40:40" x14ac:dyDescent="0.3">
      <c r="AN2325" s="50" t="e">
        <v>#N/A</v>
      </c>
    </row>
    <row r="2326" spans="40:40" x14ac:dyDescent="0.3">
      <c r="AN2326" s="50" t="e">
        <v>#N/A</v>
      </c>
    </row>
    <row r="2327" spans="40:40" x14ac:dyDescent="0.3">
      <c r="AN2327" s="50" t="e">
        <v>#N/A</v>
      </c>
    </row>
    <row r="2328" spans="40:40" x14ac:dyDescent="0.3">
      <c r="AN2328" s="50" t="e">
        <v>#N/A</v>
      </c>
    </row>
    <row r="2329" spans="40:40" x14ac:dyDescent="0.3">
      <c r="AN2329" s="50" t="e">
        <v>#N/A</v>
      </c>
    </row>
    <row r="2330" spans="40:40" x14ac:dyDescent="0.3">
      <c r="AN2330" s="50" t="e">
        <v>#N/A</v>
      </c>
    </row>
    <row r="2331" spans="40:40" x14ac:dyDescent="0.3">
      <c r="AN2331" s="50" t="e">
        <v>#N/A</v>
      </c>
    </row>
    <row r="2332" spans="40:40" x14ac:dyDescent="0.3">
      <c r="AN2332" s="50" t="e">
        <v>#N/A</v>
      </c>
    </row>
    <row r="2333" spans="40:40" x14ac:dyDescent="0.3">
      <c r="AN2333" s="50" t="e">
        <v>#N/A</v>
      </c>
    </row>
    <row r="2334" spans="40:40" x14ac:dyDescent="0.3">
      <c r="AN2334" s="50" t="e">
        <v>#N/A</v>
      </c>
    </row>
    <row r="2335" spans="40:40" x14ac:dyDescent="0.3">
      <c r="AN2335" s="50" t="e">
        <v>#N/A</v>
      </c>
    </row>
    <row r="2336" spans="40:40" x14ac:dyDescent="0.3">
      <c r="AN2336" s="50" t="e">
        <v>#N/A</v>
      </c>
    </row>
    <row r="2337" spans="40:40" x14ac:dyDescent="0.3">
      <c r="AN2337" s="50" t="e">
        <v>#N/A</v>
      </c>
    </row>
    <row r="2338" spans="40:40" x14ac:dyDescent="0.3">
      <c r="AN2338" s="50" t="e">
        <v>#N/A</v>
      </c>
    </row>
    <row r="2339" spans="40:40" x14ac:dyDescent="0.3">
      <c r="AN2339" s="50" t="e">
        <v>#N/A</v>
      </c>
    </row>
    <row r="2340" spans="40:40" x14ac:dyDescent="0.3">
      <c r="AN2340" s="50" t="e">
        <v>#N/A</v>
      </c>
    </row>
    <row r="2341" spans="40:40" x14ac:dyDescent="0.3">
      <c r="AN2341" s="50" t="e">
        <v>#N/A</v>
      </c>
    </row>
    <row r="2342" spans="40:40" x14ac:dyDescent="0.3">
      <c r="AN2342" s="50" t="e">
        <v>#N/A</v>
      </c>
    </row>
    <row r="2343" spans="40:40" x14ac:dyDescent="0.3">
      <c r="AN2343" s="50" t="e">
        <v>#N/A</v>
      </c>
    </row>
    <row r="2344" spans="40:40" x14ac:dyDescent="0.3">
      <c r="AN2344" s="50" t="e">
        <v>#N/A</v>
      </c>
    </row>
    <row r="2345" spans="40:40" x14ac:dyDescent="0.3">
      <c r="AN2345" s="50" t="e">
        <v>#N/A</v>
      </c>
    </row>
    <row r="2346" spans="40:40" x14ac:dyDescent="0.3">
      <c r="AN2346" s="50" t="e">
        <v>#N/A</v>
      </c>
    </row>
    <row r="2347" spans="40:40" x14ac:dyDescent="0.3">
      <c r="AN2347" s="50" t="e">
        <v>#N/A</v>
      </c>
    </row>
    <row r="2348" spans="40:40" x14ac:dyDescent="0.3">
      <c r="AN2348" s="50" t="e">
        <v>#N/A</v>
      </c>
    </row>
    <row r="2349" spans="40:40" x14ac:dyDescent="0.3">
      <c r="AN2349" s="50" t="e">
        <v>#N/A</v>
      </c>
    </row>
    <row r="2350" spans="40:40" x14ac:dyDescent="0.3">
      <c r="AN2350" s="50" t="e">
        <v>#N/A</v>
      </c>
    </row>
    <row r="2351" spans="40:40" x14ac:dyDescent="0.3">
      <c r="AN2351" s="50" t="e">
        <v>#N/A</v>
      </c>
    </row>
    <row r="2352" spans="40:40" x14ac:dyDescent="0.3">
      <c r="AN2352" s="50" t="e">
        <v>#N/A</v>
      </c>
    </row>
    <row r="2353" spans="40:40" x14ac:dyDescent="0.3">
      <c r="AN2353" s="50" t="e">
        <v>#N/A</v>
      </c>
    </row>
    <row r="2354" spans="40:40" x14ac:dyDescent="0.3">
      <c r="AN2354" s="50" t="e">
        <v>#N/A</v>
      </c>
    </row>
    <row r="2355" spans="40:40" x14ac:dyDescent="0.3">
      <c r="AN2355" s="50" t="e">
        <v>#N/A</v>
      </c>
    </row>
    <row r="2356" spans="40:40" x14ac:dyDescent="0.3">
      <c r="AN2356" s="50" t="e">
        <v>#N/A</v>
      </c>
    </row>
    <row r="2357" spans="40:40" x14ac:dyDescent="0.3">
      <c r="AN2357" s="50" t="e">
        <v>#N/A</v>
      </c>
    </row>
    <row r="2358" spans="40:40" x14ac:dyDescent="0.3">
      <c r="AN2358" s="50" t="e">
        <v>#N/A</v>
      </c>
    </row>
    <row r="2359" spans="40:40" x14ac:dyDescent="0.3">
      <c r="AN2359" s="50" t="e">
        <v>#N/A</v>
      </c>
    </row>
    <row r="2360" spans="40:40" x14ac:dyDescent="0.3">
      <c r="AN2360" s="50" t="e">
        <v>#N/A</v>
      </c>
    </row>
    <row r="2361" spans="40:40" x14ac:dyDescent="0.3">
      <c r="AN2361" s="50" t="e">
        <v>#N/A</v>
      </c>
    </row>
    <row r="2362" spans="40:40" x14ac:dyDescent="0.3">
      <c r="AN2362" s="50" t="e">
        <v>#N/A</v>
      </c>
    </row>
    <row r="2363" spans="40:40" x14ac:dyDescent="0.3">
      <c r="AN2363" s="50" t="e">
        <v>#N/A</v>
      </c>
    </row>
    <row r="2364" spans="40:40" x14ac:dyDescent="0.3">
      <c r="AN2364" s="50" t="e">
        <v>#N/A</v>
      </c>
    </row>
    <row r="2365" spans="40:40" x14ac:dyDescent="0.3">
      <c r="AN2365" s="50" t="e">
        <v>#N/A</v>
      </c>
    </row>
    <row r="2366" spans="40:40" x14ac:dyDescent="0.3">
      <c r="AN2366" s="50" t="e">
        <v>#N/A</v>
      </c>
    </row>
    <row r="2367" spans="40:40" x14ac:dyDescent="0.3">
      <c r="AN2367" s="50" t="e">
        <v>#N/A</v>
      </c>
    </row>
    <row r="2368" spans="40:40" x14ac:dyDescent="0.3">
      <c r="AN2368" s="50" t="e">
        <v>#N/A</v>
      </c>
    </row>
    <row r="2369" spans="40:40" x14ac:dyDescent="0.3">
      <c r="AN2369" s="50" t="e">
        <v>#N/A</v>
      </c>
    </row>
    <row r="2370" spans="40:40" x14ac:dyDescent="0.3">
      <c r="AN2370" s="50" t="e">
        <v>#N/A</v>
      </c>
    </row>
    <row r="2371" spans="40:40" x14ac:dyDescent="0.3">
      <c r="AN2371" s="50" t="e">
        <v>#N/A</v>
      </c>
    </row>
    <row r="2372" spans="40:40" x14ac:dyDescent="0.3">
      <c r="AN2372" s="50" t="e">
        <v>#N/A</v>
      </c>
    </row>
    <row r="2373" spans="40:40" x14ac:dyDescent="0.3">
      <c r="AN2373" s="50" t="e">
        <v>#N/A</v>
      </c>
    </row>
    <row r="2374" spans="40:40" x14ac:dyDescent="0.3">
      <c r="AN2374" s="50" t="e">
        <v>#N/A</v>
      </c>
    </row>
    <row r="2375" spans="40:40" x14ac:dyDescent="0.3">
      <c r="AN2375" s="50" t="e">
        <v>#N/A</v>
      </c>
    </row>
    <row r="2376" spans="40:40" x14ac:dyDescent="0.3">
      <c r="AN2376" s="50" t="e">
        <v>#N/A</v>
      </c>
    </row>
    <row r="2377" spans="40:40" x14ac:dyDescent="0.3">
      <c r="AN2377" s="50" t="e">
        <v>#N/A</v>
      </c>
    </row>
    <row r="2378" spans="40:40" x14ac:dyDescent="0.3">
      <c r="AN2378" s="50" t="e">
        <v>#N/A</v>
      </c>
    </row>
    <row r="2379" spans="40:40" x14ac:dyDescent="0.3">
      <c r="AN2379" s="50" t="e">
        <v>#N/A</v>
      </c>
    </row>
    <row r="2380" spans="40:40" x14ac:dyDescent="0.3">
      <c r="AN2380" s="50" t="e">
        <v>#N/A</v>
      </c>
    </row>
    <row r="2381" spans="40:40" x14ac:dyDescent="0.3">
      <c r="AN2381" s="50" t="e">
        <v>#N/A</v>
      </c>
    </row>
    <row r="2382" spans="40:40" x14ac:dyDescent="0.3">
      <c r="AN2382" s="50" t="e">
        <v>#N/A</v>
      </c>
    </row>
    <row r="2383" spans="40:40" x14ac:dyDescent="0.3">
      <c r="AN2383" s="50" t="e">
        <v>#N/A</v>
      </c>
    </row>
    <row r="2384" spans="40:40" x14ac:dyDescent="0.3">
      <c r="AN2384" s="50" t="e">
        <v>#N/A</v>
      </c>
    </row>
    <row r="2385" spans="40:40" x14ac:dyDescent="0.3">
      <c r="AN2385" s="50" t="e">
        <v>#N/A</v>
      </c>
    </row>
    <row r="2386" spans="40:40" x14ac:dyDescent="0.3">
      <c r="AN2386" s="50" t="e">
        <v>#N/A</v>
      </c>
    </row>
    <row r="2387" spans="40:40" x14ac:dyDescent="0.3">
      <c r="AN2387" s="50" t="e">
        <v>#N/A</v>
      </c>
    </row>
    <row r="2388" spans="40:40" x14ac:dyDescent="0.3">
      <c r="AN2388" s="50" t="e">
        <v>#N/A</v>
      </c>
    </row>
    <row r="2389" spans="40:40" x14ac:dyDescent="0.3">
      <c r="AN2389" s="50" t="e">
        <v>#N/A</v>
      </c>
    </row>
    <row r="2390" spans="40:40" x14ac:dyDescent="0.3">
      <c r="AN2390" s="50" t="e">
        <v>#N/A</v>
      </c>
    </row>
    <row r="2391" spans="40:40" x14ac:dyDescent="0.3">
      <c r="AN2391" s="50" t="e">
        <v>#N/A</v>
      </c>
    </row>
    <row r="2392" spans="40:40" x14ac:dyDescent="0.3">
      <c r="AN2392" s="50" t="e">
        <v>#N/A</v>
      </c>
    </row>
    <row r="2393" spans="40:40" x14ac:dyDescent="0.3">
      <c r="AN2393" s="50" t="e">
        <v>#N/A</v>
      </c>
    </row>
    <row r="2394" spans="40:40" x14ac:dyDescent="0.3">
      <c r="AN2394" s="50" t="e">
        <v>#N/A</v>
      </c>
    </row>
    <row r="2395" spans="40:40" x14ac:dyDescent="0.3">
      <c r="AN2395" s="50" t="e">
        <v>#N/A</v>
      </c>
    </row>
    <row r="2396" spans="40:40" x14ac:dyDescent="0.3">
      <c r="AN2396" s="50" t="e">
        <v>#N/A</v>
      </c>
    </row>
    <row r="2397" spans="40:40" x14ac:dyDescent="0.3">
      <c r="AN2397" s="50" t="e">
        <v>#N/A</v>
      </c>
    </row>
    <row r="2398" spans="40:40" x14ac:dyDescent="0.3">
      <c r="AN2398" s="50" t="e">
        <v>#N/A</v>
      </c>
    </row>
    <row r="2399" spans="40:40" x14ac:dyDescent="0.3">
      <c r="AN2399" s="50" t="e">
        <v>#N/A</v>
      </c>
    </row>
    <row r="2400" spans="40:40" x14ac:dyDescent="0.3">
      <c r="AN2400" s="50" t="e">
        <v>#N/A</v>
      </c>
    </row>
    <row r="2401" spans="40:40" x14ac:dyDescent="0.3">
      <c r="AN2401" s="50" t="e">
        <v>#N/A</v>
      </c>
    </row>
    <row r="2402" spans="40:40" x14ac:dyDescent="0.3">
      <c r="AN2402" s="50" t="e">
        <v>#N/A</v>
      </c>
    </row>
    <row r="2403" spans="40:40" x14ac:dyDescent="0.3">
      <c r="AN2403" s="50" t="e">
        <v>#N/A</v>
      </c>
    </row>
    <row r="2404" spans="40:40" x14ac:dyDescent="0.3">
      <c r="AN2404" s="50" t="e">
        <v>#N/A</v>
      </c>
    </row>
    <row r="2405" spans="40:40" x14ac:dyDescent="0.3">
      <c r="AN2405" s="50" t="e">
        <v>#N/A</v>
      </c>
    </row>
    <row r="2406" spans="40:40" x14ac:dyDescent="0.3">
      <c r="AN2406" s="50" t="e">
        <v>#N/A</v>
      </c>
    </row>
    <row r="2407" spans="40:40" x14ac:dyDescent="0.3">
      <c r="AN2407" s="50" t="e">
        <v>#N/A</v>
      </c>
    </row>
    <row r="2408" spans="40:40" x14ac:dyDescent="0.3">
      <c r="AN2408" s="50" t="e">
        <v>#N/A</v>
      </c>
    </row>
    <row r="2409" spans="40:40" x14ac:dyDescent="0.3">
      <c r="AN2409" s="50" t="e">
        <v>#N/A</v>
      </c>
    </row>
    <row r="2410" spans="40:40" x14ac:dyDescent="0.3">
      <c r="AN2410" s="50" t="e">
        <v>#N/A</v>
      </c>
    </row>
    <row r="2411" spans="40:40" x14ac:dyDescent="0.3">
      <c r="AN2411" s="50" t="e">
        <v>#N/A</v>
      </c>
    </row>
    <row r="2412" spans="40:40" x14ac:dyDescent="0.3">
      <c r="AN2412" s="50" t="e">
        <v>#N/A</v>
      </c>
    </row>
    <row r="2413" spans="40:40" x14ac:dyDescent="0.3">
      <c r="AN2413" s="50" t="e">
        <v>#N/A</v>
      </c>
    </row>
    <row r="2414" spans="40:40" x14ac:dyDescent="0.3">
      <c r="AN2414" s="50" t="e">
        <v>#N/A</v>
      </c>
    </row>
    <row r="2415" spans="40:40" x14ac:dyDescent="0.3">
      <c r="AN2415" s="50" t="e">
        <v>#N/A</v>
      </c>
    </row>
    <row r="2416" spans="40:40" x14ac:dyDescent="0.3">
      <c r="AN2416" s="50" t="e">
        <v>#N/A</v>
      </c>
    </row>
    <row r="2417" spans="40:40" x14ac:dyDescent="0.3">
      <c r="AN2417" s="50" t="e">
        <v>#N/A</v>
      </c>
    </row>
    <row r="2418" spans="40:40" x14ac:dyDescent="0.3">
      <c r="AN2418" s="50" t="e">
        <v>#N/A</v>
      </c>
    </row>
    <row r="2419" spans="40:40" x14ac:dyDescent="0.3">
      <c r="AN2419" s="50" t="e">
        <v>#N/A</v>
      </c>
    </row>
    <row r="2420" spans="40:40" x14ac:dyDescent="0.3">
      <c r="AN2420" s="50" t="e">
        <v>#N/A</v>
      </c>
    </row>
    <row r="2421" spans="40:40" x14ac:dyDescent="0.3">
      <c r="AN2421" s="50" t="e">
        <v>#N/A</v>
      </c>
    </row>
    <row r="2422" spans="40:40" x14ac:dyDescent="0.3">
      <c r="AN2422" s="50" t="e">
        <v>#N/A</v>
      </c>
    </row>
    <row r="2423" spans="40:40" x14ac:dyDescent="0.3">
      <c r="AN2423" s="50" t="e">
        <v>#N/A</v>
      </c>
    </row>
    <row r="2424" spans="40:40" x14ac:dyDescent="0.3">
      <c r="AN2424" s="50" t="e">
        <v>#N/A</v>
      </c>
    </row>
    <row r="2425" spans="40:40" x14ac:dyDescent="0.3">
      <c r="AN2425" s="50" t="e">
        <v>#N/A</v>
      </c>
    </row>
    <row r="2426" spans="40:40" x14ac:dyDescent="0.3">
      <c r="AN2426" s="50" t="e">
        <v>#N/A</v>
      </c>
    </row>
    <row r="2427" spans="40:40" x14ac:dyDescent="0.3">
      <c r="AN2427" s="50" t="e">
        <v>#N/A</v>
      </c>
    </row>
    <row r="2428" spans="40:40" x14ac:dyDescent="0.3">
      <c r="AN2428" s="50" t="e">
        <v>#N/A</v>
      </c>
    </row>
    <row r="2429" spans="40:40" x14ac:dyDescent="0.3">
      <c r="AN2429" s="50" t="e">
        <v>#N/A</v>
      </c>
    </row>
    <row r="2430" spans="40:40" x14ac:dyDescent="0.3">
      <c r="AN2430" s="50" t="e">
        <v>#N/A</v>
      </c>
    </row>
    <row r="2431" spans="40:40" x14ac:dyDescent="0.3">
      <c r="AN2431" s="50" t="e">
        <v>#N/A</v>
      </c>
    </row>
    <row r="2432" spans="40:40" x14ac:dyDescent="0.3">
      <c r="AN2432" s="50" t="e">
        <v>#N/A</v>
      </c>
    </row>
    <row r="2433" spans="40:40" x14ac:dyDescent="0.3">
      <c r="AN2433" s="50" t="e">
        <v>#N/A</v>
      </c>
    </row>
    <row r="2434" spans="40:40" x14ac:dyDescent="0.3">
      <c r="AN2434" s="50" t="e">
        <v>#N/A</v>
      </c>
    </row>
    <row r="2435" spans="40:40" x14ac:dyDescent="0.3">
      <c r="AN2435" s="50" t="e">
        <v>#N/A</v>
      </c>
    </row>
    <row r="2436" spans="40:40" x14ac:dyDescent="0.3">
      <c r="AN2436" s="50" t="e">
        <v>#N/A</v>
      </c>
    </row>
    <row r="2437" spans="40:40" x14ac:dyDescent="0.3">
      <c r="AN2437" s="50" t="e">
        <v>#N/A</v>
      </c>
    </row>
    <row r="2438" spans="40:40" x14ac:dyDescent="0.3">
      <c r="AN2438" s="50" t="e">
        <v>#N/A</v>
      </c>
    </row>
    <row r="2439" spans="40:40" x14ac:dyDescent="0.3">
      <c r="AN2439" s="50" t="e">
        <v>#N/A</v>
      </c>
    </row>
    <row r="2440" spans="40:40" x14ac:dyDescent="0.3">
      <c r="AN2440" s="50" t="e">
        <v>#N/A</v>
      </c>
    </row>
    <row r="2441" spans="40:40" x14ac:dyDescent="0.3">
      <c r="AN2441" s="50" t="e">
        <v>#N/A</v>
      </c>
    </row>
    <row r="2442" spans="40:40" x14ac:dyDescent="0.3">
      <c r="AN2442" s="50" t="e">
        <v>#N/A</v>
      </c>
    </row>
    <row r="2443" spans="40:40" x14ac:dyDescent="0.3">
      <c r="AN2443" s="50" t="e">
        <v>#N/A</v>
      </c>
    </row>
    <row r="2444" spans="40:40" x14ac:dyDescent="0.3">
      <c r="AN2444" s="50" t="e">
        <v>#N/A</v>
      </c>
    </row>
    <row r="2445" spans="40:40" x14ac:dyDescent="0.3">
      <c r="AN2445" s="50" t="e">
        <v>#N/A</v>
      </c>
    </row>
    <row r="2446" spans="40:40" x14ac:dyDescent="0.3">
      <c r="AN2446" s="50" t="e">
        <v>#N/A</v>
      </c>
    </row>
    <row r="2447" spans="40:40" x14ac:dyDescent="0.3">
      <c r="AN2447" s="50" t="e">
        <v>#N/A</v>
      </c>
    </row>
    <row r="2448" spans="40:40" x14ac:dyDescent="0.3">
      <c r="AN2448" s="50" t="e">
        <v>#N/A</v>
      </c>
    </row>
    <row r="2449" spans="40:40" x14ac:dyDescent="0.3">
      <c r="AN2449" s="50" t="e">
        <v>#N/A</v>
      </c>
    </row>
    <row r="2450" spans="40:40" x14ac:dyDescent="0.3">
      <c r="AN2450" s="50" t="e">
        <v>#N/A</v>
      </c>
    </row>
    <row r="2451" spans="40:40" x14ac:dyDescent="0.3">
      <c r="AN2451" s="50" t="e">
        <v>#N/A</v>
      </c>
    </row>
    <row r="2452" spans="40:40" x14ac:dyDescent="0.3">
      <c r="AN2452" s="50" t="e">
        <v>#N/A</v>
      </c>
    </row>
    <row r="2453" spans="40:40" x14ac:dyDescent="0.3">
      <c r="AN2453" s="50" t="e">
        <v>#N/A</v>
      </c>
    </row>
    <row r="2454" spans="40:40" x14ac:dyDescent="0.3">
      <c r="AN2454" s="50" t="e">
        <v>#N/A</v>
      </c>
    </row>
    <row r="2455" spans="40:40" x14ac:dyDescent="0.3">
      <c r="AN2455" s="50" t="e">
        <v>#N/A</v>
      </c>
    </row>
    <row r="2456" spans="40:40" x14ac:dyDescent="0.3">
      <c r="AN2456" s="50" t="e">
        <v>#N/A</v>
      </c>
    </row>
    <row r="2457" spans="40:40" x14ac:dyDescent="0.3">
      <c r="AN2457" s="50" t="e">
        <v>#N/A</v>
      </c>
    </row>
    <row r="2458" spans="40:40" x14ac:dyDescent="0.3">
      <c r="AN2458" s="50" t="e">
        <v>#N/A</v>
      </c>
    </row>
    <row r="2459" spans="40:40" x14ac:dyDescent="0.3">
      <c r="AN2459" s="50" t="e">
        <v>#N/A</v>
      </c>
    </row>
    <row r="2460" spans="40:40" x14ac:dyDescent="0.3">
      <c r="AN2460" s="50" t="e">
        <v>#N/A</v>
      </c>
    </row>
    <row r="2461" spans="40:40" x14ac:dyDescent="0.3">
      <c r="AN2461" s="50" t="e">
        <v>#N/A</v>
      </c>
    </row>
    <row r="2462" spans="40:40" x14ac:dyDescent="0.3">
      <c r="AN2462" s="50" t="e">
        <v>#N/A</v>
      </c>
    </row>
    <row r="2463" spans="40:40" x14ac:dyDescent="0.3">
      <c r="AN2463" s="50" t="e">
        <v>#N/A</v>
      </c>
    </row>
    <row r="2464" spans="40:40" x14ac:dyDescent="0.3">
      <c r="AN2464" s="50" t="e">
        <v>#N/A</v>
      </c>
    </row>
    <row r="2465" spans="40:40" x14ac:dyDescent="0.3">
      <c r="AN2465" s="50" t="e">
        <v>#N/A</v>
      </c>
    </row>
    <row r="2466" spans="40:40" x14ac:dyDescent="0.3">
      <c r="AN2466" s="50" t="e">
        <v>#N/A</v>
      </c>
    </row>
    <row r="2467" spans="40:40" x14ac:dyDescent="0.3">
      <c r="AN2467" s="50" t="e">
        <v>#N/A</v>
      </c>
    </row>
    <row r="2468" spans="40:40" x14ac:dyDescent="0.3">
      <c r="AN2468" s="50" t="e">
        <v>#N/A</v>
      </c>
    </row>
    <row r="2469" spans="40:40" x14ac:dyDescent="0.3">
      <c r="AN2469" s="50" t="e">
        <v>#N/A</v>
      </c>
    </row>
    <row r="2470" spans="40:40" x14ac:dyDescent="0.3">
      <c r="AN2470" s="50" t="e">
        <v>#N/A</v>
      </c>
    </row>
    <row r="2471" spans="40:40" x14ac:dyDescent="0.3">
      <c r="AN2471" s="50" t="e">
        <v>#N/A</v>
      </c>
    </row>
    <row r="2472" spans="40:40" x14ac:dyDescent="0.3">
      <c r="AN2472" s="50" t="e">
        <v>#N/A</v>
      </c>
    </row>
    <row r="2473" spans="40:40" x14ac:dyDescent="0.3">
      <c r="AN2473" s="50" t="e">
        <v>#N/A</v>
      </c>
    </row>
    <row r="2474" spans="40:40" x14ac:dyDescent="0.3">
      <c r="AN2474" s="50" t="e">
        <v>#N/A</v>
      </c>
    </row>
    <row r="2475" spans="40:40" x14ac:dyDescent="0.3">
      <c r="AN2475" s="50" t="e">
        <v>#N/A</v>
      </c>
    </row>
  </sheetData>
  <phoneticPr fontId="8" type="noConversion"/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45134-01FA-4E8A-AD51-F58F5378160D}">
  <sheetPr>
    <tabColor rgb="FF7030A0"/>
  </sheetPr>
  <dimension ref="A1:BG1092"/>
  <sheetViews>
    <sheetView showGridLines="0" workbookViewId="0">
      <pane xSplit="1" ySplit="5" topLeftCell="B6" activePane="bottomRight" state="frozen"/>
      <selection activeCell="C3" sqref="C3"/>
      <selection pane="topRight" activeCell="C3" sqref="C3"/>
      <selection pane="bottomLeft" activeCell="C3" sqref="C3"/>
      <selection pane="bottomRight" activeCell="H17" sqref="H17"/>
    </sheetView>
  </sheetViews>
  <sheetFormatPr baseColWidth="10" defaultRowHeight="14.4" x14ac:dyDescent="0.3"/>
  <cols>
    <col min="1" max="1" width="4.6640625" customWidth="1"/>
    <col min="2" max="2" width="21.6640625" bestFit="1" customWidth="1"/>
    <col min="3" max="5" width="21.6640625" customWidth="1"/>
    <col min="6" max="6" width="9.109375" customWidth="1"/>
    <col min="7" max="7" width="8.21875" customWidth="1"/>
    <col min="8" max="8" width="9" customWidth="1"/>
    <col min="9" max="56" width="8.21875" customWidth="1"/>
    <col min="57" max="57" width="9.77734375" customWidth="1"/>
    <col min="58" max="58" width="9.77734375" bestFit="1" customWidth="1"/>
    <col min="59" max="59" width="12" bestFit="1" customWidth="1"/>
    <col min="60" max="63" width="8.21875" customWidth="1"/>
    <col min="64" max="64" width="18.44140625" bestFit="1" customWidth="1"/>
    <col min="65" max="65" width="22.5546875" bestFit="1" customWidth="1"/>
    <col min="66" max="66" width="20.33203125" bestFit="1" customWidth="1"/>
    <col min="67" max="67" width="18.5546875" bestFit="1" customWidth="1"/>
    <col min="68" max="68" width="21.44140625" bestFit="1" customWidth="1"/>
    <col min="69" max="69" width="22.5546875" bestFit="1" customWidth="1"/>
    <col min="70" max="70" width="20.33203125" bestFit="1" customWidth="1"/>
    <col min="71" max="71" width="18.5546875" bestFit="1" customWidth="1"/>
    <col min="72" max="72" width="21.44140625" bestFit="1" customWidth="1"/>
    <col min="73" max="73" width="19.33203125" bestFit="1" customWidth="1"/>
    <col min="74" max="74" width="21.44140625" bestFit="1" customWidth="1"/>
    <col min="75" max="76" width="25.33203125" bestFit="1" customWidth="1"/>
    <col min="77" max="77" width="22.5546875" bestFit="1" customWidth="1"/>
    <col min="78" max="78" width="18.88671875" bestFit="1" customWidth="1"/>
    <col min="79" max="79" width="25" bestFit="1" customWidth="1"/>
    <col min="80" max="80" width="26.44140625" bestFit="1" customWidth="1"/>
    <col min="81" max="81" width="20.77734375" bestFit="1" customWidth="1"/>
    <col min="82" max="82" width="18.88671875" bestFit="1" customWidth="1"/>
    <col min="83" max="83" width="21.5546875" bestFit="1" customWidth="1"/>
    <col min="84" max="84" width="21.88671875" bestFit="1" customWidth="1"/>
    <col min="85" max="85" width="21.5546875" bestFit="1" customWidth="1"/>
    <col min="86" max="86" width="21.88671875" bestFit="1" customWidth="1"/>
    <col min="87" max="87" width="25.5546875" bestFit="1" customWidth="1"/>
    <col min="88" max="88" width="23.77734375" bestFit="1" customWidth="1"/>
    <col min="89" max="90" width="18.109375" bestFit="1" customWidth="1"/>
    <col min="91" max="300" width="21.6640625" bestFit="1" customWidth="1"/>
    <col min="301" max="301" width="20" bestFit="1" customWidth="1"/>
    <col min="302" max="302" width="19.88671875" bestFit="1" customWidth="1"/>
    <col min="303" max="303" width="18.5546875" bestFit="1" customWidth="1"/>
    <col min="304" max="304" width="18.44140625" bestFit="1" customWidth="1"/>
    <col min="305" max="305" width="22.5546875" bestFit="1" customWidth="1"/>
    <col min="306" max="306" width="20.33203125" bestFit="1" customWidth="1"/>
    <col min="307" max="307" width="18.5546875" bestFit="1" customWidth="1"/>
    <col min="308" max="308" width="21.44140625" bestFit="1" customWidth="1"/>
    <col min="309" max="309" width="22.5546875" bestFit="1" customWidth="1"/>
    <col min="310" max="310" width="20.33203125" bestFit="1" customWidth="1"/>
    <col min="311" max="311" width="18.5546875" bestFit="1" customWidth="1"/>
    <col min="312" max="312" width="21.44140625" bestFit="1" customWidth="1"/>
    <col min="313" max="313" width="19.33203125" bestFit="1" customWidth="1"/>
    <col min="314" max="314" width="21.44140625" bestFit="1" customWidth="1"/>
    <col min="315" max="316" width="25.33203125" bestFit="1" customWidth="1"/>
    <col min="317" max="317" width="22.5546875" bestFit="1" customWidth="1"/>
    <col min="318" max="318" width="18.88671875" bestFit="1" customWidth="1"/>
    <col min="319" max="319" width="25" bestFit="1" customWidth="1"/>
    <col min="320" max="320" width="26.44140625" bestFit="1" customWidth="1"/>
    <col min="321" max="321" width="20.77734375" bestFit="1" customWidth="1"/>
    <col min="322" max="322" width="18.88671875" bestFit="1" customWidth="1"/>
    <col min="323" max="323" width="21.5546875" bestFit="1" customWidth="1"/>
    <col min="324" max="324" width="21.88671875" bestFit="1" customWidth="1"/>
    <col min="325" max="325" width="21.5546875" bestFit="1" customWidth="1"/>
    <col min="326" max="326" width="21.88671875" bestFit="1" customWidth="1"/>
    <col min="327" max="327" width="25.5546875" bestFit="1" customWidth="1"/>
    <col min="328" max="328" width="23.77734375" bestFit="1" customWidth="1"/>
    <col min="329" max="330" width="18.109375" bestFit="1" customWidth="1"/>
  </cols>
  <sheetData>
    <row r="1" spans="1:59" ht="15.6" x14ac:dyDescent="0.3">
      <c r="B1" s="52" t="s">
        <v>320</v>
      </c>
      <c r="C1" s="52"/>
      <c r="D1" s="52"/>
      <c r="E1" s="52"/>
    </row>
    <row r="2" spans="1:59" s="199" customFormat="1" x14ac:dyDescent="0.3">
      <c r="B2" s="200" t="s">
        <v>494</v>
      </c>
      <c r="C2" s="200"/>
      <c r="D2" s="200"/>
      <c r="E2" s="200"/>
    </row>
    <row r="3" spans="1:59" x14ac:dyDescent="0.3">
      <c r="B3" s="54" t="s">
        <v>319</v>
      </c>
      <c r="C3" s="54"/>
      <c r="D3" s="54"/>
      <c r="E3" s="54"/>
    </row>
    <row r="4" spans="1:59" ht="15" thickBot="1" x14ac:dyDescent="0.35">
      <c r="B4" s="54"/>
      <c r="C4" s="54"/>
      <c r="D4" s="54"/>
      <c r="E4" s="54"/>
    </row>
    <row r="5" spans="1:59" s="57" customFormat="1" ht="27.6" x14ac:dyDescent="0.3">
      <c r="A5"/>
      <c r="B5" s="189" t="s">
        <v>306</v>
      </c>
      <c r="C5" s="189"/>
      <c r="D5" s="189"/>
      <c r="E5" s="189"/>
      <c r="F5" s="190" t="s">
        <v>477</v>
      </c>
      <c r="G5" s="264" t="s">
        <v>383</v>
      </c>
      <c r="H5" s="264"/>
      <c r="I5" s="264" t="s">
        <v>352</v>
      </c>
      <c r="J5" s="264"/>
      <c r="K5" s="264" t="s">
        <v>480</v>
      </c>
      <c r="L5" s="264"/>
      <c r="M5" s="264" t="s">
        <v>481</v>
      </c>
      <c r="N5" s="264"/>
      <c r="O5" s="264" t="s">
        <v>482</v>
      </c>
      <c r="P5" s="264"/>
      <c r="Q5" s="264" t="s">
        <v>483</v>
      </c>
      <c r="R5" s="264"/>
      <c r="S5" s="264" t="s">
        <v>484</v>
      </c>
      <c r="T5" s="264"/>
      <c r="U5" s="264" t="s">
        <v>485</v>
      </c>
      <c r="V5" s="264"/>
      <c r="W5" s="264" t="s">
        <v>486</v>
      </c>
      <c r="X5" s="264"/>
      <c r="Y5" s="264" t="s">
        <v>487</v>
      </c>
      <c r="Z5" s="264"/>
      <c r="AA5" s="264" t="s">
        <v>488</v>
      </c>
      <c r="AB5" s="264"/>
      <c r="AC5" s="264" t="s">
        <v>489</v>
      </c>
      <c r="AD5" s="264"/>
      <c r="AE5" s="264" t="s">
        <v>490</v>
      </c>
      <c r="AF5" s="264"/>
      <c r="AG5" s="264" t="s">
        <v>491</v>
      </c>
      <c r="AH5" s="264"/>
      <c r="AI5" s="197" t="s">
        <v>496</v>
      </c>
      <c r="AJ5" s="260" t="s">
        <v>23</v>
      </c>
      <c r="AK5" s="260"/>
      <c r="AL5" s="260" t="s">
        <v>24</v>
      </c>
      <c r="AM5" s="260"/>
      <c r="AN5" s="260" t="s">
        <v>25</v>
      </c>
      <c r="AO5" s="260"/>
      <c r="AP5" s="260" t="s">
        <v>26</v>
      </c>
      <c r="AQ5" s="260"/>
      <c r="AR5" s="262" t="s">
        <v>27</v>
      </c>
      <c r="AS5" s="263"/>
      <c r="AT5" s="262" t="s">
        <v>492</v>
      </c>
      <c r="AU5" s="263"/>
      <c r="AV5" s="260" t="s">
        <v>21</v>
      </c>
      <c r="AW5" s="260"/>
      <c r="AX5" s="260" t="s">
        <v>493</v>
      </c>
      <c r="AY5" s="260"/>
      <c r="AZ5" s="203" t="s">
        <v>495</v>
      </c>
      <c r="BA5" s="261" t="s">
        <v>497</v>
      </c>
      <c r="BB5" s="261"/>
      <c r="BC5" s="261" t="s">
        <v>498</v>
      </c>
      <c r="BD5" s="261"/>
      <c r="BE5" s="214" t="s">
        <v>303</v>
      </c>
      <c r="BF5" s="211" t="s">
        <v>501</v>
      </c>
      <c r="BG5" s="211" t="s">
        <v>439</v>
      </c>
    </row>
    <row r="6" spans="1:59" s="13" customFormat="1" ht="15" customHeight="1" x14ac:dyDescent="0.3">
      <c r="A6"/>
      <c r="B6" s="189"/>
      <c r="C6" s="189"/>
      <c r="D6" s="189"/>
      <c r="E6" s="189"/>
      <c r="F6" s="192">
        <v>1</v>
      </c>
      <c r="G6" s="191" t="s">
        <v>478</v>
      </c>
      <c r="H6" s="191" t="s">
        <v>479</v>
      </c>
      <c r="I6" s="191" t="s">
        <v>478</v>
      </c>
      <c r="J6" s="191" t="s">
        <v>479</v>
      </c>
      <c r="K6" s="191" t="s">
        <v>478</v>
      </c>
      <c r="L6" s="191" t="s">
        <v>479</v>
      </c>
      <c r="M6" s="191" t="s">
        <v>478</v>
      </c>
      <c r="N6" s="191" t="s">
        <v>479</v>
      </c>
      <c r="O6" s="191" t="s">
        <v>478</v>
      </c>
      <c r="P6" s="191" t="s">
        <v>479</v>
      </c>
      <c r="Q6" s="191" t="s">
        <v>478</v>
      </c>
      <c r="R6" s="191" t="s">
        <v>479</v>
      </c>
      <c r="S6" s="191" t="s">
        <v>478</v>
      </c>
      <c r="T6" s="191" t="s">
        <v>479</v>
      </c>
      <c r="U6" s="191" t="s">
        <v>478</v>
      </c>
      <c r="V6" s="191" t="s">
        <v>479</v>
      </c>
      <c r="W6" s="191" t="s">
        <v>478</v>
      </c>
      <c r="X6" s="191" t="s">
        <v>479</v>
      </c>
      <c r="Y6" s="191" t="s">
        <v>478</v>
      </c>
      <c r="Z6" s="191" t="s">
        <v>479</v>
      </c>
      <c r="AA6" s="191" t="s">
        <v>478</v>
      </c>
      <c r="AB6" s="191" t="s">
        <v>479</v>
      </c>
      <c r="AC6" s="191" t="s">
        <v>478</v>
      </c>
      <c r="AD6" s="191" t="s">
        <v>479</v>
      </c>
      <c r="AE6" s="191" t="s">
        <v>478</v>
      </c>
      <c r="AF6" s="191" t="s">
        <v>479</v>
      </c>
      <c r="AG6" s="191" t="s">
        <v>478</v>
      </c>
      <c r="AH6" s="191" t="s">
        <v>479</v>
      </c>
      <c r="AI6" s="198">
        <v>1</v>
      </c>
      <c r="AJ6" s="196" t="s">
        <v>478</v>
      </c>
      <c r="AK6" s="196" t="s">
        <v>479</v>
      </c>
      <c r="AL6" s="196" t="s">
        <v>478</v>
      </c>
      <c r="AM6" s="196" t="s">
        <v>479</v>
      </c>
      <c r="AN6" s="196" t="s">
        <v>478</v>
      </c>
      <c r="AO6" s="196" t="s">
        <v>479</v>
      </c>
      <c r="AP6" s="196" t="s">
        <v>478</v>
      </c>
      <c r="AQ6" s="196" t="s">
        <v>479</v>
      </c>
      <c r="AR6" s="196" t="s">
        <v>478</v>
      </c>
      <c r="AS6" s="196" t="s">
        <v>479</v>
      </c>
      <c r="AT6" s="196" t="s">
        <v>478</v>
      </c>
      <c r="AU6" s="196" t="s">
        <v>479</v>
      </c>
      <c r="AV6" s="196" t="s">
        <v>478</v>
      </c>
      <c r="AW6" s="196" t="s">
        <v>479</v>
      </c>
      <c r="AX6" s="196" t="s">
        <v>478</v>
      </c>
      <c r="AY6" s="196" t="s">
        <v>479</v>
      </c>
      <c r="AZ6" s="204">
        <v>1</v>
      </c>
      <c r="BA6" s="205" t="s">
        <v>478</v>
      </c>
      <c r="BB6" s="205" t="s">
        <v>479</v>
      </c>
      <c r="BC6" s="205" t="s">
        <v>478</v>
      </c>
      <c r="BD6" s="205" t="s">
        <v>479</v>
      </c>
      <c r="BE6" s="212" t="s">
        <v>502</v>
      </c>
      <c r="BF6" s="213" t="s">
        <v>478</v>
      </c>
      <c r="BG6" s="213" t="s">
        <v>500</v>
      </c>
    </row>
    <row r="7" spans="1:59" s="13" customFormat="1" ht="15" customHeight="1" x14ac:dyDescent="0.3">
      <c r="A7"/>
      <c r="B7" s="193"/>
      <c r="C7" s="193"/>
      <c r="D7" s="193"/>
      <c r="E7" s="193"/>
      <c r="F7" s="193">
        <v>17238</v>
      </c>
      <c r="G7" s="193">
        <v>2203</v>
      </c>
      <c r="H7" s="194">
        <v>0.12779904861352825</v>
      </c>
      <c r="I7" s="193">
        <v>2347</v>
      </c>
      <c r="J7" s="194">
        <v>0.13615268592644159</v>
      </c>
      <c r="K7" s="193" t="e">
        <v>#N/A</v>
      </c>
      <c r="L7" s="194" t="e">
        <v>#N/A</v>
      </c>
      <c r="M7" s="193" t="e">
        <v>#N/A</v>
      </c>
      <c r="N7" s="194" t="e">
        <v>#N/A</v>
      </c>
      <c r="O7" s="193" t="e">
        <v>#N/A</v>
      </c>
      <c r="P7" s="194" t="e">
        <v>#N/A</v>
      </c>
      <c r="Q7" s="193" t="e">
        <v>#N/A</v>
      </c>
      <c r="R7" s="194" t="e">
        <v>#N/A</v>
      </c>
      <c r="S7" s="193" t="e">
        <v>#N/A</v>
      </c>
      <c r="T7" s="194" t="e">
        <v>#N/A</v>
      </c>
      <c r="U7" s="193" t="e">
        <v>#N/A</v>
      </c>
      <c r="V7" s="194" t="e">
        <v>#N/A</v>
      </c>
      <c r="W7" s="193" t="e">
        <v>#N/A</v>
      </c>
      <c r="X7" s="194" t="e">
        <v>#N/A</v>
      </c>
      <c r="Y7" s="193" t="e">
        <v>#N/A</v>
      </c>
      <c r="Z7" s="194" t="e">
        <v>#N/A</v>
      </c>
      <c r="AA7" s="193" t="e">
        <v>#N/A</v>
      </c>
      <c r="AB7" s="194" t="e">
        <v>#N/A</v>
      </c>
      <c r="AC7" s="193" t="e">
        <v>#N/A</v>
      </c>
      <c r="AD7" s="194" t="e">
        <v>#N/A</v>
      </c>
      <c r="AE7" s="193" t="e">
        <v>#N/A</v>
      </c>
      <c r="AF7" s="194" t="e">
        <v>#N/A</v>
      </c>
      <c r="AG7" s="193" t="e">
        <v>#N/A</v>
      </c>
      <c r="AH7" s="194" t="e">
        <v>#N/A</v>
      </c>
      <c r="AI7" s="193">
        <v>19674</v>
      </c>
      <c r="AJ7" s="193" t="e">
        <v>#N/A</v>
      </c>
      <c r="AK7" s="194" t="e">
        <v>#N/A</v>
      </c>
      <c r="AL7" s="193" t="e">
        <v>#N/A</v>
      </c>
      <c r="AM7" s="194" t="e">
        <v>#N/A</v>
      </c>
      <c r="AN7" s="193" t="e">
        <v>#N/A</v>
      </c>
      <c r="AO7" s="194" t="e">
        <v>#N/A</v>
      </c>
      <c r="AP7" s="193" t="e">
        <v>#N/A</v>
      </c>
      <c r="AQ7" s="194" t="e">
        <v>#N/A</v>
      </c>
      <c r="AR7" s="193" t="e">
        <v>#N/A</v>
      </c>
      <c r="AS7" s="194" t="e">
        <v>#N/A</v>
      </c>
      <c r="AT7" s="193" t="e">
        <v>#N/A</v>
      </c>
      <c r="AU7" s="194" t="e">
        <v>#N/A</v>
      </c>
      <c r="AV7" s="193" t="e">
        <v>#N/A</v>
      </c>
      <c r="AW7" s="194" t="e">
        <v>#N/A</v>
      </c>
      <c r="AX7" s="193" t="e">
        <v>#N/A</v>
      </c>
      <c r="AY7" s="194" t="e">
        <v>#N/A</v>
      </c>
      <c r="AZ7" s="193">
        <v>22527</v>
      </c>
      <c r="BA7" s="193" t="e">
        <v>#N/A</v>
      </c>
      <c r="BB7" s="194" t="e">
        <v>#N/A</v>
      </c>
      <c r="BC7" s="193" t="e">
        <v>#N/A</v>
      </c>
      <c r="BD7" s="194" t="e">
        <v>#N/A</v>
      </c>
      <c r="BE7" s="193" t="e">
        <v>#N/A</v>
      </c>
      <c r="BF7" s="193" t="e">
        <v>#N/A</v>
      </c>
      <c r="BG7" s="193" t="e">
        <v>#N/A</v>
      </c>
    </row>
    <row r="8" spans="1:59" s="13" customFormat="1" ht="15" customHeight="1" x14ac:dyDescent="0.3">
      <c r="A8"/>
      <c r="B8" s="209" t="s">
        <v>33</v>
      </c>
      <c r="C8" s="209" t="s">
        <v>61</v>
      </c>
      <c r="D8" s="209">
        <v>6722</v>
      </c>
      <c r="E8" s="209" t="s">
        <v>193</v>
      </c>
      <c r="F8" s="202">
        <v>158</v>
      </c>
      <c r="G8" s="187">
        <v>4</v>
      </c>
      <c r="H8" s="195">
        <v>2.5316455696202531E-2</v>
      </c>
      <c r="I8" s="187">
        <v>9</v>
      </c>
      <c r="J8" s="195">
        <v>5.6962025316455694E-2</v>
      </c>
      <c r="K8" s="187">
        <v>18</v>
      </c>
      <c r="L8" s="195">
        <v>0.11392405063291139</v>
      </c>
      <c r="M8" s="187">
        <v>21</v>
      </c>
      <c r="N8" s="195">
        <v>0.13291139240506328</v>
      </c>
      <c r="O8" s="187">
        <v>23</v>
      </c>
      <c r="P8" s="195">
        <v>0.14556962025316456</v>
      </c>
      <c r="Q8" s="187">
        <v>18</v>
      </c>
      <c r="R8" s="195">
        <v>0.11392405063291139</v>
      </c>
      <c r="S8" s="187">
        <v>21</v>
      </c>
      <c r="T8" s="195">
        <v>0.13291139240506328</v>
      </c>
      <c r="U8" s="187">
        <v>24</v>
      </c>
      <c r="V8" s="195">
        <v>0.15189873417721519</v>
      </c>
      <c r="W8" s="187">
        <v>18</v>
      </c>
      <c r="X8" s="195">
        <v>0.11392405063291139</v>
      </c>
      <c r="Y8" s="187">
        <v>20</v>
      </c>
      <c r="Z8" s="195">
        <v>0.12658227848101267</v>
      </c>
      <c r="AA8" s="187">
        <v>18</v>
      </c>
      <c r="AB8" s="195">
        <v>0.11392405063291139</v>
      </c>
      <c r="AC8" s="187">
        <v>20</v>
      </c>
      <c r="AD8" s="195">
        <v>0.12658227848101267</v>
      </c>
      <c r="AE8" s="187">
        <v>8</v>
      </c>
      <c r="AF8" s="195">
        <v>5.0632911392405063E-2</v>
      </c>
      <c r="AG8" s="187">
        <v>15</v>
      </c>
      <c r="AH8" s="195">
        <v>9.49367088607595E-2</v>
      </c>
      <c r="AI8" s="201">
        <v>197</v>
      </c>
      <c r="AJ8" s="187">
        <v>22</v>
      </c>
      <c r="AK8" s="195">
        <v>0.1116751269035533</v>
      </c>
      <c r="AL8" s="187">
        <v>22</v>
      </c>
      <c r="AM8" s="195">
        <v>0.1116751269035533</v>
      </c>
      <c r="AN8" s="187">
        <v>21</v>
      </c>
      <c r="AO8" s="195">
        <v>0.1065989847715736</v>
      </c>
      <c r="AP8" s="187">
        <v>23</v>
      </c>
      <c r="AQ8" s="195">
        <v>0.116751269035533</v>
      </c>
      <c r="AR8" s="187">
        <v>15</v>
      </c>
      <c r="AS8" s="195">
        <v>7.6142131979695438E-2</v>
      </c>
      <c r="AT8" s="187">
        <v>12</v>
      </c>
      <c r="AU8" s="195">
        <v>6.0913705583756347E-2</v>
      </c>
      <c r="AV8" s="187">
        <v>1</v>
      </c>
      <c r="AW8" s="195">
        <v>5.076142131979695E-3</v>
      </c>
      <c r="AX8" s="187">
        <v>13</v>
      </c>
      <c r="AY8" s="195">
        <v>6.5989847715736044E-2</v>
      </c>
      <c r="AZ8" s="206">
        <v>230</v>
      </c>
      <c r="BA8" s="187">
        <v>17</v>
      </c>
      <c r="BB8" s="195">
        <v>7.3913043478260873E-2</v>
      </c>
      <c r="BC8" s="187">
        <v>12</v>
      </c>
      <c r="BD8" s="195">
        <v>5.2173913043478258E-2</v>
      </c>
      <c r="BE8" s="187">
        <v>11</v>
      </c>
      <c r="BF8" s="187">
        <v>25</v>
      </c>
      <c r="BG8" s="187">
        <v>0</v>
      </c>
    </row>
    <row r="9" spans="1:59" s="13" customFormat="1" ht="15" customHeight="1" x14ac:dyDescent="0.3">
      <c r="A9"/>
      <c r="B9" s="210" t="s">
        <v>33</v>
      </c>
      <c r="C9" s="210" t="s">
        <v>61</v>
      </c>
      <c r="D9" s="210">
        <v>4357</v>
      </c>
      <c r="E9" s="210" t="s">
        <v>79</v>
      </c>
      <c r="F9" s="202">
        <v>10</v>
      </c>
      <c r="G9" s="187">
        <v>0</v>
      </c>
      <c r="H9" s="195">
        <v>0</v>
      </c>
      <c r="I9" s="187">
        <v>0</v>
      </c>
      <c r="J9" s="195">
        <v>0</v>
      </c>
      <c r="K9" s="187">
        <v>0</v>
      </c>
      <c r="L9" s="195">
        <v>0</v>
      </c>
      <c r="M9" s="187">
        <v>0</v>
      </c>
      <c r="N9" s="195">
        <v>0</v>
      </c>
      <c r="O9" s="187">
        <v>0</v>
      </c>
      <c r="P9" s="195">
        <v>0</v>
      </c>
      <c r="Q9" s="187">
        <v>0</v>
      </c>
      <c r="R9" s="195">
        <v>0</v>
      </c>
      <c r="S9" s="187">
        <v>0</v>
      </c>
      <c r="T9" s="195">
        <v>0</v>
      </c>
      <c r="U9" s="187">
        <v>0</v>
      </c>
      <c r="V9" s="195">
        <v>0</v>
      </c>
      <c r="W9" s="187">
        <v>0</v>
      </c>
      <c r="X9" s="195">
        <v>0</v>
      </c>
      <c r="Y9" s="187">
        <v>0</v>
      </c>
      <c r="Z9" s="195">
        <v>0</v>
      </c>
      <c r="AA9" s="187">
        <v>1</v>
      </c>
      <c r="AB9" s="195">
        <v>0.1</v>
      </c>
      <c r="AC9" s="187">
        <v>1</v>
      </c>
      <c r="AD9" s="195">
        <v>0.1</v>
      </c>
      <c r="AE9" s="187">
        <v>0</v>
      </c>
      <c r="AF9" s="195">
        <v>0</v>
      </c>
      <c r="AG9" s="187">
        <v>2</v>
      </c>
      <c r="AH9" s="195">
        <v>0.2</v>
      </c>
      <c r="AI9" s="201">
        <v>10</v>
      </c>
      <c r="AJ9" s="187">
        <v>0</v>
      </c>
      <c r="AK9" s="195">
        <v>0</v>
      </c>
      <c r="AL9" s="187">
        <v>1</v>
      </c>
      <c r="AM9" s="195">
        <v>0.1</v>
      </c>
      <c r="AN9" s="187">
        <v>1</v>
      </c>
      <c r="AO9" s="195">
        <v>0.1</v>
      </c>
      <c r="AP9" s="187">
        <v>0</v>
      </c>
      <c r="AQ9" s="195">
        <v>0</v>
      </c>
      <c r="AR9" s="187">
        <v>1</v>
      </c>
      <c r="AS9" s="195">
        <v>0.1</v>
      </c>
      <c r="AT9" s="187">
        <v>0</v>
      </c>
      <c r="AU9" s="195">
        <v>0</v>
      </c>
      <c r="AV9" s="187">
        <v>0</v>
      </c>
      <c r="AW9" s="195">
        <v>0</v>
      </c>
      <c r="AX9" s="187">
        <v>2</v>
      </c>
      <c r="AY9" s="195">
        <v>0.2</v>
      </c>
      <c r="AZ9" s="206">
        <v>13</v>
      </c>
      <c r="BA9" s="187">
        <v>0</v>
      </c>
      <c r="BB9" s="195">
        <v>0</v>
      </c>
      <c r="BC9" s="187">
        <v>0</v>
      </c>
      <c r="BD9" s="195">
        <v>0</v>
      </c>
      <c r="BE9" s="187">
        <v>3</v>
      </c>
      <c r="BF9" s="187">
        <v>0</v>
      </c>
      <c r="BG9" s="187">
        <v>0</v>
      </c>
    </row>
    <row r="10" spans="1:59" s="13" customFormat="1" ht="15" customHeight="1" x14ac:dyDescent="0.3">
      <c r="A10"/>
      <c r="B10" s="209" t="s">
        <v>33</v>
      </c>
      <c r="C10" s="209" t="s">
        <v>61</v>
      </c>
      <c r="D10" s="209">
        <v>4358</v>
      </c>
      <c r="E10" s="209" t="s">
        <v>224</v>
      </c>
      <c r="F10" s="202">
        <v>15</v>
      </c>
      <c r="G10" s="187">
        <v>0</v>
      </c>
      <c r="H10" s="195">
        <v>0</v>
      </c>
      <c r="I10" s="187">
        <v>0</v>
      </c>
      <c r="J10" s="195">
        <v>0</v>
      </c>
      <c r="K10" s="187">
        <v>1</v>
      </c>
      <c r="L10" s="195">
        <v>6.6666666666666666E-2</v>
      </c>
      <c r="M10" s="187">
        <v>0</v>
      </c>
      <c r="N10" s="195">
        <v>0</v>
      </c>
      <c r="O10" s="187">
        <v>0</v>
      </c>
      <c r="P10" s="195">
        <v>0</v>
      </c>
      <c r="Q10" s="187">
        <v>1</v>
      </c>
      <c r="R10" s="195">
        <v>6.6666666666666666E-2</v>
      </c>
      <c r="S10" s="187">
        <v>0</v>
      </c>
      <c r="T10" s="195">
        <v>0</v>
      </c>
      <c r="U10" s="187">
        <v>0</v>
      </c>
      <c r="V10" s="195">
        <v>0</v>
      </c>
      <c r="W10" s="187">
        <v>1</v>
      </c>
      <c r="X10" s="195">
        <v>6.6666666666666666E-2</v>
      </c>
      <c r="Y10" s="187">
        <v>0</v>
      </c>
      <c r="Z10" s="195">
        <v>0</v>
      </c>
      <c r="AA10" s="187">
        <v>1</v>
      </c>
      <c r="AB10" s="195">
        <v>6.6666666666666666E-2</v>
      </c>
      <c r="AC10" s="187">
        <v>0</v>
      </c>
      <c r="AD10" s="195">
        <v>0</v>
      </c>
      <c r="AE10" s="187">
        <v>2</v>
      </c>
      <c r="AF10" s="195">
        <v>0.13333333333333333</v>
      </c>
      <c r="AG10" s="187">
        <v>1</v>
      </c>
      <c r="AH10" s="195">
        <v>6.6666666666666666E-2</v>
      </c>
      <c r="AI10" s="201">
        <v>20</v>
      </c>
      <c r="AJ10" s="187">
        <v>0</v>
      </c>
      <c r="AK10" s="195">
        <v>0</v>
      </c>
      <c r="AL10" s="187">
        <v>0</v>
      </c>
      <c r="AM10" s="195">
        <v>0</v>
      </c>
      <c r="AN10" s="187">
        <v>0</v>
      </c>
      <c r="AO10" s="195">
        <v>0</v>
      </c>
      <c r="AP10" s="187">
        <v>1</v>
      </c>
      <c r="AQ10" s="195">
        <v>0.05</v>
      </c>
      <c r="AR10" s="187">
        <v>0</v>
      </c>
      <c r="AS10" s="195">
        <v>0</v>
      </c>
      <c r="AT10" s="187">
        <v>2</v>
      </c>
      <c r="AU10" s="195">
        <v>0.1</v>
      </c>
      <c r="AV10" s="187">
        <v>2</v>
      </c>
      <c r="AW10" s="195">
        <v>0.1</v>
      </c>
      <c r="AX10" s="187">
        <v>0</v>
      </c>
      <c r="AY10" s="195">
        <v>0</v>
      </c>
      <c r="AZ10" s="206">
        <v>23</v>
      </c>
      <c r="BA10" s="187">
        <v>3</v>
      </c>
      <c r="BB10" s="195">
        <v>0.13043478260869565</v>
      </c>
      <c r="BC10" s="187">
        <v>3</v>
      </c>
      <c r="BD10" s="195">
        <v>0.13043478260869565</v>
      </c>
      <c r="BE10" s="187">
        <v>0</v>
      </c>
      <c r="BF10" s="187">
        <v>0</v>
      </c>
      <c r="BG10" s="187">
        <v>7</v>
      </c>
    </row>
    <row r="11" spans="1:59" s="13" customFormat="1" ht="15" customHeight="1" x14ac:dyDescent="0.3">
      <c r="A11"/>
      <c r="B11" s="209" t="s">
        <v>33</v>
      </c>
      <c r="C11" s="209" t="s">
        <v>61</v>
      </c>
      <c r="D11" s="209">
        <v>17874</v>
      </c>
      <c r="E11" s="209" t="s">
        <v>218</v>
      </c>
      <c r="F11" s="202">
        <v>30</v>
      </c>
      <c r="G11" s="187">
        <v>0</v>
      </c>
      <c r="H11" s="195">
        <v>0</v>
      </c>
      <c r="I11" s="187">
        <v>0</v>
      </c>
      <c r="J11" s="195">
        <v>0</v>
      </c>
      <c r="K11" s="187">
        <v>10</v>
      </c>
      <c r="L11" s="195">
        <v>0.33333333333333331</v>
      </c>
      <c r="M11" s="187">
        <v>6</v>
      </c>
      <c r="N11" s="195">
        <v>0.2</v>
      </c>
      <c r="O11" s="187">
        <v>9</v>
      </c>
      <c r="P11" s="195">
        <v>0.3</v>
      </c>
      <c r="Q11" s="187">
        <v>10</v>
      </c>
      <c r="R11" s="195">
        <v>0.33333333333333331</v>
      </c>
      <c r="S11" s="187">
        <v>8</v>
      </c>
      <c r="T11" s="195">
        <v>0.26666666666666666</v>
      </c>
      <c r="U11" s="187">
        <v>8</v>
      </c>
      <c r="V11" s="195">
        <v>0.26666666666666666</v>
      </c>
      <c r="W11" s="187">
        <v>10</v>
      </c>
      <c r="X11" s="195">
        <v>0.33333333333333331</v>
      </c>
      <c r="Y11" s="187">
        <v>7</v>
      </c>
      <c r="Z11" s="195">
        <v>0.23333333333333334</v>
      </c>
      <c r="AA11" s="187">
        <v>10</v>
      </c>
      <c r="AB11" s="195">
        <v>0.33333333333333331</v>
      </c>
      <c r="AC11" s="187">
        <v>7</v>
      </c>
      <c r="AD11" s="195">
        <v>0.23333333333333334</v>
      </c>
      <c r="AE11" s="187">
        <v>3</v>
      </c>
      <c r="AF11" s="195">
        <v>0.1</v>
      </c>
      <c r="AG11" s="187">
        <v>3</v>
      </c>
      <c r="AH11" s="195">
        <v>0.1</v>
      </c>
      <c r="AI11" s="201">
        <v>50</v>
      </c>
      <c r="AJ11" s="187">
        <v>6</v>
      </c>
      <c r="AK11" s="195">
        <v>0.12</v>
      </c>
      <c r="AL11" s="187">
        <v>6</v>
      </c>
      <c r="AM11" s="195">
        <v>0.12</v>
      </c>
      <c r="AN11" s="187">
        <v>6</v>
      </c>
      <c r="AO11" s="195">
        <v>0.12</v>
      </c>
      <c r="AP11" s="187">
        <v>4</v>
      </c>
      <c r="AQ11" s="195">
        <v>0.08</v>
      </c>
      <c r="AR11" s="187">
        <v>8</v>
      </c>
      <c r="AS11" s="195">
        <v>0.16</v>
      </c>
      <c r="AT11" s="187">
        <v>7</v>
      </c>
      <c r="AU11" s="195">
        <v>0.14000000000000001</v>
      </c>
      <c r="AV11" s="187">
        <v>2</v>
      </c>
      <c r="AW11" s="195">
        <v>0.04</v>
      </c>
      <c r="AX11" s="187">
        <v>8</v>
      </c>
      <c r="AY11" s="195">
        <v>0.16</v>
      </c>
      <c r="AZ11" s="206">
        <v>50</v>
      </c>
      <c r="BA11" s="187">
        <v>8</v>
      </c>
      <c r="BB11" s="195">
        <v>0.16</v>
      </c>
      <c r="BC11" s="187">
        <v>7</v>
      </c>
      <c r="BD11" s="195">
        <v>0.14000000000000001</v>
      </c>
      <c r="BE11" s="187">
        <v>14</v>
      </c>
      <c r="BF11" s="187">
        <v>12</v>
      </c>
      <c r="BG11" s="187">
        <v>0</v>
      </c>
    </row>
    <row r="12" spans="1:59" s="13" customFormat="1" ht="15" customHeight="1" x14ac:dyDescent="0.3">
      <c r="A12"/>
      <c r="B12" s="210" t="s">
        <v>33</v>
      </c>
      <c r="C12" s="210" t="s">
        <v>61</v>
      </c>
      <c r="D12" s="210">
        <v>4341</v>
      </c>
      <c r="E12" s="210" t="s">
        <v>60</v>
      </c>
      <c r="F12" s="202">
        <v>20</v>
      </c>
      <c r="G12" s="187">
        <v>0</v>
      </c>
      <c r="H12" s="195">
        <v>0</v>
      </c>
      <c r="I12" s="187">
        <v>0</v>
      </c>
      <c r="J12" s="195">
        <v>0</v>
      </c>
      <c r="K12" s="187">
        <v>3</v>
      </c>
      <c r="L12" s="195">
        <v>0.15</v>
      </c>
      <c r="M12" s="187">
        <v>5</v>
      </c>
      <c r="N12" s="195">
        <v>0.25</v>
      </c>
      <c r="O12" s="187">
        <v>1</v>
      </c>
      <c r="P12" s="195">
        <v>0.05</v>
      </c>
      <c r="Q12" s="187">
        <v>3</v>
      </c>
      <c r="R12" s="195">
        <v>0.15</v>
      </c>
      <c r="S12" s="187">
        <v>5</v>
      </c>
      <c r="T12" s="195">
        <v>0.25</v>
      </c>
      <c r="U12" s="187">
        <v>1</v>
      </c>
      <c r="V12" s="195">
        <v>0.05</v>
      </c>
      <c r="W12" s="187">
        <v>4</v>
      </c>
      <c r="X12" s="195">
        <v>0.2</v>
      </c>
      <c r="Y12" s="187">
        <v>5</v>
      </c>
      <c r="Z12" s="195">
        <v>0.25</v>
      </c>
      <c r="AA12" s="187">
        <v>2</v>
      </c>
      <c r="AB12" s="195">
        <v>0.1</v>
      </c>
      <c r="AC12" s="187">
        <v>3</v>
      </c>
      <c r="AD12" s="195">
        <v>0.15</v>
      </c>
      <c r="AE12" s="187">
        <v>0</v>
      </c>
      <c r="AF12" s="195">
        <v>0</v>
      </c>
      <c r="AG12" s="187">
        <v>1</v>
      </c>
      <c r="AH12" s="195">
        <v>0.05</v>
      </c>
      <c r="AI12" s="201">
        <v>15</v>
      </c>
      <c r="AJ12" s="187">
        <v>3</v>
      </c>
      <c r="AK12" s="195">
        <v>0.2</v>
      </c>
      <c r="AL12" s="187">
        <v>1</v>
      </c>
      <c r="AM12" s="195">
        <v>6.6666666666666666E-2</v>
      </c>
      <c r="AN12" s="187">
        <v>2</v>
      </c>
      <c r="AO12" s="195">
        <v>0.13333333333333333</v>
      </c>
      <c r="AP12" s="187">
        <v>2</v>
      </c>
      <c r="AQ12" s="195">
        <v>0.13333333333333333</v>
      </c>
      <c r="AR12" s="187">
        <v>6</v>
      </c>
      <c r="AS12" s="195">
        <v>0.4</v>
      </c>
      <c r="AT12" s="187">
        <v>6</v>
      </c>
      <c r="AU12" s="195">
        <v>0.4</v>
      </c>
      <c r="AV12" s="187">
        <v>3</v>
      </c>
      <c r="AW12" s="195">
        <v>0.2</v>
      </c>
      <c r="AX12" s="187">
        <v>5</v>
      </c>
      <c r="AY12" s="195">
        <v>0.33333333333333331</v>
      </c>
      <c r="AZ12" s="206">
        <v>19</v>
      </c>
      <c r="BA12" s="187">
        <v>3</v>
      </c>
      <c r="BB12" s="195">
        <v>0.15789473684210525</v>
      </c>
      <c r="BC12" s="187">
        <v>2</v>
      </c>
      <c r="BD12" s="195">
        <v>0.10526315789473684</v>
      </c>
      <c r="BE12" s="187">
        <v>3</v>
      </c>
      <c r="BF12" s="187">
        <v>0</v>
      </c>
      <c r="BG12" s="187">
        <v>0</v>
      </c>
    </row>
    <row r="13" spans="1:59" s="13" customFormat="1" ht="15" customHeight="1" x14ac:dyDescent="0.3">
      <c r="A13"/>
      <c r="B13" s="210" t="s">
        <v>33</v>
      </c>
      <c r="C13" s="210" t="s">
        <v>61</v>
      </c>
      <c r="D13" s="210">
        <v>4369</v>
      </c>
      <c r="E13" s="210" t="s">
        <v>88</v>
      </c>
      <c r="F13" s="202">
        <v>20</v>
      </c>
      <c r="G13" s="187">
        <v>0</v>
      </c>
      <c r="H13" s="195">
        <v>0</v>
      </c>
      <c r="I13" s="187">
        <v>0</v>
      </c>
      <c r="J13" s="195">
        <v>0</v>
      </c>
      <c r="K13" s="187">
        <v>3</v>
      </c>
      <c r="L13" s="195">
        <v>0.15</v>
      </c>
      <c r="M13" s="187">
        <v>4</v>
      </c>
      <c r="N13" s="195">
        <v>0.2</v>
      </c>
      <c r="O13" s="187">
        <v>2</v>
      </c>
      <c r="P13" s="195">
        <v>0.1</v>
      </c>
      <c r="Q13" s="187">
        <v>3</v>
      </c>
      <c r="R13" s="195">
        <v>0.15</v>
      </c>
      <c r="S13" s="187">
        <v>4</v>
      </c>
      <c r="T13" s="195">
        <v>0.2</v>
      </c>
      <c r="U13" s="187">
        <v>2</v>
      </c>
      <c r="V13" s="195">
        <v>0.1</v>
      </c>
      <c r="W13" s="187">
        <v>3</v>
      </c>
      <c r="X13" s="195">
        <v>0.15</v>
      </c>
      <c r="Y13" s="187">
        <v>4</v>
      </c>
      <c r="Z13" s="195">
        <v>0.2</v>
      </c>
      <c r="AA13" s="187">
        <v>3</v>
      </c>
      <c r="AB13" s="195">
        <v>0.15</v>
      </c>
      <c r="AC13" s="187">
        <v>4</v>
      </c>
      <c r="AD13" s="195">
        <v>0.2</v>
      </c>
      <c r="AE13" s="187">
        <v>2</v>
      </c>
      <c r="AF13" s="195">
        <v>0.1</v>
      </c>
      <c r="AG13" s="187">
        <v>0</v>
      </c>
      <c r="AH13" s="195">
        <v>0</v>
      </c>
      <c r="AI13" s="201">
        <v>25</v>
      </c>
      <c r="AJ13" s="187">
        <v>0</v>
      </c>
      <c r="AK13" s="195">
        <v>0</v>
      </c>
      <c r="AL13" s="187">
        <v>0</v>
      </c>
      <c r="AM13" s="195">
        <v>0</v>
      </c>
      <c r="AN13" s="187">
        <v>0</v>
      </c>
      <c r="AO13" s="195">
        <v>0</v>
      </c>
      <c r="AP13" s="187">
        <v>2</v>
      </c>
      <c r="AQ13" s="195">
        <v>0.08</v>
      </c>
      <c r="AR13" s="187">
        <v>2</v>
      </c>
      <c r="AS13" s="195">
        <v>0.08</v>
      </c>
      <c r="AT13" s="187">
        <v>0</v>
      </c>
      <c r="AU13" s="195">
        <v>0</v>
      </c>
      <c r="AV13" s="187">
        <v>1</v>
      </c>
      <c r="AW13" s="195">
        <v>0.04</v>
      </c>
      <c r="AX13" s="187">
        <v>1</v>
      </c>
      <c r="AY13" s="195">
        <v>0.04</v>
      </c>
      <c r="AZ13" s="206">
        <v>27</v>
      </c>
      <c r="BA13" s="187">
        <v>3</v>
      </c>
      <c r="BB13" s="195">
        <v>0.1111111111111111</v>
      </c>
      <c r="BC13" s="187">
        <v>1</v>
      </c>
      <c r="BD13" s="195">
        <v>3.7037037037037035E-2</v>
      </c>
      <c r="BE13" s="187">
        <v>4</v>
      </c>
      <c r="BF13" s="187">
        <v>5</v>
      </c>
      <c r="BG13" s="187">
        <v>1</v>
      </c>
    </row>
    <row r="14" spans="1:59" s="13" customFormat="1" ht="15" customHeight="1" x14ac:dyDescent="0.3">
      <c r="A14"/>
      <c r="B14" s="209" t="s">
        <v>33</v>
      </c>
      <c r="C14" s="209" t="s">
        <v>61</v>
      </c>
      <c r="D14" s="209">
        <v>4356</v>
      </c>
      <c r="E14" s="209" t="s">
        <v>78</v>
      </c>
      <c r="F14" s="202">
        <v>48</v>
      </c>
      <c r="G14" s="187">
        <v>0</v>
      </c>
      <c r="H14" s="195">
        <v>0</v>
      </c>
      <c r="I14" s="187">
        <v>0</v>
      </c>
      <c r="J14" s="195">
        <v>0</v>
      </c>
      <c r="K14" s="187">
        <v>10</v>
      </c>
      <c r="L14" s="195">
        <v>0.20833333333333334</v>
      </c>
      <c r="M14" s="187">
        <v>10</v>
      </c>
      <c r="N14" s="195">
        <v>0.20833333333333334</v>
      </c>
      <c r="O14" s="187">
        <v>9</v>
      </c>
      <c r="P14" s="195">
        <v>0.1875</v>
      </c>
      <c r="Q14" s="187">
        <v>10</v>
      </c>
      <c r="R14" s="195">
        <v>0.20833333333333334</v>
      </c>
      <c r="S14" s="187">
        <v>10</v>
      </c>
      <c r="T14" s="195">
        <v>0.20833333333333334</v>
      </c>
      <c r="U14" s="187">
        <v>9</v>
      </c>
      <c r="V14" s="195">
        <v>0.1875</v>
      </c>
      <c r="W14" s="187">
        <v>9</v>
      </c>
      <c r="X14" s="195">
        <v>0.1875</v>
      </c>
      <c r="Y14" s="187">
        <v>9</v>
      </c>
      <c r="Z14" s="195">
        <v>0.1875</v>
      </c>
      <c r="AA14" s="187">
        <v>10</v>
      </c>
      <c r="AB14" s="195">
        <v>0.20833333333333334</v>
      </c>
      <c r="AC14" s="187">
        <v>10</v>
      </c>
      <c r="AD14" s="195">
        <v>0.20833333333333334</v>
      </c>
      <c r="AE14" s="187">
        <v>1</v>
      </c>
      <c r="AF14" s="195">
        <v>2.0833333333333332E-2</v>
      </c>
      <c r="AG14" s="187">
        <v>4</v>
      </c>
      <c r="AH14" s="195">
        <v>8.3333333333333329E-2</v>
      </c>
      <c r="AI14" s="201">
        <v>59</v>
      </c>
      <c r="AJ14" s="187">
        <v>9</v>
      </c>
      <c r="AK14" s="195">
        <v>0.15254237288135594</v>
      </c>
      <c r="AL14" s="187">
        <v>11</v>
      </c>
      <c r="AM14" s="195">
        <v>0.1864406779661017</v>
      </c>
      <c r="AN14" s="187">
        <v>9</v>
      </c>
      <c r="AO14" s="195">
        <v>0.15254237288135594</v>
      </c>
      <c r="AP14" s="187">
        <v>8</v>
      </c>
      <c r="AQ14" s="195">
        <v>0.13559322033898305</v>
      </c>
      <c r="AR14" s="187">
        <v>12</v>
      </c>
      <c r="AS14" s="195">
        <v>0.20338983050847459</v>
      </c>
      <c r="AT14" s="187">
        <v>13</v>
      </c>
      <c r="AU14" s="195">
        <v>0.22033898305084745</v>
      </c>
      <c r="AV14" s="187">
        <v>4</v>
      </c>
      <c r="AW14" s="195">
        <v>6.7796610169491525E-2</v>
      </c>
      <c r="AX14" s="187">
        <v>13</v>
      </c>
      <c r="AY14" s="195">
        <v>0.22033898305084745</v>
      </c>
      <c r="AZ14" s="206">
        <v>58</v>
      </c>
      <c r="BA14" s="187">
        <v>12</v>
      </c>
      <c r="BB14" s="195">
        <v>0.20689655172413793</v>
      </c>
      <c r="BC14" s="187">
        <v>11</v>
      </c>
      <c r="BD14" s="195">
        <v>0.18965517241379309</v>
      </c>
      <c r="BE14" s="187">
        <v>8</v>
      </c>
      <c r="BF14" s="187">
        <v>3</v>
      </c>
      <c r="BG14" s="187">
        <v>0</v>
      </c>
    </row>
    <row r="15" spans="1:59" s="13" customFormat="1" ht="15" customHeight="1" x14ac:dyDescent="0.3">
      <c r="A15"/>
      <c r="B15" s="210" t="s">
        <v>33</v>
      </c>
      <c r="C15" s="210" t="s">
        <v>33</v>
      </c>
      <c r="D15" s="210">
        <v>4324</v>
      </c>
      <c r="E15" s="210" t="s">
        <v>40</v>
      </c>
      <c r="F15" s="202">
        <v>650</v>
      </c>
      <c r="G15" s="187">
        <v>16</v>
      </c>
      <c r="H15" s="195">
        <v>2.4615384615384615E-2</v>
      </c>
      <c r="I15" s="187">
        <v>14</v>
      </c>
      <c r="J15" s="195">
        <v>2.1538461538461538E-2</v>
      </c>
      <c r="K15" s="187">
        <v>47</v>
      </c>
      <c r="L15" s="195">
        <v>7.2307692307692309E-2</v>
      </c>
      <c r="M15" s="187">
        <v>57</v>
      </c>
      <c r="N15" s="195">
        <v>8.7692307692307694E-2</v>
      </c>
      <c r="O15" s="187">
        <v>66</v>
      </c>
      <c r="P15" s="195">
        <v>0.10153846153846154</v>
      </c>
      <c r="Q15" s="187">
        <v>47</v>
      </c>
      <c r="R15" s="195">
        <v>7.2307692307692309E-2</v>
      </c>
      <c r="S15" s="187">
        <v>59</v>
      </c>
      <c r="T15" s="195">
        <v>9.0769230769230769E-2</v>
      </c>
      <c r="U15" s="187">
        <v>66</v>
      </c>
      <c r="V15" s="195">
        <v>0.10153846153846154</v>
      </c>
      <c r="W15" s="187">
        <v>46</v>
      </c>
      <c r="X15" s="195">
        <v>7.0769230769230765E-2</v>
      </c>
      <c r="Y15" s="187">
        <v>59</v>
      </c>
      <c r="Z15" s="195">
        <v>9.0769230769230769E-2</v>
      </c>
      <c r="AA15" s="187">
        <v>46</v>
      </c>
      <c r="AB15" s="195">
        <v>7.0769230769230765E-2</v>
      </c>
      <c r="AC15" s="187">
        <v>57</v>
      </c>
      <c r="AD15" s="195">
        <v>8.7692307692307694E-2</v>
      </c>
      <c r="AE15" s="187">
        <v>29</v>
      </c>
      <c r="AF15" s="195">
        <v>4.4615384615384612E-2</v>
      </c>
      <c r="AG15" s="187">
        <v>14</v>
      </c>
      <c r="AH15" s="195">
        <v>2.1538461538461538E-2</v>
      </c>
      <c r="AI15" s="201">
        <v>765</v>
      </c>
      <c r="AJ15" s="187">
        <v>52</v>
      </c>
      <c r="AK15" s="195">
        <v>6.7973856209150321E-2</v>
      </c>
      <c r="AL15" s="187">
        <v>52</v>
      </c>
      <c r="AM15" s="195">
        <v>6.7973856209150321E-2</v>
      </c>
      <c r="AN15" s="187">
        <v>52</v>
      </c>
      <c r="AO15" s="195">
        <v>6.7973856209150321E-2</v>
      </c>
      <c r="AP15" s="187">
        <v>59</v>
      </c>
      <c r="AQ15" s="195">
        <v>7.7124183006535951E-2</v>
      </c>
      <c r="AR15" s="187">
        <v>45</v>
      </c>
      <c r="AS15" s="195">
        <v>5.8823529411764705E-2</v>
      </c>
      <c r="AT15" s="187">
        <v>44</v>
      </c>
      <c r="AU15" s="195">
        <v>5.7516339869281043E-2</v>
      </c>
      <c r="AV15" s="187">
        <v>21</v>
      </c>
      <c r="AW15" s="195">
        <v>2.7450980392156862E-2</v>
      </c>
      <c r="AX15" s="187">
        <v>47</v>
      </c>
      <c r="AY15" s="195">
        <v>6.1437908496732023E-2</v>
      </c>
      <c r="AZ15" s="206">
        <v>855</v>
      </c>
      <c r="BA15" s="187">
        <v>41</v>
      </c>
      <c r="BB15" s="195">
        <v>4.7953216374269005E-2</v>
      </c>
      <c r="BC15" s="187">
        <v>28</v>
      </c>
      <c r="BD15" s="195">
        <v>3.2748538011695909E-2</v>
      </c>
      <c r="BE15" s="187">
        <v>15</v>
      </c>
      <c r="BF15" s="187">
        <v>7</v>
      </c>
      <c r="BG15" s="187">
        <v>58</v>
      </c>
    </row>
    <row r="16" spans="1:59" s="13" customFormat="1" ht="15" customHeight="1" x14ac:dyDescent="0.3">
      <c r="A16"/>
      <c r="B16" s="209" t="s">
        <v>33</v>
      </c>
      <c r="C16" s="209" t="s">
        <v>33</v>
      </c>
      <c r="D16" s="209">
        <v>4323</v>
      </c>
      <c r="E16" s="209" t="s">
        <v>39</v>
      </c>
      <c r="F16" s="202">
        <v>220</v>
      </c>
      <c r="G16" s="187">
        <v>0</v>
      </c>
      <c r="H16" s="195">
        <v>0</v>
      </c>
      <c r="I16" s="187">
        <v>0</v>
      </c>
      <c r="J16" s="195">
        <v>0</v>
      </c>
      <c r="K16" s="187">
        <v>23</v>
      </c>
      <c r="L16" s="195">
        <v>0.10454545454545454</v>
      </c>
      <c r="M16" s="187">
        <v>28</v>
      </c>
      <c r="N16" s="195">
        <v>0.12727272727272726</v>
      </c>
      <c r="O16" s="187">
        <v>38</v>
      </c>
      <c r="P16" s="195">
        <v>0.17272727272727273</v>
      </c>
      <c r="Q16" s="187">
        <v>23</v>
      </c>
      <c r="R16" s="195">
        <v>0.10454545454545454</v>
      </c>
      <c r="S16" s="187">
        <v>28</v>
      </c>
      <c r="T16" s="195">
        <v>0.12727272727272726</v>
      </c>
      <c r="U16" s="187">
        <v>38</v>
      </c>
      <c r="V16" s="195">
        <v>0.17272727272727273</v>
      </c>
      <c r="W16" s="187">
        <v>24</v>
      </c>
      <c r="X16" s="195">
        <v>0.10909090909090909</v>
      </c>
      <c r="Y16" s="187">
        <v>28</v>
      </c>
      <c r="Z16" s="195">
        <v>0.12727272727272726</v>
      </c>
      <c r="AA16" s="187">
        <v>24</v>
      </c>
      <c r="AB16" s="195">
        <v>0.10909090909090909</v>
      </c>
      <c r="AC16" s="187">
        <v>28</v>
      </c>
      <c r="AD16" s="195">
        <v>0.12727272727272726</v>
      </c>
      <c r="AE16" s="187">
        <v>14</v>
      </c>
      <c r="AF16" s="195">
        <v>6.363636363636363E-2</v>
      </c>
      <c r="AG16" s="187">
        <v>8</v>
      </c>
      <c r="AH16" s="195">
        <v>3.6363636363636362E-2</v>
      </c>
      <c r="AI16" s="201">
        <v>290</v>
      </c>
      <c r="AJ16" s="187">
        <v>19</v>
      </c>
      <c r="AK16" s="195">
        <v>6.5517241379310351E-2</v>
      </c>
      <c r="AL16" s="187">
        <v>19</v>
      </c>
      <c r="AM16" s="195">
        <v>6.5517241379310351E-2</v>
      </c>
      <c r="AN16" s="187">
        <v>19</v>
      </c>
      <c r="AO16" s="195">
        <v>6.5517241379310351E-2</v>
      </c>
      <c r="AP16" s="187">
        <v>30</v>
      </c>
      <c r="AQ16" s="195">
        <v>0.10344827586206896</v>
      </c>
      <c r="AR16" s="187">
        <v>28</v>
      </c>
      <c r="AS16" s="195">
        <v>9.6551724137931033E-2</v>
      </c>
      <c r="AT16" s="187">
        <v>30</v>
      </c>
      <c r="AU16" s="195">
        <v>0.10344827586206896</v>
      </c>
      <c r="AV16" s="187">
        <v>4</v>
      </c>
      <c r="AW16" s="195">
        <v>1.3793103448275862E-2</v>
      </c>
      <c r="AX16" s="187">
        <v>31</v>
      </c>
      <c r="AY16" s="195">
        <v>0.10689655172413794</v>
      </c>
      <c r="AZ16" s="206">
        <v>370</v>
      </c>
      <c r="BA16" s="187">
        <v>24</v>
      </c>
      <c r="BB16" s="195">
        <v>6.4864864864864868E-2</v>
      </c>
      <c r="BC16" s="187">
        <v>19</v>
      </c>
      <c r="BD16" s="195">
        <v>5.1351351351351354E-2</v>
      </c>
      <c r="BE16" s="187">
        <v>37</v>
      </c>
      <c r="BF16" s="187">
        <v>14</v>
      </c>
      <c r="BG16" s="187">
        <v>36</v>
      </c>
    </row>
    <row r="17" spans="1:59" s="13" customFormat="1" ht="15" customHeight="1" x14ac:dyDescent="0.3">
      <c r="A17"/>
      <c r="B17" s="210" t="s">
        <v>33</v>
      </c>
      <c r="C17" s="210" t="s">
        <v>33</v>
      </c>
      <c r="D17" s="210">
        <v>4320</v>
      </c>
      <c r="E17" s="210" t="s">
        <v>37</v>
      </c>
      <c r="F17" s="202">
        <v>245</v>
      </c>
      <c r="G17" s="187">
        <v>2</v>
      </c>
      <c r="H17" s="195">
        <v>8.1632653061224497E-3</v>
      </c>
      <c r="I17" s="187">
        <v>1</v>
      </c>
      <c r="J17" s="195">
        <v>4.0816326530612249E-3</v>
      </c>
      <c r="K17" s="187">
        <v>29</v>
      </c>
      <c r="L17" s="195">
        <v>0.11836734693877551</v>
      </c>
      <c r="M17" s="187">
        <v>33</v>
      </c>
      <c r="N17" s="195">
        <v>0.13469387755102041</v>
      </c>
      <c r="O17" s="187">
        <v>44</v>
      </c>
      <c r="P17" s="195">
        <v>0.17959183673469387</v>
      </c>
      <c r="Q17" s="187">
        <v>29</v>
      </c>
      <c r="R17" s="195">
        <v>0.11836734693877551</v>
      </c>
      <c r="S17" s="187">
        <v>33</v>
      </c>
      <c r="T17" s="195">
        <v>0.13469387755102041</v>
      </c>
      <c r="U17" s="187">
        <v>44</v>
      </c>
      <c r="V17" s="195">
        <v>0.17959183673469387</v>
      </c>
      <c r="W17" s="187">
        <v>29</v>
      </c>
      <c r="X17" s="195">
        <v>0.11836734693877551</v>
      </c>
      <c r="Y17" s="187">
        <v>33</v>
      </c>
      <c r="Z17" s="195">
        <v>0.13469387755102041</v>
      </c>
      <c r="AA17" s="187">
        <v>29</v>
      </c>
      <c r="AB17" s="195">
        <v>0.11836734693877551</v>
      </c>
      <c r="AC17" s="187">
        <v>33</v>
      </c>
      <c r="AD17" s="195">
        <v>0.13469387755102041</v>
      </c>
      <c r="AE17" s="187">
        <v>14</v>
      </c>
      <c r="AF17" s="195">
        <v>5.7142857142857141E-2</v>
      </c>
      <c r="AG17" s="187">
        <v>12</v>
      </c>
      <c r="AH17" s="195">
        <v>4.8979591836734691E-2</v>
      </c>
      <c r="AI17" s="201">
        <v>330</v>
      </c>
      <c r="AJ17" s="187">
        <v>39</v>
      </c>
      <c r="AK17" s="195">
        <v>0.11818181818181818</v>
      </c>
      <c r="AL17" s="187">
        <v>39</v>
      </c>
      <c r="AM17" s="195">
        <v>0.11818181818181818</v>
      </c>
      <c r="AN17" s="187">
        <v>38</v>
      </c>
      <c r="AO17" s="195">
        <v>0.11515151515151516</v>
      </c>
      <c r="AP17" s="187">
        <v>31</v>
      </c>
      <c r="AQ17" s="195">
        <v>9.3939393939393934E-2</v>
      </c>
      <c r="AR17" s="187">
        <v>40</v>
      </c>
      <c r="AS17" s="195">
        <v>0.12121212121212122</v>
      </c>
      <c r="AT17" s="187">
        <v>39</v>
      </c>
      <c r="AU17" s="195">
        <v>0.11818181818181818</v>
      </c>
      <c r="AV17" s="187">
        <v>1</v>
      </c>
      <c r="AW17" s="195">
        <v>3.0303030303030303E-3</v>
      </c>
      <c r="AX17" s="187">
        <v>41</v>
      </c>
      <c r="AY17" s="195">
        <v>0.12424242424242424</v>
      </c>
      <c r="AZ17" s="206">
        <v>394</v>
      </c>
      <c r="BA17" s="187">
        <v>32</v>
      </c>
      <c r="BB17" s="195">
        <v>8.1218274111675121E-2</v>
      </c>
      <c r="BC17" s="187">
        <v>26</v>
      </c>
      <c r="BD17" s="195">
        <v>6.5989847715736044E-2</v>
      </c>
      <c r="BE17" s="187">
        <v>99</v>
      </c>
      <c r="BF17" s="187">
        <v>8</v>
      </c>
      <c r="BG17" s="187">
        <v>50</v>
      </c>
    </row>
    <row r="18" spans="1:59" s="13" customFormat="1" ht="15" customHeight="1" x14ac:dyDescent="0.3">
      <c r="A18"/>
      <c r="B18" s="210" t="s">
        <v>33</v>
      </c>
      <c r="C18" s="210" t="s">
        <v>33</v>
      </c>
      <c r="D18" s="210">
        <v>4318</v>
      </c>
      <c r="E18" s="210" t="s">
        <v>35</v>
      </c>
      <c r="F18" s="202">
        <v>780</v>
      </c>
      <c r="G18" s="187">
        <v>93</v>
      </c>
      <c r="H18" s="195">
        <v>0.11923076923076924</v>
      </c>
      <c r="I18" s="187">
        <v>123</v>
      </c>
      <c r="J18" s="195">
        <v>0.15769230769230769</v>
      </c>
      <c r="K18" s="187">
        <v>83</v>
      </c>
      <c r="L18" s="195">
        <v>0.10641025641025641</v>
      </c>
      <c r="M18" s="187">
        <v>53</v>
      </c>
      <c r="N18" s="195">
        <v>6.7948717948717943E-2</v>
      </c>
      <c r="O18" s="187">
        <v>63</v>
      </c>
      <c r="P18" s="195">
        <v>8.0769230769230774E-2</v>
      </c>
      <c r="Q18" s="187">
        <v>83</v>
      </c>
      <c r="R18" s="195">
        <v>0.10641025641025641</v>
      </c>
      <c r="S18" s="187">
        <v>55</v>
      </c>
      <c r="T18" s="195">
        <v>7.0512820512820512E-2</v>
      </c>
      <c r="U18" s="187">
        <v>62</v>
      </c>
      <c r="V18" s="195">
        <v>7.9487179487179482E-2</v>
      </c>
      <c r="W18" s="187">
        <v>83</v>
      </c>
      <c r="X18" s="195">
        <v>0.10641025641025641</v>
      </c>
      <c r="Y18" s="187">
        <v>54</v>
      </c>
      <c r="Z18" s="195">
        <v>6.9230769230769235E-2</v>
      </c>
      <c r="AA18" s="187">
        <v>82</v>
      </c>
      <c r="AB18" s="195">
        <v>0.10512820512820513</v>
      </c>
      <c r="AC18" s="187">
        <v>54</v>
      </c>
      <c r="AD18" s="195">
        <v>6.9230769230769235E-2</v>
      </c>
      <c r="AE18" s="187">
        <v>30</v>
      </c>
      <c r="AF18" s="195">
        <v>3.8461538461538464E-2</v>
      </c>
      <c r="AG18" s="187">
        <v>26</v>
      </c>
      <c r="AH18" s="195">
        <v>3.3333333333333333E-2</v>
      </c>
      <c r="AI18" s="201">
        <v>880</v>
      </c>
      <c r="AJ18" s="187">
        <v>60</v>
      </c>
      <c r="AK18" s="195">
        <v>6.8181818181818177E-2</v>
      </c>
      <c r="AL18" s="187">
        <v>63</v>
      </c>
      <c r="AM18" s="195">
        <v>7.1590909090909094E-2</v>
      </c>
      <c r="AN18" s="187">
        <v>61</v>
      </c>
      <c r="AO18" s="195">
        <v>6.931818181818182E-2</v>
      </c>
      <c r="AP18" s="187">
        <v>59</v>
      </c>
      <c r="AQ18" s="195">
        <v>6.7045454545454547E-2</v>
      </c>
      <c r="AR18" s="187">
        <v>62</v>
      </c>
      <c r="AS18" s="195">
        <v>7.045454545454545E-2</v>
      </c>
      <c r="AT18" s="187">
        <v>50</v>
      </c>
      <c r="AU18" s="195">
        <v>5.6818181818181816E-2</v>
      </c>
      <c r="AV18" s="187">
        <v>7</v>
      </c>
      <c r="AW18" s="195">
        <v>7.9545454545454537E-3</v>
      </c>
      <c r="AX18" s="187">
        <v>64</v>
      </c>
      <c r="AY18" s="195">
        <v>7.2727272727272724E-2</v>
      </c>
      <c r="AZ18" s="206">
        <v>900</v>
      </c>
      <c r="BA18" s="187">
        <v>55</v>
      </c>
      <c r="BB18" s="195">
        <v>6.1111111111111109E-2</v>
      </c>
      <c r="BC18" s="187">
        <v>37</v>
      </c>
      <c r="BD18" s="195">
        <v>4.1111111111111112E-2</v>
      </c>
      <c r="BE18" s="187">
        <v>37</v>
      </c>
      <c r="BF18" s="187">
        <v>20</v>
      </c>
      <c r="BG18" s="187">
        <v>65</v>
      </c>
    </row>
    <row r="19" spans="1:59" s="13" customFormat="1" ht="15" customHeight="1" x14ac:dyDescent="0.3">
      <c r="A19"/>
      <c r="B19" s="210" t="s">
        <v>33</v>
      </c>
      <c r="C19" s="210" t="s">
        <v>33</v>
      </c>
      <c r="D19" s="210">
        <v>4322</v>
      </c>
      <c r="E19" s="210" t="s">
        <v>38</v>
      </c>
      <c r="F19" s="202">
        <v>280</v>
      </c>
      <c r="G19" s="187">
        <v>0</v>
      </c>
      <c r="H19" s="195">
        <v>0</v>
      </c>
      <c r="I19" s="187">
        <v>0</v>
      </c>
      <c r="J19" s="195">
        <v>0</v>
      </c>
      <c r="K19" s="187">
        <v>33</v>
      </c>
      <c r="L19" s="195">
        <v>0.11785714285714285</v>
      </c>
      <c r="M19" s="187">
        <v>27</v>
      </c>
      <c r="N19" s="195">
        <v>9.6428571428571433E-2</v>
      </c>
      <c r="O19" s="187">
        <v>29</v>
      </c>
      <c r="P19" s="195">
        <v>0.10357142857142858</v>
      </c>
      <c r="Q19" s="187">
        <v>32</v>
      </c>
      <c r="R19" s="195">
        <v>0.11428571428571428</v>
      </c>
      <c r="S19" s="187">
        <v>27</v>
      </c>
      <c r="T19" s="195">
        <v>9.6428571428571433E-2</v>
      </c>
      <c r="U19" s="187">
        <v>29</v>
      </c>
      <c r="V19" s="195">
        <v>0.10357142857142858</v>
      </c>
      <c r="W19" s="187">
        <v>33</v>
      </c>
      <c r="X19" s="195">
        <v>0.11785714285714285</v>
      </c>
      <c r="Y19" s="187">
        <v>25</v>
      </c>
      <c r="Z19" s="195">
        <v>8.9285714285714288E-2</v>
      </c>
      <c r="AA19" s="187">
        <v>33</v>
      </c>
      <c r="AB19" s="195">
        <v>0.11785714285714285</v>
      </c>
      <c r="AC19" s="187">
        <v>26</v>
      </c>
      <c r="AD19" s="195">
        <v>9.285714285714286E-2</v>
      </c>
      <c r="AE19" s="187">
        <v>13</v>
      </c>
      <c r="AF19" s="195">
        <v>4.642857142857143E-2</v>
      </c>
      <c r="AG19" s="187">
        <v>3</v>
      </c>
      <c r="AH19" s="195">
        <v>1.0714285714285714E-2</v>
      </c>
      <c r="AI19" s="201">
        <v>365</v>
      </c>
      <c r="AJ19" s="187">
        <v>32</v>
      </c>
      <c r="AK19" s="195">
        <v>8.7671232876712329E-2</v>
      </c>
      <c r="AL19" s="187">
        <v>32</v>
      </c>
      <c r="AM19" s="195">
        <v>8.7671232876712329E-2</v>
      </c>
      <c r="AN19" s="187">
        <v>31</v>
      </c>
      <c r="AO19" s="195">
        <v>8.4931506849315067E-2</v>
      </c>
      <c r="AP19" s="187">
        <v>29</v>
      </c>
      <c r="AQ19" s="195">
        <v>7.9452054794520555E-2</v>
      </c>
      <c r="AR19" s="187">
        <v>25</v>
      </c>
      <c r="AS19" s="195">
        <v>6.8493150684931503E-2</v>
      </c>
      <c r="AT19" s="187">
        <v>27</v>
      </c>
      <c r="AU19" s="195">
        <v>7.3972602739726029E-2</v>
      </c>
      <c r="AV19" s="187">
        <v>12</v>
      </c>
      <c r="AW19" s="195">
        <v>3.287671232876712E-2</v>
      </c>
      <c r="AX19" s="187">
        <v>28</v>
      </c>
      <c r="AY19" s="195">
        <v>7.6712328767123292E-2</v>
      </c>
      <c r="AZ19" s="206">
        <v>426</v>
      </c>
      <c r="BA19" s="187">
        <v>22</v>
      </c>
      <c r="BB19" s="195">
        <v>5.1643192488262914E-2</v>
      </c>
      <c r="BC19" s="187">
        <v>18</v>
      </c>
      <c r="BD19" s="195">
        <v>4.2253521126760563E-2</v>
      </c>
      <c r="BE19" s="187">
        <v>15</v>
      </c>
      <c r="BF19" s="187">
        <v>4</v>
      </c>
      <c r="BG19" s="187">
        <v>36</v>
      </c>
    </row>
    <row r="20" spans="1:59" s="13" customFormat="1" ht="15" customHeight="1" x14ac:dyDescent="0.3">
      <c r="A20"/>
      <c r="B20" s="209" t="s">
        <v>33</v>
      </c>
      <c r="C20" s="209" t="s">
        <v>33</v>
      </c>
      <c r="D20" s="209">
        <v>4319</v>
      </c>
      <c r="E20" s="209" t="s">
        <v>36</v>
      </c>
      <c r="F20" s="202">
        <v>353</v>
      </c>
      <c r="G20" s="187">
        <v>1</v>
      </c>
      <c r="H20" s="195">
        <v>2.8328611898016999E-3</v>
      </c>
      <c r="I20" s="187">
        <v>2</v>
      </c>
      <c r="J20" s="195">
        <v>5.6657223796033997E-3</v>
      </c>
      <c r="K20" s="187">
        <v>43</v>
      </c>
      <c r="L20" s="195">
        <v>0.12181303116147309</v>
      </c>
      <c r="M20" s="187">
        <v>45</v>
      </c>
      <c r="N20" s="195">
        <v>0.12747875354107649</v>
      </c>
      <c r="O20" s="187">
        <v>49</v>
      </c>
      <c r="P20" s="195">
        <v>0.13881019830028329</v>
      </c>
      <c r="Q20" s="187">
        <v>43</v>
      </c>
      <c r="R20" s="195">
        <v>0.12181303116147309</v>
      </c>
      <c r="S20" s="187">
        <v>44</v>
      </c>
      <c r="T20" s="195">
        <v>0.12464589235127478</v>
      </c>
      <c r="U20" s="187">
        <v>50</v>
      </c>
      <c r="V20" s="195">
        <v>0.14164305949008499</v>
      </c>
      <c r="W20" s="187">
        <v>43</v>
      </c>
      <c r="X20" s="195">
        <v>0.12181303116147309</v>
      </c>
      <c r="Y20" s="187">
        <v>45</v>
      </c>
      <c r="Z20" s="195">
        <v>0.12747875354107649</v>
      </c>
      <c r="AA20" s="187">
        <v>43</v>
      </c>
      <c r="AB20" s="195">
        <v>0.12181303116147309</v>
      </c>
      <c r="AC20" s="187">
        <v>44</v>
      </c>
      <c r="AD20" s="195">
        <v>0.12464589235127478</v>
      </c>
      <c r="AE20" s="187">
        <v>24</v>
      </c>
      <c r="AF20" s="195">
        <v>6.79886685552408E-2</v>
      </c>
      <c r="AG20" s="187">
        <v>18</v>
      </c>
      <c r="AH20" s="195">
        <v>5.0991501416430593E-2</v>
      </c>
      <c r="AI20" s="201">
        <v>510</v>
      </c>
      <c r="AJ20" s="187">
        <v>51</v>
      </c>
      <c r="AK20" s="195">
        <v>0.1</v>
      </c>
      <c r="AL20" s="187">
        <v>53</v>
      </c>
      <c r="AM20" s="195">
        <v>0.10392156862745099</v>
      </c>
      <c r="AN20" s="187">
        <v>53</v>
      </c>
      <c r="AO20" s="195">
        <v>0.10392156862745099</v>
      </c>
      <c r="AP20" s="187">
        <v>37</v>
      </c>
      <c r="AQ20" s="195">
        <v>7.2549019607843143E-2</v>
      </c>
      <c r="AR20" s="187">
        <v>27</v>
      </c>
      <c r="AS20" s="195">
        <v>5.2941176470588235E-2</v>
      </c>
      <c r="AT20" s="187">
        <v>24</v>
      </c>
      <c r="AU20" s="195">
        <v>4.7058823529411764E-2</v>
      </c>
      <c r="AV20" s="187">
        <v>7</v>
      </c>
      <c r="AW20" s="195">
        <v>1.3725490196078431E-2</v>
      </c>
      <c r="AX20" s="187">
        <v>32</v>
      </c>
      <c r="AY20" s="195">
        <v>6.2745098039215685E-2</v>
      </c>
      <c r="AZ20" s="206">
        <v>600</v>
      </c>
      <c r="BA20" s="187">
        <v>39</v>
      </c>
      <c r="BB20" s="195">
        <v>6.5000000000000002E-2</v>
      </c>
      <c r="BC20" s="187">
        <v>27</v>
      </c>
      <c r="BD20" s="195">
        <v>4.4999999999999998E-2</v>
      </c>
      <c r="BE20" s="187">
        <v>22</v>
      </c>
      <c r="BF20" s="187">
        <v>18</v>
      </c>
      <c r="BG20" s="187">
        <v>61</v>
      </c>
    </row>
    <row r="21" spans="1:59" s="13" customFormat="1" ht="15" customHeight="1" x14ac:dyDescent="0.3">
      <c r="A21"/>
      <c r="B21" s="209" t="s">
        <v>33</v>
      </c>
      <c r="C21" s="209" t="s">
        <v>33</v>
      </c>
      <c r="D21" s="209">
        <v>4321</v>
      </c>
      <c r="E21" s="209" t="s">
        <v>437</v>
      </c>
      <c r="F21" s="202">
        <v>510</v>
      </c>
      <c r="G21" s="187">
        <v>0</v>
      </c>
      <c r="H21" s="195">
        <v>0</v>
      </c>
      <c r="I21" s="187">
        <v>0</v>
      </c>
      <c r="J21" s="195">
        <v>0</v>
      </c>
      <c r="K21" s="187">
        <v>47</v>
      </c>
      <c r="L21" s="195">
        <v>9.2156862745098045E-2</v>
      </c>
      <c r="M21" s="187">
        <v>43</v>
      </c>
      <c r="N21" s="195">
        <v>8.4313725490196084E-2</v>
      </c>
      <c r="O21" s="187">
        <v>55</v>
      </c>
      <c r="P21" s="195">
        <v>0.10784313725490197</v>
      </c>
      <c r="Q21" s="187">
        <v>48</v>
      </c>
      <c r="R21" s="195">
        <v>9.4117647058823528E-2</v>
      </c>
      <c r="S21" s="187">
        <v>42</v>
      </c>
      <c r="T21" s="195">
        <v>8.2352941176470587E-2</v>
      </c>
      <c r="U21" s="187">
        <v>55</v>
      </c>
      <c r="V21" s="195">
        <v>0.10784313725490197</v>
      </c>
      <c r="W21" s="187">
        <v>46</v>
      </c>
      <c r="X21" s="195">
        <v>9.0196078431372548E-2</v>
      </c>
      <c r="Y21" s="187">
        <v>43</v>
      </c>
      <c r="Z21" s="195">
        <v>8.4313725490196084E-2</v>
      </c>
      <c r="AA21" s="187">
        <v>47</v>
      </c>
      <c r="AB21" s="195">
        <v>9.2156862745098045E-2</v>
      </c>
      <c r="AC21" s="187">
        <v>42</v>
      </c>
      <c r="AD21" s="195">
        <v>8.2352941176470587E-2</v>
      </c>
      <c r="AE21" s="187">
        <v>31</v>
      </c>
      <c r="AF21" s="195">
        <v>6.0784313725490195E-2</v>
      </c>
      <c r="AG21" s="187">
        <v>18</v>
      </c>
      <c r="AH21" s="195">
        <v>3.5294117647058823E-2</v>
      </c>
      <c r="AI21" s="201">
        <v>580</v>
      </c>
      <c r="AJ21" s="187">
        <v>41</v>
      </c>
      <c r="AK21" s="195">
        <v>7.0689655172413796E-2</v>
      </c>
      <c r="AL21" s="187">
        <v>43</v>
      </c>
      <c r="AM21" s="195">
        <v>7.4137931034482754E-2</v>
      </c>
      <c r="AN21" s="187">
        <v>44</v>
      </c>
      <c r="AO21" s="195">
        <v>7.586206896551724E-2</v>
      </c>
      <c r="AP21" s="187">
        <v>47</v>
      </c>
      <c r="AQ21" s="195">
        <v>8.1034482758620685E-2</v>
      </c>
      <c r="AR21" s="187">
        <v>22</v>
      </c>
      <c r="AS21" s="195">
        <v>3.793103448275862E-2</v>
      </c>
      <c r="AT21" s="187">
        <v>14</v>
      </c>
      <c r="AU21" s="195">
        <v>2.4137931034482758E-2</v>
      </c>
      <c r="AV21" s="187">
        <v>7</v>
      </c>
      <c r="AW21" s="195">
        <v>1.2068965517241379E-2</v>
      </c>
      <c r="AX21" s="187">
        <v>28</v>
      </c>
      <c r="AY21" s="195">
        <v>4.8275862068965517E-2</v>
      </c>
      <c r="AZ21" s="206">
        <v>600</v>
      </c>
      <c r="BA21" s="187">
        <v>22</v>
      </c>
      <c r="BB21" s="195">
        <v>3.6666666666666667E-2</v>
      </c>
      <c r="BC21" s="187">
        <v>14</v>
      </c>
      <c r="BD21" s="195">
        <v>2.3333333333333334E-2</v>
      </c>
      <c r="BE21" s="187">
        <v>26</v>
      </c>
      <c r="BF21" s="187">
        <v>16</v>
      </c>
      <c r="BG21" s="187">
        <v>58</v>
      </c>
    </row>
    <row r="22" spans="1:59" s="13" customFormat="1" ht="15" customHeight="1" x14ac:dyDescent="0.3">
      <c r="A22"/>
      <c r="B22" s="210" t="s">
        <v>33</v>
      </c>
      <c r="C22" s="210" t="s">
        <v>42</v>
      </c>
      <c r="D22" s="210">
        <v>26269</v>
      </c>
      <c r="E22" s="210" t="s">
        <v>223</v>
      </c>
      <c r="F22" s="202">
        <v>15</v>
      </c>
      <c r="G22" s="187">
        <v>0</v>
      </c>
      <c r="H22" s="195">
        <v>0</v>
      </c>
      <c r="I22" s="187">
        <v>0</v>
      </c>
      <c r="J22" s="195">
        <v>0</v>
      </c>
      <c r="K22" s="187">
        <v>0</v>
      </c>
      <c r="L22" s="195">
        <v>0</v>
      </c>
      <c r="M22" s="187">
        <v>1</v>
      </c>
      <c r="N22" s="195">
        <v>6.6666666666666666E-2</v>
      </c>
      <c r="O22" s="187">
        <v>1</v>
      </c>
      <c r="P22" s="195">
        <v>6.6666666666666666E-2</v>
      </c>
      <c r="Q22" s="187">
        <v>0</v>
      </c>
      <c r="R22" s="195">
        <v>0</v>
      </c>
      <c r="S22" s="187">
        <v>1</v>
      </c>
      <c r="T22" s="195">
        <v>6.6666666666666666E-2</v>
      </c>
      <c r="U22" s="187">
        <v>1</v>
      </c>
      <c r="V22" s="195">
        <v>6.6666666666666666E-2</v>
      </c>
      <c r="W22" s="187">
        <v>0</v>
      </c>
      <c r="X22" s="195">
        <v>0</v>
      </c>
      <c r="Y22" s="187">
        <v>1</v>
      </c>
      <c r="Z22" s="195">
        <v>6.6666666666666666E-2</v>
      </c>
      <c r="AA22" s="187">
        <v>0</v>
      </c>
      <c r="AB22" s="195">
        <v>0</v>
      </c>
      <c r="AC22" s="187">
        <v>1</v>
      </c>
      <c r="AD22" s="195">
        <v>6.6666666666666666E-2</v>
      </c>
      <c r="AE22" s="187">
        <v>0</v>
      </c>
      <c r="AF22" s="195">
        <v>0</v>
      </c>
      <c r="AG22" s="187">
        <v>0</v>
      </c>
      <c r="AH22" s="195">
        <v>0</v>
      </c>
      <c r="AI22" s="201">
        <v>14</v>
      </c>
      <c r="AJ22" s="187">
        <v>0</v>
      </c>
      <c r="AK22" s="195">
        <v>0</v>
      </c>
      <c r="AL22" s="187">
        <v>0</v>
      </c>
      <c r="AM22" s="195">
        <v>0</v>
      </c>
      <c r="AN22" s="187">
        <v>0</v>
      </c>
      <c r="AO22" s="195">
        <v>0</v>
      </c>
      <c r="AP22" s="187">
        <v>2</v>
      </c>
      <c r="AQ22" s="195">
        <v>0.14285714285714285</v>
      </c>
      <c r="AR22" s="187">
        <v>0</v>
      </c>
      <c r="AS22" s="195">
        <v>0</v>
      </c>
      <c r="AT22" s="187">
        <v>0</v>
      </c>
      <c r="AU22" s="195">
        <v>0</v>
      </c>
      <c r="AV22" s="187">
        <v>0</v>
      </c>
      <c r="AW22" s="195">
        <v>0</v>
      </c>
      <c r="AX22" s="187">
        <v>0</v>
      </c>
      <c r="AY22" s="195">
        <v>0</v>
      </c>
      <c r="AZ22" s="206">
        <v>20</v>
      </c>
      <c r="BA22" s="187">
        <v>0</v>
      </c>
      <c r="BB22" s="195">
        <v>0</v>
      </c>
      <c r="BC22" s="187">
        <v>0</v>
      </c>
      <c r="BD22" s="195">
        <v>0</v>
      </c>
      <c r="BE22" s="187">
        <v>3</v>
      </c>
      <c r="BF22" s="187">
        <v>6</v>
      </c>
      <c r="BG22" s="187">
        <v>12</v>
      </c>
    </row>
    <row r="23" spans="1:59" s="13" customFormat="1" ht="15" customHeight="1" x14ac:dyDescent="0.3">
      <c r="A23"/>
      <c r="B23" s="209" t="s">
        <v>33</v>
      </c>
      <c r="C23" s="209" t="s">
        <v>42</v>
      </c>
      <c r="D23" s="209">
        <v>7023</v>
      </c>
      <c r="E23" s="209" t="s">
        <v>201</v>
      </c>
      <c r="F23" s="202">
        <v>15</v>
      </c>
      <c r="G23" s="187">
        <v>0</v>
      </c>
      <c r="H23" s="195">
        <v>0</v>
      </c>
      <c r="I23" s="187">
        <v>0</v>
      </c>
      <c r="J23" s="195">
        <v>0</v>
      </c>
      <c r="K23" s="187">
        <v>3</v>
      </c>
      <c r="L23" s="195">
        <v>0.2</v>
      </c>
      <c r="M23" s="187">
        <v>2</v>
      </c>
      <c r="N23" s="195">
        <v>0.13333333333333333</v>
      </c>
      <c r="O23" s="187">
        <v>4</v>
      </c>
      <c r="P23" s="195">
        <v>0.26666666666666666</v>
      </c>
      <c r="Q23" s="187">
        <v>3</v>
      </c>
      <c r="R23" s="195">
        <v>0.2</v>
      </c>
      <c r="S23" s="187">
        <v>2</v>
      </c>
      <c r="T23" s="195">
        <v>0.13333333333333333</v>
      </c>
      <c r="U23" s="187">
        <v>4</v>
      </c>
      <c r="V23" s="195">
        <v>0.26666666666666666</v>
      </c>
      <c r="W23" s="187">
        <v>3</v>
      </c>
      <c r="X23" s="195">
        <v>0.2</v>
      </c>
      <c r="Y23" s="187">
        <v>2</v>
      </c>
      <c r="Z23" s="195">
        <v>0.13333333333333333</v>
      </c>
      <c r="AA23" s="187">
        <v>3</v>
      </c>
      <c r="AB23" s="195">
        <v>0.2</v>
      </c>
      <c r="AC23" s="187">
        <v>2</v>
      </c>
      <c r="AD23" s="195">
        <v>0.13333333333333333</v>
      </c>
      <c r="AE23" s="187">
        <v>1</v>
      </c>
      <c r="AF23" s="195">
        <v>6.6666666666666666E-2</v>
      </c>
      <c r="AG23" s="187">
        <v>1</v>
      </c>
      <c r="AH23" s="195">
        <v>6.6666666666666666E-2</v>
      </c>
      <c r="AI23" s="201">
        <v>19</v>
      </c>
      <c r="AJ23" s="187">
        <v>3</v>
      </c>
      <c r="AK23" s="195">
        <v>0.15789473684210525</v>
      </c>
      <c r="AL23" s="187">
        <v>4</v>
      </c>
      <c r="AM23" s="195">
        <v>0.21052631578947367</v>
      </c>
      <c r="AN23" s="187">
        <v>4</v>
      </c>
      <c r="AO23" s="195">
        <v>0.21052631578947367</v>
      </c>
      <c r="AP23" s="187">
        <v>0</v>
      </c>
      <c r="AQ23" s="195">
        <v>0</v>
      </c>
      <c r="AR23" s="187">
        <v>0</v>
      </c>
      <c r="AS23" s="195">
        <v>0</v>
      </c>
      <c r="AT23" s="187">
        <v>0</v>
      </c>
      <c r="AU23" s="195">
        <v>0</v>
      </c>
      <c r="AV23" s="187">
        <v>3</v>
      </c>
      <c r="AW23" s="195">
        <v>0.15789473684210525</v>
      </c>
      <c r="AX23" s="187">
        <v>0</v>
      </c>
      <c r="AY23" s="195">
        <v>0</v>
      </c>
      <c r="AZ23" s="206">
        <v>30</v>
      </c>
      <c r="BA23" s="187">
        <v>1</v>
      </c>
      <c r="BB23" s="195">
        <v>3.3333333333333333E-2</v>
      </c>
      <c r="BC23" s="187">
        <v>1</v>
      </c>
      <c r="BD23" s="195">
        <v>3.3333333333333333E-2</v>
      </c>
      <c r="BE23" s="187">
        <v>0</v>
      </c>
      <c r="BF23" s="187">
        <v>1</v>
      </c>
      <c r="BG23" s="187">
        <v>3</v>
      </c>
    </row>
    <row r="24" spans="1:59" s="13" customFormat="1" ht="15" customHeight="1" x14ac:dyDescent="0.3">
      <c r="A24"/>
      <c r="B24" s="210" t="s">
        <v>33</v>
      </c>
      <c r="C24" s="210" t="s">
        <v>42</v>
      </c>
      <c r="D24" s="210">
        <v>4326</v>
      </c>
      <c r="E24" s="210" t="s">
        <v>43</v>
      </c>
      <c r="F24" s="202">
        <v>50</v>
      </c>
      <c r="G24" s="187">
        <v>0</v>
      </c>
      <c r="H24" s="195">
        <v>0</v>
      </c>
      <c r="I24" s="187">
        <v>0</v>
      </c>
      <c r="J24" s="195">
        <v>0</v>
      </c>
      <c r="K24" s="187">
        <v>10</v>
      </c>
      <c r="L24" s="195">
        <v>0.2</v>
      </c>
      <c r="M24" s="187">
        <v>5</v>
      </c>
      <c r="N24" s="195">
        <v>0.1</v>
      </c>
      <c r="O24" s="187">
        <v>6</v>
      </c>
      <c r="P24" s="195">
        <v>0.12</v>
      </c>
      <c r="Q24" s="187">
        <v>8</v>
      </c>
      <c r="R24" s="195">
        <v>0.16</v>
      </c>
      <c r="S24" s="187">
        <v>8</v>
      </c>
      <c r="T24" s="195">
        <v>0.16</v>
      </c>
      <c r="U24" s="187">
        <v>6</v>
      </c>
      <c r="V24" s="195">
        <v>0.12</v>
      </c>
      <c r="W24" s="187">
        <v>10</v>
      </c>
      <c r="X24" s="195">
        <v>0.2</v>
      </c>
      <c r="Y24" s="187">
        <v>6</v>
      </c>
      <c r="Z24" s="195">
        <v>0.12</v>
      </c>
      <c r="AA24" s="187">
        <v>9</v>
      </c>
      <c r="AB24" s="195">
        <v>0.18</v>
      </c>
      <c r="AC24" s="187">
        <v>6</v>
      </c>
      <c r="AD24" s="195">
        <v>0.12</v>
      </c>
      <c r="AE24" s="187">
        <v>4</v>
      </c>
      <c r="AF24" s="195">
        <v>0.08</v>
      </c>
      <c r="AG24" s="187">
        <v>1</v>
      </c>
      <c r="AH24" s="195">
        <v>0.02</v>
      </c>
      <c r="AI24" s="201">
        <v>40</v>
      </c>
      <c r="AJ24" s="187">
        <v>5</v>
      </c>
      <c r="AK24" s="195">
        <v>0.125</v>
      </c>
      <c r="AL24" s="187">
        <v>8</v>
      </c>
      <c r="AM24" s="195">
        <v>0.2</v>
      </c>
      <c r="AN24" s="187">
        <v>5</v>
      </c>
      <c r="AO24" s="195">
        <v>0.125</v>
      </c>
      <c r="AP24" s="187">
        <v>8</v>
      </c>
      <c r="AQ24" s="195">
        <v>0.2</v>
      </c>
      <c r="AR24" s="187">
        <v>11</v>
      </c>
      <c r="AS24" s="195">
        <v>0.27500000000000002</v>
      </c>
      <c r="AT24" s="187">
        <v>14</v>
      </c>
      <c r="AU24" s="195">
        <v>0.35</v>
      </c>
      <c r="AV24" s="187">
        <v>5</v>
      </c>
      <c r="AW24" s="195">
        <v>0.125</v>
      </c>
      <c r="AX24" s="187">
        <v>12</v>
      </c>
      <c r="AY24" s="195">
        <v>0.3</v>
      </c>
      <c r="AZ24" s="206">
        <v>50</v>
      </c>
      <c r="BA24" s="187">
        <v>19</v>
      </c>
      <c r="BB24" s="195">
        <v>0.38</v>
      </c>
      <c r="BC24" s="187">
        <v>8</v>
      </c>
      <c r="BD24" s="195">
        <v>0.16</v>
      </c>
      <c r="BE24" s="187">
        <v>33</v>
      </c>
      <c r="BF24" s="187">
        <v>33</v>
      </c>
      <c r="BG24" s="187">
        <v>3</v>
      </c>
    </row>
    <row r="25" spans="1:59" s="13" customFormat="1" ht="15" customHeight="1" x14ac:dyDescent="0.3">
      <c r="A25"/>
      <c r="B25" s="209" t="s">
        <v>33</v>
      </c>
      <c r="C25" s="209" t="s">
        <v>42</v>
      </c>
      <c r="D25" s="209">
        <v>4325</v>
      </c>
      <c r="E25" s="209" t="s">
        <v>41</v>
      </c>
      <c r="F25" s="202">
        <v>142</v>
      </c>
      <c r="G25" s="187">
        <v>7</v>
      </c>
      <c r="H25" s="195">
        <v>4.9295774647887321E-2</v>
      </c>
      <c r="I25" s="187">
        <v>7</v>
      </c>
      <c r="J25" s="195">
        <v>4.9295774647887321E-2</v>
      </c>
      <c r="K25" s="187">
        <v>25</v>
      </c>
      <c r="L25" s="195">
        <v>0.176056338028169</v>
      </c>
      <c r="M25" s="187">
        <v>18</v>
      </c>
      <c r="N25" s="195">
        <v>0.12676056338028169</v>
      </c>
      <c r="O25" s="187">
        <v>27</v>
      </c>
      <c r="P25" s="195">
        <v>0.19014084507042253</v>
      </c>
      <c r="Q25" s="187">
        <v>25</v>
      </c>
      <c r="R25" s="195">
        <v>0.176056338028169</v>
      </c>
      <c r="S25" s="187">
        <v>20</v>
      </c>
      <c r="T25" s="195">
        <v>0.14084507042253522</v>
      </c>
      <c r="U25" s="187">
        <v>26</v>
      </c>
      <c r="V25" s="195">
        <v>0.18309859154929578</v>
      </c>
      <c r="W25" s="187">
        <v>25</v>
      </c>
      <c r="X25" s="195">
        <v>0.176056338028169</v>
      </c>
      <c r="Y25" s="187">
        <v>19</v>
      </c>
      <c r="Z25" s="195">
        <v>0.13380281690140844</v>
      </c>
      <c r="AA25" s="187">
        <v>25</v>
      </c>
      <c r="AB25" s="195">
        <v>0.176056338028169</v>
      </c>
      <c r="AC25" s="187">
        <v>19</v>
      </c>
      <c r="AD25" s="195">
        <v>0.13380281690140844</v>
      </c>
      <c r="AE25" s="187">
        <v>8</v>
      </c>
      <c r="AF25" s="195">
        <v>5.6338028169014086E-2</v>
      </c>
      <c r="AG25" s="187">
        <v>9</v>
      </c>
      <c r="AH25" s="195">
        <v>6.3380281690140844E-2</v>
      </c>
      <c r="AI25" s="201">
        <v>136</v>
      </c>
      <c r="AJ25" s="187">
        <v>12</v>
      </c>
      <c r="AK25" s="195">
        <v>8.8235294117647065E-2</v>
      </c>
      <c r="AL25" s="187">
        <v>13</v>
      </c>
      <c r="AM25" s="195">
        <v>9.5588235294117641E-2</v>
      </c>
      <c r="AN25" s="187">
        <v>12</v>
      </c>
      <c r="AO25" s="195">
        <v>8.8235294117647065E-2</v>
      </c>
      <c r="AP25" s="187">
        <v>9</v>
      </c>
      <c r="AQ25" s="195">
        <v>6.6176470588235295E-2</v>
      </c>
      <c r="AR25" s="187">
        <v>13</v>
      </c>
      <c r="AS25" s="195">
        <v>9.5588235294117641E-2</v>
      </c>
      <c r="AT25" s="187">
        <v>18</v>
      </c>
      <c r="AU25" s="195">
        <v>0.13235294117647059</v>
      </c>
      <c r="AV25" s="187">
        <v>6</v>
      </c>
      <c r="AW25" s="195">
        <v>4.4117647058823532E-2</v>
      </c>
      <c r="AX25" s="187">
        <v>19</v>
      </c>
      <c r="AY25" s="195">
        <v>0.13970588235294118</v>
      </c>
      <c r="AZ25" s="206">
        <v>158</v>
      </c>
      <c r="BA25" s="187">
        <v>13</v>
      </c>
      <c r="BB25" s="195">
        <v>8.2278481012658222E-2</v>
      </c>
      <c r="BC25" s="187">
        <v>11</v>
      </c>
      <c r="BD25" s="195">
        <v>6.9620253164556958E-2</v>
      </c>
      <c r="BE25" s="187">
        <v>12</v>
      </c>
      <c r="BF25" s="187">
        <v>17</v>
      </c>
      <c r="BG25" s="187">
        <v>34</v>
      </c>
    </row>
    <row r="26" spans="1:59" s="13" customFormat="1" ht="15" customHeight="1" x14ac:dyDescent="0.3">
      <c r="A26"/>
      <c r="B26" s="209" t="s">
        <v>33</v>
      </c>
      <c r="C26" s="209" t="s">
        <v>71</v>
      </c>
      <c r="D26" s="209">
        <v>4350</v>
      </c>
      <c r="E26" s="209" t="s">
        <v>72</v>
      </c>
      <c r="F26" s="202">
        <v>50</v>
      </c>
      <c r="G26" s="187">
        <v>0</v>
      </c>
      <c r="H26" s="195">
        <v>0</v>
      </c>
      <c r="I26" s="187">
        <v>0</v>
      </c>
      <c r="J26" s="195">
        <v>0</v>
      </c>
      <c r="K26" s="187">
        <v>10</v>
      </c>
      <c r="L26" s="195">
        <v>0.2</v>
      </c>
      <c r="M26" s="187">
        <v>9</v>
      </c>
      <c r="N26" s="195">
        <v>0.18</v>
      </c>
      <c r="O26" s="187">
        <v>7</v>
      </c>
      <c r="P26" s="195">
        <v>0.14000000000000001</v>
      </c>
      <c r="Q26" s="187">
        <v>10</v>
      </c>
      <c r="R26" s="195">
        <v>0.2</v>
      </c>
      <c r="S26" s="187">
        <v>9</v>
      </c>
      <c r="T26" s="195">
        <v>0.18</v>
      </c>
      <c r="U26" s="187">
        <v>6</v>
      </c>
      <c r="V26" s="195">
        <v>0.12</v>
      </c>
      <c r="W26" s="187">
        <v>10</v>
      </c>
      <c r="X26" s="195">
        <v>0.2</v>
      </c>
      <c r="Y26" s="187">
        <v>9</v>
      </c>
      <c r="Z26" s="195">
        <v>0.18</v>
      </c>
      <c r="AA26" s="187">
        <v>10</v>
      </c>
      <c r="AB26" s="195">
        <v>0.2</v>
      </c>
      <c r="AC26" s="187">
        <v>9</v>
      </c>
      <c r="AD26" s="195">
        <v>0.18</v>
      </c>
      <c r="AE26" s="187">
        <v>4</v>
      </c>
      <c r="AF26" s="195">
        <v>0.08</v>
      </c>
      <c r="AG26" s="187">
        <v>0</v>
      </c>
      <c r="AH26" s="195">
        <v>0</v>
      </c>
      <c r="AI26" s="201">
        <v>65</v>
      </c>
      <c r="AJ26" s="187">
        <v>9</v>
      </c>
      <c r="AK26" s="195">
        <v>0.13846153846153847</v>
      </c>
      <c r="AL26" s="187">
        <v>9</v>
      </c>
      <c r="AM26" s="195">
        <v>0.13846153846153847</v>
      </c>
      <c r="AN26" s="187">
        <v>9</v>
      </c>
      <c r="AO26" s="195">
        <v>0.13846153846153847</v>
      </c>
      <c r="AP26" s="187">
        <v>6</v>
      </c>
      <c r="AQ26" s="195">
        <v>9.2307692307692313E-2</v>
      </c>
      <c r="AR26" s="187">
        <v>9</v>
      </c>
      <c r="AS26" s="195">
        <v>0.13846153846153847</v>
      </c>
      <c r="AT26" s="187">
        <v>10</v>
      </c>
      <c r="AU26" s="195">
        <v>0.15384615384615385</v>
      </c>
      <c r="AV26" s="187">
        <v>2</v>
      </c>
      <c r="AW26" s="195">
        <v>3.0769230769230771E-2</v>
      </c>
      <c r="AX26" s="187">
        <v>10</v>
      </c>
      <c r="AY26" s="195">
        <v>0.15384615384615385</v>
      </c>
      <c r="AZ26" s="206">
        <v>79</v>
      </c>
      <c r="BA26" s="187">
        <v>8</v>
      </c>
      <c r="BB26" s="195">
        <v>0.10126582278481013</v>
      </c>
      <c r="BC26" s="187">
        <v>7</v>
      </c>
      <c r="BD26" s="195">
        <v>8.8607594936708861E-2</v>
      </c>
      <c r="BE26" s="187">
        <v>2</v>
      </c>
      <c r="BF26" s="187">
        <v>2</v>
      </c>
      <c r="BG26" s="187">
        <v>3</v>
      </c>
    </row>
    <row r="27" spans="1:59" s="13" customFormat="1" ht="15" customHeight="1" x14ac:dyDescent="0.3">
      <c r="A27"/>
      <c r="B27" s="210" t="s">
        <v>33</v>
      </c>
      <c r="C27" s="210" t="s">
        <v>71</v>
      </c>
      <c r="D27" s="210">
        <v>4353</v>
      </c>
      <c r="E27" s="210" t="s">
        <v>75</v>
      </c>
      <c r="F27" s="202">
        <v>180</v>
      </c>
      <c r="G27" s="187">
        <v>0</v>
      </c>
      <c r="H27" s="195">
        <v>0</v>
      </c>
      <c r="I27" s="187">
        <v>0</v>
      </c>
      <c r="J27" s="195">
        <v>0</v>
      </c>
      <c r="K27" s="187">
        <v>22</v>
      </c>
      <c r="L27" s="195">
        <v>0.12222222222222222</v>
      </c>
      <c r="M27" s="187">
        <v>26</v>
      </c>
      <c r="N27" s="195">
        <v>0.14444444444444443</v>
      </c>
      <c r="O27" s="187">
        <v>24</v>
      </c>
      <c r="P27" s="195">
        <v>0.13333333333333333</v>
      </c>
      <c r="Q27" s="187">
        <v>23</v>
      </c>
      <c r="R27" s="195">
        <v>0.12777777777777777</v>
      </c>
      <c r="S27" s="187">
        <v>27</v>
      </c>
      <c r="T27" s="195">
        <v>0.15</v>
      </c>
      <c r="U27" s="187">
        <v>25</v>
      </c>
      <c r="V27" s="195">
        <v>0.1388888888888889</v>
      </c>
      <c r="W27" s="187">
        <v>22</v>
      </c>
      <c r="X27" s="195">
        <v>0.12222222222222222</v>
      </c>
      <c r="Y27" s="187">
        <v>27</v>
      </c>
      <c r="Z27" s="195">
        <v>0.15</v>
      </c>
      <c r="AA27" s="187">
        <v>22</v>
      </c>
      <c r="AB27" s="195">
        <v>0.12222222222222222</v>
      </c>
      <c r="AC27" s="187">
        <v>27</v>
      </c>
      <c r="AD27" s="195">
        <v>0.15</v>
      </c>
      <c r="AE27" s="187">
        <v>3</v>
      </c>
      <c r="AF27" s="195">
        <v>1.6666666666666666E-2</v>
      </c>
      <c r="AG27" s="187">
        <v>5</v>
      </c>
      <c r="AH27" s="195">
        <v>2.7777777777777776E-2</v>
      </c>
      <c r="AI27" s="201">
        <v>178</v>
      </c>
      <c r="AJ27" s="187">
        <v>23</v>
      </c>
      <c r="AK27" s="195">
        <v>0.12921348314606743</v>
      </c>
      <c r="AL27" s="187">
        <v>23</v>
      </c>
      <c r="AM27" s="195">
        <v>0.12921348314606743</v>
      </c>
      <c r="AN27" s="187">
        <v>23</v>
      </c>
      <c r="AO27" s="195">
        <v>0.12921348314606743</v>
      </c>
      <c r="AP27" s="187">
        <v>27</v>
      </c>
      <c r="AQ27" s="195">
        <v>0.15168539325842698</v>
      </c>
      <c r="AR27" s="187">
        <v>35</v>
      </c>
      <c r="AS27" s="195">
        <v>0.19662921348314608</v>
      </c>
      <c r="AT27" s="187">
        <v>33</v>
      </c>
      <c r="AU27" s="195">
        <v>0.1853932584269663</v>
      </c>
      <c r="AV27" s="187">
        <v>2</v>
      </c>
      <c r="AW27" s="195">
        <v>1.1235955056179775E-2</v>
      </c>
      <c r="AX27" s="187">
        <v>34</v>
      </c>
      <c r="AY27" s="195">
        <v>0.19101123595505617</v>
      </c>
      <c r="AZ27" s="206">
        <v>226</v>
      </c>
      <c r="BA27" s="187">
        <v>26</v>
      </c>
      <c r="BB27" s="195">
        <v>0.11504424778761062</v>
      </c>
      <c r="BC27" s="187">
        <v>23</v>
      </c>
      <c r="BD27" s="195">
        <v>0.10176991150442478</v>
      </c>
      <c r="BE27" s="187">
        <v>8</v>
      </c>
      <c r="BF27" s="187">
        <v>20</v>
      </c>
      <c r="BG27" s="187">
        <v>51</v>
      </c>
    </row>
    <row r="28" spans="1:59" s="13" customFormat="1" ht="15" customHeight="1" x14ac:dyDescent="0.3">
      <c r="A28"/>
      <c r="B28" s="210" t="s">
        <v>33</v>
      </c>
      <c r="C28" s="210" t="s">
        <v>71</v>
      </c>
      <c r="D28" s="210">
        <v>4349</v>
      </c>
      <c r="E28" s="210" t="s">
        <v>70</v>
      </c>
      <c r="F28" s="202">
        <v>417</v>
      </c>
      <c r="G28" s="187">
        <v>38</v>
      </c>
      <c r="H28" s="195">
        <v>9.1127098321342928E-2</v>
      </c>
      <c r="I28" s="187">
        <v>51</v>
      </c>
      <c r="J28" s="195">
        <v>0.1223021582733813</v>
      </c>
      <c r="K28" s="187">
        <v>59</v>
      </c>
      <c r="L28" s="195">
        <v>0.14148681055155876</v>
      </c>
      <c r="M28" s="187">
        <v>55</v>
      </c>
      <c r="N28" s="195">
        <v>0.13189448441247004</v>
      </c>
      <c r="O28" s="187">
        <v>68</v>
      </c>
      <c r="P28" s="195">
        <v>0.16306954436450841</v>
      </c>
      <c r="Q28" s="187">
        <v>60</v>
      </c>
      <c r="R28" s="195">
        <v>0.14388489208633093</v>
      </c>
      <c r="S28" s="187">
        <v>53</v>
      </c>
      <c r="T28" s="195">
        <v>0.12709832134292565</v>
      </c>
      <c r="U28" s="187">
        <v>69</v>
      </c>
      <c r="V28" s="195">
        <v>0.16546762589928057</v>
      </c>
      <c r="W28" s="187">
        <v>60</v>
      </c>
      <c r="X28" s="195">
        <v>0.14388489208633093</v>
      </c>
      <c r="Y28" s="187">
        <v>54</v>
      </c>
      <c r="Z28" s="195">
        <v>0.12949640287769784</v>
      </c>
      <c r="AA28" s="187">
        <v>59</v>
      </c>
      <c r="AB28" s="195">
        <v>0.14148681055155876</v>
      </c>
      <c r="AC28" s="187">
        <v>53</v>
      </c>
      <c r="AD28" s="195">
        <v>0.12709832134292565</v>
      </c>
      <c r="AE28" s="187">
        <v>6</v>
      </c>
      <c r="AF28" s="195">
        <v>1.4388489208633094E-2</v>
      </c>
      <c r="AG28" s="187">
        <v>8</v>
      </c>
      <c r="AH28" s="195">
        <v>1.9184652278177457E-2</v>
      </c>
      <c r="AI28" s="201">
        <v>470</v>
      </c>
      <c r="AJ28" s="187">
        <v>66</v>
      </c>
      <c r="AK28" s="195">
        <v>0.14042553191489363</v>
      </c>
      <c r="AL28" s="187">
        <v>65</v>
      </c>
      <c r="AM28" s="195">
        <v>0.13829787234042554</v>
      </c>
      <c r="AN28" s="187">
        <v>66</v>
      </c>
      <c r="AO28" s="195">
        <v>0.14042553191489363</v>
      </c>
      <c r="AP28" s="187">
        <v>65</v>
      </c>
      <c r="AQ28" s="195">
        <v>0.13829787234042554</v>
      </c>
      <c r="AR28" s="187">
        <v>43</v>
      </c>
      <c r="AS28" s="195">
        <v>9.1489361702127653E-2</v>
      </c>
      <c r="AT28" s="187">
        <v>40</v>
      </c>
      <c r="AU28" s="195">
        <v>8.5106382978723402E-2</v>
      </c>
      <c r="AV28" s="187">
        <v>1</v>
      </c>
      <c r="AW28" s="195">
        <v>2.1276595744680851E-3</v>
      </c>
      <c r="AX28" s="187">
        <v>45</v>
      </c>
      <c r="AY28" s="195">
        <v>9.5744680851063829E-2</v>
      </c>
      <c r="AZ28" s="206">
        <v>566</v>
      </c>
      <c r="BA28" s="187">
        <v>26</v>
      </c>
      <c r="BB28" s="195">
        <v>4.5936395759717315E-2</v>
      </c>
      <c r="BC28" s="187">
        <v>19</v>
      </c>
      <c r="BD28" s="195">
        <v>3.3568904593639579E-2</v>
      </c>
      <c r="BE28" s="187">
        <v>24</v>
      </c>
      <c r="BF28" s="187">
        <v>29</v>
      </c>
      <c r="BG28" s="187">
        <v>30</v>
      </c>
    </row>
    <row r="29" spans="1:59" s="13" customFormat="1" ht="15" customHeight="1" x14ac:dyDescent="0.3">
      <c r="A29"/>
      <c r="B29" s="210" t="s">
        <v>33</v>
      </c>
      <c r="C29" s="210" t="s">
        <v>71</v>
      </c>
      <c r="D29" s="210">
        <v>4351</v>
      </c>
      <c r="E29" s="210" t="s">
        <v>73</v>
      </c>
      <c r="F29" s="202">
        <v>40</v>
      </c>
      <c r="G29" s="187">
        <v>1</v>
      </c>
      <c r="H29" s="195">
        <v>2.5000000000000001E-2</v>
      </c>
      <c r="I29" s="187">
        <v>0</v>
      </c>
      <c r="J29" s="195">
        <v>0</v>
      </c>
      <c r="K29" s="187">
        <v>4</v>
      </c>
      <c r="L29" s="195">
        <v>0.1</v>
      </c>
      <c r="M29" s="187">
        <v>3</v>
      </c>
      <c r="N29" s="195">
        <v>7.4999999999999997E-2</v>
      </c>
      <c r="O29" s="187">
        <v>6</v>
      </c>
      <c r="P29" s="195">
        <v>0.15</v>
      </c>
      <c r="Q29" s="187">
        <v>4</v>
      </c>
      <c r="R29" s="195">
        <v>0.1</v>
      </c>
      <c r="S29" s="187">
        <v>4</v>
      </c>
      <c r="T29" s="195">
        <v>0.1</v>
      </c>
      <c r="U29" s="187">
        <v>6</v>
      </c>
      <c r="V29" s="195">
        <v>0.15</v>
      </c>
      <c r="W29" s="187">
        <v>4</v>
      </c>
      <c r="X29" s="195">
        <v>0.1</v>
      </c>
      <c r="Y29" s="187">
        <v>4</v>
      </c>
      <c r="Z29" s="195">
        <v>0.1</v>
      </c>
      <c r="AA29" s="187">
        <v>4</v>
      </c>
      <c r="AB29" s="195">
        <v>0.1</v>
      </c>
      <c r="AC29" s="187">
        <v>4</v>
      </c>
      <c r="AD29" s="195">
        <v>0.1</v>
      </c>
      <c r="AE29" s="187">
        <v>4</v>
      </c>
      <c r="AF29" s="195">
        <v>0.1</v>
      </c>
      <c r="AG29" s="187">
        <v>3</v>
      </c>
      <c r="AH29" s="195">
        <v>7.4999999999999997E-2</v>
      </c>
      <c r="AI29" s="201">
        <v>45</v>
      </c>
      <c r="AJ29" s="187">
        <v>8</v>
      </c>
      <c r="AK29" s="195">
        <v>0.17777777777777778</v>
      </c>
      <c r="AL29" s="187">
        <v>9</v>
      </c>
      <c r="AM29" s="195">
        <v>0.2</v>
      </c>
      <c r="AN29" s="187">
        <v>9</v>
      </c>
      <c r="AO29" s="195">
        <v>0.2</v>
      </c>
      <c r="AP29" s="187">
        <v>6</v>
      </c>
      <c r="AQ29" s="195">
        <v>0.13333333333333333</v>
      </c>
      <c r="AR29" s="187">
        <v>8</v>
      </c>
      <c r="AS29" s="195">
        <v>0.17777777777777778</v>
      </c>
      <c r="AT29" s="187">
        <v>8</v>
      </c>
      <c r="AU29" s="195">
        <v>0.17777777777777778</v>
      </c>
      <c r="AV29" s="187">
        <v>5</v>
      </c>
      <c r="AW29" s="195">
        <v>0.1111111111111111</v>
      </c>
      <c r="AX29" s="187">
        <v>7</v>
      </c>
      <c r="AY29" s="195">
        <v>0.15555555555555556</v>
      </c>
      <c r="AZ29" s="206">
        <v>46</v>
      </c>
      <c r="BA29" s="187">
        <v>5</v>
      </c>
      <c r="BB29" s="195">
        <v>0.10869565217391304</v>
      </c>
      <c r="BC29" s="187">
        <v>6</v>
      </c>
      <c r="BD29" s="195">
        <v>0.13043478260869565</v>
      </c>
      <c r="BE29" s="187">
        <v>3</v>
      </c>
      <c r="BF29" s="187">
        <v>0</v>
      </c>
      <c r="BG29" s="187">
        <v>0</v>
      </c>
    </row>
    <row r="30" spans="1:59" s="13" customFormat="1" ht="15" customHeight="1" x14ac:dyDescent="0.3">
      <c r="A30"/>
      <c r="B30" s="209" t="s">
        <v>33</v>
      </c>
      <c r="C30" s="209" t="s">
        <v>71</v>
      </c>
      <c r="D30" s="209">
        <v>4354</v>
      </c>
      <c r="E30" s="209" t="s">
        <v>76</v>
      </c>
      <c r="F30" s="202">
        <v>18</v>
      </c>
      <c r="G30" s="187">
        <v>0</v>
      </c>
      <c r="H30" s="195">
        <v>0</v>
      </c>
      <c r="I30" s="187">
        <v>0</v>
      </c>
      <c r="J30" s="195">
        <v>0</v>
      </c>
      <c r="K30" s="187">
        <v>4</v>
      </c>
      <c r="L30" s="195">
        <v>0.22222222222222221</v>
      </c>
      <c r="M30" s="187">
        <v>0</v>
      </c>
      <c r="N30" s="195">
        <v>0</v>
      </c>
      <c r="O30" s="187">
        <v>4</v>
      </c>
      <c r="P30" s="195">
        <v>0.22222222222222221</v>
      </c>
      <c r="Q30" s="187">
        <v>4</v>
      </c>
      <c r="R30" s="195">
        <v>0.22222222222222221</v>
      </c>
      <c r="S30" s="187">
        <v>0</v>
      </c>
      <c r="T30" s="195">
        <v>0</v>
      </c>
      <c r="U30" s="187">
        <v>4</v>
      </c>
      <c r="V30" s="195">
        <v>0.22222222222222221</v>
      </c>
      <c r="W30" s="187">
        <v>4</v>
      </c>
      <c r="X30" s="195">
        <v>0.22222222222222221</v>
      </c>
      <c r="Y30" s="187">
        <v>0</v>
      </c>
      <c r="Z30" s="195">
        <v>0</v>
      </c>
      <c r="AA30" s="187">
        <v>4</v>
      </c>
      <c r="AB30" s="195">
        <v>0.22222222222222221</v>
      </c>
      <c r="AC30" s="187">
        <v>0</v>
      </c>
      <c r="AD30" s="195">
        <v>0</v>
      </c>
      <c r="AE30" s="187">
        <v>4</v>
      </c>
      <c r="AF30" s="195">
        <v>0.22222222222222221</v>
      </c>
      <c r="AG30" s="187">
        <v>2</v>
      </c>
      <c r="AH30" s="195">
        <v>0.1111111111111111</v>
      </c>
      <c r="AI30" s="201">
        <v>29</v>
      </c>
      <c r="AJ30" s="187">
        <v>1</v>
      </c>
      <c r="AK30" s="195">
        <v>3.4482758620689655E-2</v>
      </c>
      <c r="AL30" s="187">
        <v>1</v>
      </c>
      <c r="AM30" s="195">
        <v>3.4482758620689655E-2</v>
      </c>
      <c r="AN30" s="187">
        <v>2</v>
      </c>
      <c r="AO30" s="195">
        <v>6.8965517241379309E-2</v>
      </c>
      <c r="AP30" s="187">
        <v>1</v>
      </c>
      <c r="AQ30" s="195">
        <v>3.4482758620689655E-2</v>
      </c>
      <c r="AR30" s="187">
        <v>0</v>
      </c>
      <c r="AS30" s="195">
        <v>0</v>
      </c>
      <c r="AT30" s="187">
        <v>0</v>
      </c>
      <c r="AU30" s="195">
        <v>0</v>
      </c>
      <c r="AV30" s="187">
        <v>1</v>
      </c>
      <c r="AW30" s="195">
        <v>3.4482758620689655E-2</v>
      </c>
      <c r="AX30" s="187">
        <v>0</v>
      </c>
      <c r="AY30" s="195">
        <v>0</v>
      </c>
      <c r="AZ30" s="206">
        <v>30</v>
      </c>
      <c r="BA30" s="187">
        <v>5</v>
      </c>
      <c r="BB30" s="195">
        <v>0.16666666666666666</v>
      </c>
      <c r="BC30" s="187">
        <v>4</v>
      </c>
      <c r="BD30" s="195">
        <v>0.13333333333333333</v>
      </c>
      <c r="BE30" s="187">
        <v>5</v>
      </c>
      <c r="BF30" s="187">
        <v>2</v>
      </c>
      <c r="BG30" s="187">
        <v>0</v>
      </c>
    </row>
    <row r="31" spans="1:59" s="13" customFormat="1" ht="15" customHeight="1" x14ac:dyDescent="0.3">
      <c r="A31"/>
      <c r="B31" s="210" t="s">
        <v>33</v>
      </c>
      <c r="C31" s="210" t="s">
        <v>71</v>
      </c>
      <c r="D31" s="210">
        <v>4355</v>
      </c>
      <c r="E31" s="210" t="s">
        <v>77</v>
      </c>
      <c r="F31" s="202">
        <v>172</v>
      </c>
      <c r="G31" s="187">
        <v>6</v>
      </c>
      <c r="H31" s="195">
        <v>3.4883720930232558E-2</v>
      </c>
      <c r="I31" s="187">
        <v>0</v>
      </c>
      <c r="J31" s="195">
        <v>0</v>
      </c>
      <c r="K31" s="187">
        <v>24</v>
      </c>
      <c r="L31" s="195">
        <v>0.13953488372093023</v>
      </c>
      <c r="M31" s="187">
        <v>27</v>
      </c>
      <c r="N31" s="195">
        <v>0.15697674418604651</v>
      </c>
      <c r="O31" s="187">
        <v>25</v>
      </c>
      <c r="P31" s="195">
        <v>0.14534883720930233</v>
      </c>
      <c r="Q31" s="187">
        <v>23</v>
      </c>
      <c r="R31" s="195">
        <v>0.13372093023255813</v>
      </c>
      <c r="S31" s="187">
        <v>27</v>
      </c>
      <c r="T31" s="195">
        <v>0.15697674418604651</v>
      </c>
      <c r="U31" s="187">
        <v>25</v>
      </c>
      <c r="V31" s="195">
        <v>0.14534883720930233</v>
      </c>
      <c r="W31" s="187">
        <v>24</v>
      </c>
      <c r="X31" s="195">
        <v>0.13953488372093023</v>
      </c>
      <c r="Y31" s="187">
        <v>27</v>
      </c>
      <c r="Z31" s="195">
        <v>0.15697674418604651</v>
      </c>
      <c r="AA31" s="187">
        <v>25</v>
      </c>
      <c r="AB31" s="195">
        <v>0.14534883720930233</v>
      </c>
      <c r="AC31" s="187">
        <v>27</v>
      </c>
      <c r="AD31" s="195">
        <v>0.15697674418604651</v>
      </c>
      <c r="AE31" s="187">
        <v>12</v>
      </c>
      <c r="AF31" s="195">
        <v>6.9767441860465115E-2</v>
      </c>
      <c r="AG31" s="187">
        <v>15</v>
      </c>
      <c r="AH31" s="195">
        <v>8.7209302325581398E-2</v>
      </c>
      <c r="AI31" s="201">
        <v>207</v>
      </c>
      <c r="AJ31" s="187">
        <v>23</v>
      </c>
      <c r="AK31" s="195">
        <v>0.1111111111111111</v>
      </c>
      <c r="AL31" s="187">
        <v>25</v>
      </c>
      <c r="AM31" s="195">
        <v>0.12077294685990338</v>
      </c>
      <c r="AN31" s="187">
        <v>24</v>
      </c>
      <c r="AO31" s="195">
        <v>0.11594202898550725</v>
      </c>
      <c r="AP31" s="187">
        <v>37</v>
      </c>
      <c r="AQ31" s="195">
        <v>0.17874396135265699</v>
      </c>
      <c r="AR31" s="187">
        <v>19</v>
      </c>
      <c r="AS31" s="195">
        <v>9.1787439613526575E-2</v>
      </c>
      <c r="AT31" s="187">
        <v>19</v>
      </c>
      <c r="AU31" s="195">
        <v>9.1787439613526575E-2</v>
      </c>
      <c r="AV31" s="187">
        <v>6</v>
      </c>
      <c r="AW31" s="195">
        <v>2.8985507246376812E-2</v>
      </c>
      <c r="AX31" s="187">
        <v>18</v>
      </c>
      <c r="AY31" s="195">
        <v>8.6956521739130432E-2</v>
      </c>
      <c r="AZ31" s="206">
        <v>239</v>
      </c>
      <c r="BA31" s="187">
        <v>18</v>
      </c>
      <c r="BB31" s="195">
        <v>7.5313807531380755E-2</v>
      </c>
      <c r="BC31" s="187">
        <v>13</v>
      </c>
      <c r="BD31" s="195">
        <v>5.4393305439330547E-2</v>
      </c>
      <c r="BE31" s="187">
        <v>20</v>
      </c>
      <c r="BF31" s="187">
        <v>21</v>
      </c>
      <c r="BG31" s="187">
        <v>0</v>
      </c>
    </row>
    <row r="32" spans="1:59" s="13" customFormat="1" ht="15" customHeight="1" x14ac:dyDescent="0.3">
      <c r="A32"/>
      <c r="B32" s="209" t="s">
        <v>33</v>
      </c>
      <c r="C32" s="209" t="s">
        <v>71</v>
      </c>
      <c r="D32" s="209">
        <v>4352</v>
      </c>
      <c r="E32" s="209" t="s">
        <v>74</v>
      </c>
      <c r="F32" s="202">
        <v>10</v>
      </c>
      <c r="G32" s="187">
        <v>0</v>
      </c>
      <c r="H32" s="195">
        <v>0</v>
      </c>
      <c r="I32" s="187">
        <v>0</v>
      </c>
      <c r="J32" s="195">
        <v>0</v>
      </c>
      <c r="K32" s="187">
        <v>5</v>
      </c>
      <c r="L32" s="195">
        <v>0.5</v>
      </c>
      <c r="M32" s="187">
        <v>3</v>
      </c>
      <c r="N32" s="195">
        <v>0.3</v>
      </c>
      <c r="O32" s="187">
        <v>2</v>
      </c>
      <c r="P32" s="195">
        <v>0.2</v>
      </c>
      <c r="Q32" s="187">
        <v>5</v>
      </c>
      <c r="R32" s="195">
        <v>0.5</v>
      </c>
      <c r="S32" s="187">
        <v>3</v>
      </c>
      <c r="T32" s="195">
        <v>0.3</v>
      </c>
      <c r="U32" s="187">
        <v>3</v>
      </c>
      <c r="V32" s="195">
        <v>0.3</v>
      </c>
      <c r="W32" s="187">
        <v>5</v>
      </c>
      <c r="X32" s="195">
        <v>0.5</v>
      </c>
      <c r="Y32" s="187">
        <v>2</v>
      </c>
      <c r="Z32" s="195">
        <v>0.2</v>
      </c>
      <c r="AA32" s="187">
        <v>5</v>
      </c>
      <c r="AB32" s="195">
        <v>0.5</v>
      </c>
      <c r="AC32" s="187">
        <v>2</v>
      </c>
      <c r="AD32" s="195">
        <v>0.2</v>
      </c>
      <c r="AE32" s="187">
        <v>0</v>
      </c>
      <c r="AF32" s="195">
        <v>0</v>
      </c>
      <c r="AG32" s="187">
        <v>3</v>
      </c>
      <c r="AH32" s="195">
        <v>0.3</v>
      </c>
      <c r="AI32" s="201">
        <v>30</v>
      </c>
      <c r="AJ32" s="187">
        <v>3</v>
      </c>
      <c r="AK32" s="195">
        <v>0.1</v>
      </c>
      <c r="AL32" s="187">
        <v>3</v>
      </c>
      <c r="AM32" s="195">
        <v>0.1</v>
      </c>
      <c r="AN32" s="187">
        <v>3</v>
      </c>
      <c r="AO32" s="195">
        <v>0.1</v>
      </c>
      <c r="AP32" s="187">
        <v>2</v>
      </c>
      <c r="AQ32" s="195">
        <v>6.6666666666666666E-2</v>
      </c>
      <c r="AR32" s="187">
        <v>1</v>
      </c>
      <c r="AS32" s="195">
        <v>3.3333333333333333E-2</v>
      </c>
      <c r="AT32" s="187">
        <v>1</v>
      </c>
      <c r="AU32" s="195">
        <v>3.3333333333333333E-2</v>
      </c>
      <c r="AV32" s="187">
        <v>0</v>
      </c>
      <c r="AW32" s="195">
        <v>0</v>
      </c>
      <c r="AX32" s="187">
        <v>1</v>
      </c>
      <c r="AY32" s="195">
        <v>3.3333333333333333E-2</v>
      </c>
      <c r="AZ32" s="206">
        <v>32</v>
      </c>
      <c r="BA32" s="187">
        <v>5</v>
      </c>
      <c r="BB32" s="195">
        <v>0.15625</v>
      </c>
      <c r="BC32" s="187">
        <v>3</v>
      </c>
      <c r="BD32" s="195">
        <v>9.375E-2</v>
      </c>
      <c r="BE32" s="187">
        <v>1</v>
      </c>
      <c r="BF32" s="187">
        <v>0</v>
      </c>
      <c r="BG32" s="187">
        <v>0</v>
      </c>
    </row>
    <row r="33" spans="1:59" s="13" customFormat="1" ht="15" customHeight="1" x14ac:dyDescent="0.3">
      <c r="A33"/>
      <c r="B33" s="210" t="s">
        <v>33</v>
      </c>
      <c r="C33" s="210" t="s">
        <v>49</v>
      </c>
      <c r="D33" s="210">
        <v>4334</v>
      </c>
      <c r="E33" s="210" t="s">
        <v>52</v>
      </c>
      <c r="F33" s="202">
        <v>115</v>
      </c>
      <c r="G33" s="187">
        <v>0</v>
      </c>
      <c r="H33" s="195">
        <v>0</v>
      </c>
      <c r="I33" s="187">
        <v>0</v>
      </c>
      <c r="J33" s="195">
        <v>0</v>
      </c>
      <c r="K33" s="187">
        <v>18</v>
      </c>
      <c r="L33" s="195">
        <v>0.15652173913043479</v>
      </c>
      <c r="M33" s="187">
        <v>22</v>
      </c>
      <c r="N33" s="195">
        <v>0.19130434782608696</v>
      </c>
      <c r="O33" s="187">
        <v>17</v>
      </c>
      <c r="P33" s="195">
        <v>0.14782608695652175</v>
      </c>
      <c r="Q33" s="187">
        <v>19</v>
      </c>
      <c r="R33" s="195">
        <v>0.16521739130434782</v>
      </c>
      <c r="S33" s="187">
        <v>22</v>
      </c>
      <c r="T33" s="195">
        <v>0.19130434782608696</v>
      </c>
      <c r="U33" s="187">
        <v>15</v>
      </c>
      <c r="V33" s="195">
        <v>0.13043478260869565</v>
      </c>
      <c r="W33" s="187">
        <v>19</v>
      </c>
      <c r="X33" s="195">
        <v>0.16521739130434782</v>
      </c>
      <c r="Y33" s="187">
        <v>22</v>
      </c>
      <c r="Z33" s="195">
        <v>0.19130434782608696</v>
      </c>
      <c r="AA33" s="187">
        <v>19</v>
      </c>
      <c r="AB33" s="195">
        <v>0.16521739130434782</v>
      </c>
      <c r="AC33" s="187">
        <v>22</v>
      </c>
      <c r="AD33" s="195">
        <v>0.19130434782608696</v>
      </c>
      <c r="AE33" s="187">
        <v>4</v>
      </c>
      <c r="AF33" s="195">
        <v>3.4782608695652174E-2</v>
      </c>
      <c r="AG33" s="187">
        <v>3</v>
      </c>
      <c r="AH33" s="195">
        <v>2.6086956521739129E-2</v>
      </c>
      <c r="AI33" s="201">
        <v>195</v>
      </c>
      <c r="AJ33" s="187">
        <v>17</v>
      </c>
      <c r="AK33" s="195">
        <v>8.7179487179487175E-2</v>
      </c>
      <c r="AL33" s="187">
        <v>18</v>
      </c>
      <c r="AM33" s="195">
        <v>9.2307692307692313E-2</v>
      </c>
      <c r="AN33" s="187">
        <v>17</v>
      </c>
      <c r="AO33" s="195">
        <v>8.7179487179487175E-2</v>
      </c>
      <c r="AP33" s="187">
        <v>17</v>
      </c>
      <c r="AQ33" s="195">
        <v>8.7179487179487175E-2</v>
      </c>
      <c r="AR33" s="187">
        <v>14</v>
      </c>
      <c r="AS33" s="195">
        <v>7.179487179487179E-2</v>
      </c>
      <c r="AT33" s="187">
        <v>14</v>
      </c>
      <c r="AU33" s="195">
        <v>7.179487179487179E-2</v>
      </c>
      <c r="AV33" s="187">
        <v>2</v>
      </c>
      <c r="AW33" s="195">
        <v>1.0256410256410256E-2</v>
      </c>
      <c r="AX33" s="187">
        <v>8</v>
      </c>
      <c r="AY33" s="195">
        <v>4.1025641025641026E-2</v>
      </c>
      <c r="AZ33" s="206">
        <v>183</v>
      </c>
      <c r="BA33" s="187">
        <v>10</v>
      </c>
      <c r="BB33" s="195">
        <v>5.4644808743169397E-2</v>
      </c>
      <c r="BC33" s="187">
        <v>8</v>
      </c>
      <c r="BD33" s="195">
        <v>4.3715846994535519E-2</v>
      </c>
      <c r="BE33" s="187">
        <v>10</v>
      </c>
      <c r="BF33" s="187">
        <v>1</v>
      </c>
      <c r="BG33" s="187">
        <v>1</v>
      </c>
    </row>
    <row r="34" spans="1:59" s="13" customFormat="1" ht="15" customHeight="1" x14ac:dyDescent="0.3">
      <c r="A34"/>
      <c r="B34" s="209" t="s">
        <v>33</v>
      </c>
      <c r="C34" s="209" t="s">
        <v>49</v>
      </c>
      <c r="D34" s="209">
        <v>4331</v>
      </c>
      <c r="E34" s="209" t="s">
        <v>49</v>
      </c>
      <c r="F34" s="202">
        <v>650</v>
      </c>
      <c r="G34" s="187">
        <v>35</v>
      </c>
      <c r="H34" s="195">
        <v>5.3846153846153849E-2</v>
      </c>
      <c r="I34" s="187">
        <v>39</v>
      </c>
      <c r="J34" s="195">
        <v>0.06</v>
      </c>
      <c r="K34" s="187">
        <v>72</v>
      </c>
      <c r="L34" s="195">
        <v>0.11076923076923077</v>
      </c>
      <c r="M34" s="187">
        <v>62</v>
      </c>
      <c r="N34" s="195">
        <v>9.5384615384615387E-2</v>
      </c>
      <c r="O34" s="187">
        <v>72</v>
      </c>
      <c r="P34" s="195">
        <v>0.11076923076923077</v>
      </c>
      <c r="Q34" s="187">
        <v>72</v>
      </c>
      <c r="R34" s="195">
        <v>0.11076923076923077</v>
      </c>
      <c r="S34" s="187">
        <v>64</v>
      </c>
      <c r="T34" s="195">
        <v>9.8461538461538461E-2</v>
      </c>
      <c r="U34" s="187">
        <v>72</v>
      </c>
      <c r="V34" s="195">
        <v>0.11076923076923077</v>
      </c>
      <c r="W34" s="187">
        <v>72</v>
      </c>
      <c r="X34" s="195">
        <v>0.11076923076923077</v>
      </c>
      <c r="Y34" s="187">
        <v>65</v>
      </c>
      <c r="Z34" s="195">
        <v>0.1</v>
      </c>
      <c r="AA34" s="187">
        <v>72</v>
      </c>
      <c r="AB34" s="195">
        <v>0.11076923076923077</v>
      </c>
      <c r="AC34" s="187">
        <v>64</v>
      </c>
      <c r="AD34" s="195">
        <v>9.8461538461538461E-2</v>
      </c>
      <c r="AE34" s="187">
        <v>21</v>
      </c>
      <c r="AF34" s="195">
        <v>3.2307692307692308E-2</v>
      </c>
      <c r="AG34" s="187">
        <v>25</v>
      </c>
      <c r="AH34" s="195">
        <v>3.8461538461538464E-2</v>
      </c>
      <c r="AI34" s="201">
        <v>675</v>
      </c>
      <c r="AJ34" s="187">
        <v>85</v>
      </c>
      <c r="AK34" s="195">
        <v>0.12592592592592591</v>
      </c>
      <c r="AL34" s="187">
        <v>85</v>
      </c>
      <c r="AM34" s="195">
        <v>0.12592592592592591</v>
      </c>
      <c r="AN34" s="187">
        <v>84</v>
      </c>
      <c r="AO34" s="195">
        <v>0.12444444444444444</v>
      </c>
      <c r="AP34" s="187">
        <v>51</v>
      </c>
      <c r="AQ34" s="195">
        <v>7.5555555555555556E-2</v>
      </c>
      <c r="AR34" s="187">
        <v>48</v>
      </c>
      <c r="AS34" s="195">
        <v>7.1111111111111111E-2</v>
      </c>
      <c r="AT34" s="187">
        <v>57</v>
      </c>
      <c r="AU34" s="195">
        <v>8.4444444444444447E-2</v>
      </c>
      <c r="AV34" s="187">
        <v>27</v>
      </c>
      <c r="AW34" s="195">
        <v>0.04</v>
      </c>
      <c r="AX34" s="187">
        <v>55</v>
      </c>
      <c r="AY34" s="195">
        <v>8.1481481481481488E-2</v>
      </c>
      <c r="AZ34" s="206">
        <v>800</v>
      </c>
      <c r="BA34" s="187">
        <v>50</v>
      </c>
      <c r="BB34" s="195">
        <v>6.25E-2</v>
      </c>
      <c r="BC34" s="187">
        <v>46</v>
      </c>
      <c r="BD34" s="195">
        <v>5.7500000000000002E-2</v>
      </c>
      <c r="BE34" s="187">
        <v>34</v>
      </c>
      <c r="BF34" s="187">
        <v>26</v>
      </c>
      <c r="BG34" s="187">
        <v>74</v>
      </c>
    </row>
    <row r="35" spans="1:59" s="13" customFormat="1" ht="15" customHeight="1" x14ac:dyDescent="0.3">
      <c r="A35"/>
      <c r="B35" s="209" t="s">
        <v>33</v>
      </c>
      <c r="C35" s="209" t="s">
        <v>49</v>
      </c>
      <c r="D35" s="209">
        <v>4333</v>
      </c>
      <c r="E35" s="209" t="s">
        <v>51</v>
      </c>
      <c r="F35" s="202">
        <v>440</v>
      </c>
      <c r="G35" s="187">
        <v>17</v>
      </c>
      <c r="H35" s="195">
        <v>3.8636363636363635E-2</v>
      </c>
      <c r="I35" s="187">
        <v>17</v>
      </c>
      <c r="J35" s="195">
        <v>3.8636363636363635E-2</v>
      </c>
      <c r="K35" s="187">
        <v>44</v>
      </c>
      <c r="L35" s="195">
        <v>0.1</v>
      </c>
      <c r="M35" s="187">
        <v>46</v>
      </c>
      <c r="N35" s="195">
        <v>0.10454545454545454</v>
      </c>
      <c r="O35" s="187">
        <v>39</v>
      </c>
      <c r="P35" s="195">
        <v>8.8636363636363638E-2</v>
      </c>
      <c r="Q35" s="187">
        <v>43</v>
      </c>
      <c r="R35" s="195">
        <v>9.7727272727272732E-2</v>
      </c>
      <c r="S35" s="187">
        <v>46</v>
      </c>
      <c r="T35" s="195">
        <v>0.10454545454545454</v>
      </c>
      <c r="U35" s="187">
        <v>40</v>
      </c>
      <c r="V35" s="195">
        <v>9.0909090909090912E-2</v>
      </c>
      <c r="W35" s="187">
        <v>43</v>
      </c>
      <c r="X35" s="195">
        <v>9.7727272727272732E-2</v>
      </c>
      <c r="Y35" s="187">
        <v>46</v>
      </c>
      <c r="Z35" s="195">
        <v>0.10454545454545454</v>
      </c>
      <c r="AA35" s="187">
        <v>44</v>
      </c>
      <c r="AB35" s="195">
        <v>0.1</v>
      </c>
      <c r="AC35" s="187">
        <v>44</v>
      </c>
      <c r="AD35" s="195">
        <v>0.1</v>
      </c>
      <c r="AE35" s="187">
        <v>8</v>
      </c>
      <c r="AF35" s="195">
        <v>1.8181818181818181E-2</v>
      </c>
      <c r="AG35" s="187">
        <v>14</v>
      </c>
      <c r="AH35" s="195">
        <v>3.1818181818181815E-2</v>
      </c>
      <c r="AI35" s="201">
        <v>455</v>
      </c>
      <c r="AJ35" s="187">
        <v>53</v>
      </c>
      <c r="AK35" s="195">
        <v>0.11648351648351649</v>
      </c>
      <c r="AL35" s="187">
        <v>52</v>
      </c>
      <c r="AM35" s="195">
        <v>0.11428571428571428</v>
      </c>
      <c r="AN35" s="187">
        <v>51</v>
      </c>
      <c r="AO35" s="195">
        <v>0.11208791208791209</v>
      </c>
      <c r="AP35" s="187">
        <v>47</v>
      </c>
      <c r="AQ35" s="195">
        <v>0.10329670329670329</v>
      </c>
      <c r="AR35" s="187">
        <v>45</v>
      </c>
      <c r="AS35" s="195">
        <v>9.8901098901098897E-2</v>
      </c>
      <c r="AT35" s="187">
        <v>50</v>
      </c>
      <c r="AU35" s="195">
        <v>0.10989010989010989</v>
      </c>
      <c r="AV35" s="187">
        <v>11</v>
      </c>
      <c r="AW35" s="195">
        <v>2.4175824175824177E-2</v>
      </c>
      <c r="AX35" s="187">
        <v>48</v>
      </c>
      <c r="AY35" s="195">
        <v>0.10549450549450549</v>
      </c>
      <c r="AZ35" s="206">
        <v>580</v>
      </c>
      <c r="BA35" s="187">
        <v>31</v>
      </c>
      <c r="BB35" s="195">
        <v>5.3448275862068968E-2</v>
      </c>
      <c r="BC35" s="187">
        <v>19</v>
      </c>
      <c r="BD35" s="195">
        <v>3.2758620689655175E-2</v>
      </c>
      <c r="BE35" s="187">
        <v>50</v>
      </c>
      <c r="BF35" s="187">
        <v>6</v>
      </c>
      <c r="BG35" s="187">
        <v>37</v>
      </c>
    </row>
    <row r="36" spans="1:59" s="13" customFormat="1" ht="15" customHeight="1" x14ac:dyDescent="0.3">
      <c r="A36"/>
      <c r="B36" s="210" t="s">
        <v>33</v>
      </c>
      <c r="C36" s="210" t="s">
        <v>49</v>
      </c>
      <c r="D36" s="210">
        <v>4332</v>
      </c>
      <c r="E36" s="210" t="s">
        <v>50</v>
      </c>
      <c r="F36" s="202">
        <v>550</v>
      </c>
      <c r="G36" s="187">
        <v>32</v>
      </c>
      <c r="H36" s="195">
        <v>5.8181818181818182E-2</v>
      </c>
      <c r="I36" s="187">
        <v>37</v>
      </c>
      <c r="J36" s="195">
        <v>6.7272727272727276E-2</v>
      </c>
      <c r="K36" s="187">
        <v>75</v>
      </c>
      <c r="L36" s="195">
        <v>0.13636363636363635</v>
      </c>
      <c r="M36" s="187">
        <v>65</v>
      </c>
      <c r="N36" s="195">
        <v>0.11818181818181818</v>
      </c>
      <c r="O36" s="187">
        <v>75</v>
      </c>
      <c r="P36" s="195">
        <v>0.13636363636363635</v>
      </c>
      <c r="Q36" s="187">
        <v>81</v>
      </c>
      <c r="R36" s="195">
        <v>0.14727272727272728</v>
      </c>
      <c r="S36" s="187">
        <v>69</v>
      </c>
      <c r="T36" s="195">
        <v>0.12545454545454546</v>
      </c>
      <c r="U36" s="187">
        <v>77</v>
      </c>
      <c r="V36" s="195">
        <v>0.14000000000000001</v>
      </c>
      <c r="W36" s="187">
        <v>83</v>
      </c>
      <c r="X36" s="195">
        <v>0.15090909090909091</v>
      </c>
      <c r="Y36" s="187">
        <v>68</v>
      </c>
      <c r="Z36" s="195">
        <v>0.12363636363636364</v>
      </c>
      <c r="AA36" s="187">
        <v>81</v>
      </c>
      <c r="AB36" s="195">
        <v>0.14727272727272728</v>
      </c>
      <c r="AC36" s="187">
        <v>70</v>
      </c>
      <c r="AD36" s="195">
        <v>0.12727272727272726</v>
      </c>
      <c r="AE36" s="187">
        <v>28</v>
      </c>
      <c r="AF36" s="195">
        <v>5.0909090909090911E-2</v>
      </c>
      <c r="AG36" s="187">
        <v>36</v>
      </c>
      <c r="AH36" s="195">
        <v>6.545454545454546E-2</v>
      </c>
      <c r="AI36" s="201">
        <v>555</v>
      </c>
      <c r="AJ36" s="187">
        <v>73</v>
      </c>
      <c r="AK36" s="195">
        <v>0.13153153153153152</v>
      </c>
      <c r="AL36" s="187">
        <v>73</v>
      </c>
      <c r="AM36" s="195">
        <v>0.13153153153153152</v>
      </c>
      <c r="AN36" s="187">
        <v>73</v>
      </c>
      <c r="AO36" s="195">
        <v>0.13153153153153152</v>
      </c>
      <c r="AP36" s="187">
        <v>76</v>
      </c>
      <c r="AQ36" s="195">
        <v>0.13693693693693693</v>
      </c>
      <c r="AR36" s="187">
        <v>61</v>
      </c>
      <c r="AS36" s="195">
        <v>0.10990990990990991</v>
      </c>
      <c r="AT36" s="187">
        <v>64</v>
      </c>
      <c r="AU36" s="195">
        <v>0.11531531531531532</v>
      </c>
      <c r="AV36" s="187">
        <v>32</v>
      </c>
      <c r="AW36" s="195">
        <v>5.7657657657657659E-2</v>
      </c>
      <c r="AX36" s="187">
        <v>55</v>
      </c>
      <c r="AY36" s="195">
        <v>9.90990990990991E-2</v>
      </c>
      <c r="AZ36" s="206">
        <v>700</v>
      </c>
      <c r="BA36" s="187">
        <v>42</v>
      </c>
      <c r="BB36" s="195">
        <v>0.06</v>
      </c>
      <c r="BC36" s="187">
        <v>37</v>
      </c>
      <c r="BD36" s="195">
        <v>5.2857142857142859E-2</v>
      </c>
      <c r="BE36" s="187">
        <v>25</v>
      </c>
      <c r="BF36" s="187">
        <v>13</v>
      </c>
      <c r="BG36" s="187">
        <v>12</v>
      </c>
    </row>
    <row r="37" spans="1:59" s="13" customFormat="1" ht="15" customHeight="1" x14ac:dyDescent="0.3">
      <c r="A37"/>
      <c r="B37" s="209" t="s">
        <v>33</v>
      </c>
      <c r="C37" s="209" t="s">
        <v>49</v>
      </c>
      <c r="D37" s="209">
        <v>4335</v>
      </c>
      <c r="E37" s="209" t="s">
        <v>53</v>
      </c>
      <c r="F37" s="202">
        <v>155</v>
      </c>
      <c r="G37" s="187">
        <v>0</v>
      </c>
      <c r="H37" s="195">
        <v>0</v>
      </c>
      <c r="I37" s="187">
        <v>0</v>
      </c>
      <c r="J37" s="195">
        <v>0</v>
      </c>
      <c r="K37" s="187">
        <v>29</v>
      </c>
      <c r="L37" s="195">
        <v>0.18709677419354839</v>
      </c>
      <c r="M37" s="187">
        <v>26</v>
      </c>
      <c r="N37" s="195">
        <v>0.16774193548387098</v>
      </c>
      <c r="O37" s="187">
        <v>32</v>
      </c>
      <c r="P37" s="195">
        <v>0.20645161290322581</v>
      </c>
      <c r="Q37" s="187">
        <v>29</v>
      </c>
      <c r="R37" s="195">
        <v>0.18709677419354839</v>
      </c>
      <c r="S37" s="187">
        <v>26</v>
      </c>
      <c r="T37" s="195">
        <v>0.16774193548387098</v>
      </c>
      <c r="U37" s="187">
        <v>33</v>
      </c>
      <c r="V37" s="195">
        <v>0.2129032258064516</v>
      </c>
      <c r="W37" s="187">
        <v>29</v>
      </c>
      <c r="X37" s="195">
        <v>0.18709677419354839</v>
      </c>
      <c r="Y37" s="187">
        <v>26</v>
      </c>
      <c r="Z37" s="195">
        <v>0.16774193548387098</v>
      </c>
      <c r="AA37" s="187">
        <v>29</v>
      </c>
      <c r="AB37" s="195">
        <v>0.18709677419354839</v>
      </c>
      <c r="AC37" s="187">
        <v>25</v>
      </c>
      <c r="AD37" s="195">
        <v>0.16129032258064516</v>
      </c>
      <c r="AE37" s="187">
        <v>15</v>
      </c>
      <c r="AF37" s="195">
        <v>9.6774193548387094E-2</v>
      </c>
      <c r="AG37" s="187">
        <v>10</v>
      </c>
      <c r="AH37" s="195">
        <v>6.4516129032258063E-2</v>
      </c>
      <c r="AI37" s="201">
        <v>205</v>
      </c>
      <c r="AJ37" s="187">
        <v>26</v>
      </c>
      <c r="AK37" s="195">
        <v>0.12682926829268293</v>
      </c>
      <c r="AL37" s="187">
        <v>27</v>
      </c>
      <c r="AM37" s="195">
        <v>0.13170731707317074</v>
      </c>
      <c r="AN37" s="187">
        <v>28</v>
      </c>
      <c r="AO37" s="195">
        <v>0.13658536585365855</v>
      </c>
      <c r="AP37" s="187">
        <v>22</v>
      </c>
      <c r="AQ37" s="195">
        <v>0.10731707317073171</v>
      </c>
      <c r="AR37" s="187">
        <v>19</v>
      </c>
      <c r="AS37" s="195">
        <v>9.2682926829268292E-2</v>
      </c>
      <c r="AT37" s="187">
        <v>17</v>
      </c>
      <c r="AU37" s="195">
        <v>8.2926829268292687E-2</v>
      </c>
      <c r="AV37" s="187">
        <v>10</v>
      </c>
      <c r="AW37" s="195">
        <v>4.878048780487805E-2</v>
      </c>
      <c r="AX37" s="187">
        <v>19</v>
      </c>
      <c r="AY37" s="195">
        <v>9.2682926829268292E-2</v>
      </c>
      <c r="AZ37" s="206">
        <v>298</v>
      </c>
      <c r="BA37" s="187">
        <v>17</v>
      </c>
      <c r="BB37" s="195">
        <v>5.7046979865771813E-2</v>
      </c>
      <c r="BC37" s="187">
        <v>8</v>
      </c>
      <c r="BD37" s="195">
        <v>2.6845637583892617E-2</v>
      </c>
      <c r="BE37" s="187">
        <v>0</v>
      </c>
      <c r="BF37" s="187">
        <v>0</v>
      </c>
      <c r="BG37" s="187">
        <v>0</v>
      </c>
    </row>
    <row r="38" spans="1:59" s="13" customFormat="1" ht="15" customHeight="1" x14ac:dyDescent="0.3">
      <c r="A38"/>
      <c r="B38" s="209" t="s">
        <v>33</v>
      </c>
      <c r="C38" s="209" t="s">
        <v>49</v>
      </c>
      <c r="D38" s="209">
        <v>7183</v>
      </c>
      <c r="E38" s="209" t="s">
        <v>202</v>
      </c>
      <c r="F38" s="202">
        <v>385</v>
      </c>
      <c r="G38" s="187">
        <v>0</v>
      </c>
      <c r="H38" s="195">
        <v>0</v>
      </c>
      <c r="I38" s="187">
        <v>1</v>
      </c>
      <c r="J38" s="195">
        <v>2.5974025974025974E-3</v>
      </c>
      <c r="K38" s="187">
        <v>48</v>
      </c>
      <c r="L38" s="195">
        <v>0.12467532467532468</v>
      </c>
      <c r="M38" s="187">
        <v>57</v>
      </c>
      <c r="N38" s="195">
        <v>0.14805194805194805</v>
      </c>
      <c r="O38" s="187">
        <v>54</v>
      </c>
      <c r="P38" s="195">
        <v>0.14025974025974025</v>
      </c>
      <c r="Q38" s="187">
        <v>48</v>
      </c>
      <c r="R38" s="195">
        <v>0.12467532467532468</v>
      </c>
      <c r="S38" s="187">
        <v>57</v>
      </c>
      <c r="T38" s="195">
        <v>0.14805194805194805</v>
      </c>
      <c r="U38" s="187">
        <v>54</v>
      </c>
      <c r="V38" s="195">
        <v>0.14025974025974025</v>
      </c>
      <c r="W38" s="187">
        <v>48</v>
      </c>
      <c r="X38" s="195">
        <v>0.12467532467532468</v>
      </c>
      <c r="Y38" s="187">
        <v>57</v>
      </c>
      <c r="Z38" s="195">
        <v>0.14805194805194805</v>
      </c>
      <c r="AA38" s="187">
        <v>48</v>
      </c>
      <c r="AB38" s="195">
        <v>0.12467532467532468</v>
      </c>
      <c r="AC38" s="187">
        <v>55</v>
      </c>
      <c r="AD38" s="195">
        <v>0.14285714285714285</v>
      </c>
      <c r="AE38" s="187">
        <v>21</v>
      </c>
      <c r="AF38" s="195">
        <v>5.4545454545454543E-2</v>
      </c>
      <c r="AG38" s="187">
        <v>23</v>
      </c>
      <c r="AH38" s="195">
        <v>5.9740259740259739E-2</v>
      </c>
      <c r="AI38" s="201">
        <v>449</v>
      </c>
      <c r="AJ38" s="187">
        <v>60</v>
      </c>
      <c r="AK38" s="195">
        <v>0.133630289532294</v>
      </c>
      <c r="AL38" s="187">
        <v>60</v>
      </c>
      <c r="AM38" s="195">
        <v>0.133630289532294</v>
      </c>
      <c r="AN38" s="187">
        <v>60</v>
      </c>
      <c r="AO38" s="195">
        <v>0.133630289532294</v>
      </c>
      <c r="AP38" s="187">
        <v>43</v>
      </c>
      <c r="AQ38" s="195">
        <v>9.5768374164810696E-2</v>
      </c>
      <c r="AR38" s="187">
        <v>52</v>
      </c>
      <c r="AS38" s="195">
        <v>0.11581291759465479</v>
      </c>
      <c r="AT38" s="187">
        <v>51</v>
      </c>
      <c r="AU38" s="195">
        <v>0.11358574610244988</v>
      </c>
      <c r="AV38" s="187">
        <v>13</v>
      </c>
      <c r="AW38" s="195">
        <v>2.8953229398663696E-2</v>
      </c>
      <c r="AX38" s="187">
        <v>52</v>
      </c>
      <c r="AY38" s="195">
        <v>0.11581291759465479</v>
      </c>
      <c r="AZ38" s="206">
        <v>530</v>
      </c>
      <c r="BA38" s="187">
        <v>28</v>
      </c>
      <c r="BB38" s="195">
        <v>5.2830188679245285E-2</v>
      </c>
      <c r="BC38" s="187">
        <v>24</v>
      </c>
      <c r="BD38" s="195">
        <v>4.5283018867924525E-2</v>
      </c>
      <c r="BE38" s="187">
        <v>22</v>
      </c>
      <c r="BF38" s="187">
        <v>7</v>
      </c>
      <c r="BG38" s="187">
        <v>15</v>
      </c>
    </row>
    <row r="39" spans="1:59" s="13" customFormat="1" ht="15" customHeight="1" x14ac:dyDescent="0.3">
      <c r="A39"/>
      <c r="B39" s="210" t="s">
        <v>33</v>
      </c>
      <c r="C39" s="210" t="s">
        <v>45</v>
      </c>
      <c r="D39" s="210">
        <v>7410</v>
      </c>
      <c r="E39" s="210" t="s">
        <v>210</v>
      </c>
      <c r="F39" s="202">
        <v>188</v>
      </c>
      <c r="G39" s="187">
        <v>1</v>
      </c>
      <c r="H39" s="195">
        <v>5.3191489361702126E-3</v>
      </c>
      <c r="I39" s="187">
        <v>0</v>
      </c>
      <c r="J39" s="195">
        <v>0</v>
      </c>
      <c r="K39" s="187">
        <v>17</v>
      </c>
      <c r="L39" s="195">
        <v>9.0425531914893623E-2</v>
      </c>
      <c r="M39" s="187">
        <v>15</v>
      </c>
      <c r="N39" s="195">
        <v>7.9787234042553196E-2</v>
      </c>
      <c r="O39" s="187">
        <v>25</v>
      </c>
      <c r="P39" s="195">
        <v>0.13297872340425532</v>
      </c>
      <c r="Q39" s="187">
        <v>17</v>
      </c>
      <c r="R39" s="195">
        <v>9.0425531914893623E-2</v>
      </c>
      <c r="S39" s="187">
        <v>15</v>
      </c>
      <c r="T39" s="195">
        <v>7.9787234042553196E-2</v>
      </c>
      <c r="U39" s="187">
        <v>25</v>
      </c>
      <c r="V39" s="195">
        <v>0.13297872340425532</v>
      </c>
      <c r="W39" s="187">
        <v>17</v>
      </c>
      <c r="X39" s="195">
        <v>9.0425531914893623E-2</v>
      </c>
      <c r="Y39" s="187">
        <v>15</v>
      </c>
      <c r="Z39" s="195">
        <v>7.9787234042553196E-2</v>
      </c>
      <c r="AA39" s="187">
        <v>17</v>
      </c>
      <c r="AB39" s="195">
        <v>9.0425531914893623E-2</v>
      </c>
      <c r="AC39" s="187">
        <v>15</v>
      </c>
      <c r="AD39" s="195">
        <v>7.9787234042553196E-2</v>
      </c>
      <c r="AE39" s="187">
        <v>10</v>
      </c>
      <c r="AF39" s="195">
        <v>5.3191489361702128E-2</v>
      </c>
      <c r="AG39" s="187">
        <v>12</v>
      </c>
      <c r="AH39" s="195">
        <v>6.3829787234042548E-2</v>
      </c>
      <c r="AI39" s="201">
        <v>190</v>
      </c>
      <c r="AJ39" s="187">
        <v>25</v>
      </c>
      <c r="AK39" s="195">
        <v>0.13157894736842105</v>
      </c>
      <c r="AL39" s="187">
        <v>28</v>
      </c>
      <c r="AM39" s="195">
        <v>0.14736842105263157</v>
      </c>
      <c r="AN39" s="187">
        <v>27</v>
      </c>
      <c r="AO39" s="195">
        <v>0.14210526315789473</v>
      </c>
      <c r="AP39" s="187">
        <v>18</v>
      </c>
      <c r="AQ39" s="195">
        <v>9.4736842105263161E-2</v>
      </c>
      <c r="AR39" s="187">
        <v>19</v>
      </c>
      <c r="AS39" s="195">
        <v>0.1</v>
      </c>
      <c r="AT39" s="187">
        <v>21</v>
      </c>
      <c r="AU39" s="195">
        <v>0.11052631578947368</v>
      </c>
      <c r="AV39" s="187">
        <v>9</v>
      </c>
      <c r="AW39" s="195">
        <v>4.736842105263158E-2</v>
      </c>
      <c r="AX39" s="187">
        <v>19</v>
      </c>
      <c r="AY39" s="195">
        <v>0.1</v>
      </c>
      <c r="AZ39" s="206">
        <v>225</v>
      </c>
      <c r="BA39" s="187">
        <v>21</v>
      </c>
      <c r="BB39" s="195">
        <v>9.3333333333333338E-2</v>
      </c>
      <c r="BC39" s="187">
        <v>20</v>
      </c>
      <c r="BD39" s="195">
        <v>8.8888888888888892E-2</v>
      </c>
      <c r="BE39" s="187">
        <v>11</v>
      </c>
      <c r="BF39" s="187">
        <v>5</v>
      </c>
      <c r="BG39" s="187">
        <v>9</v>
      </c>
    </row>
    <row r="40" spans="1:59" s="13" customFormat="1" ht="15" customHeight="1" x14ac:dyDescent="0.3">
      <c r="A40"/>
      <c r="B40" s="210" t="s">
        <v>33</v>
      </c>
      <c r="C40" s="210" t="s">
        <v>45</v>
      </c>
      <c r="D40" s="210">
        <v>4330</v>
      </c>
      <c r="E40" s="210" t="s">
        <v>48</v>
      </c>
      <c r="F40" s="202">
        <v>100</v>
      </c>
      <c r="G40" s="187">
        <v>0</v>
      </c>
      <c r="H40" s="195">
        <v>0</v>
      </c>
      <c r="I40" s="187">
        <v>1</v>
      </c>
      <c r="J40" s="195">
        <v>0.01</v>
      </c>
      <c r="K40" s="187">
        <v>6</v>
      </c>
      <c r="L40" s="195">
        <v>0.06</v>
      </c>
      <c r="M40" s="187">
        <v>13</v>
      </c>
      <c r="N40" s="195">
        <v>0.13</v>
      </c>
      <c r="O40" s="187">
        <v>8</v>
      </c>
      <c r="P40" s="195">
        <v>0.08</v>
      </c>
      <c r="Q40" s="187">
        <v>6</v>
      </c>
      <c r="R40" s="195">
        <v>0.06</v>
      </c>
      <c r="S40" s="187">
        <v>13</v>
      </c>
      <c r="T40" s="195">
        <v>0.13</v>
      </c>
      <c r="U40" s="187">
        <v>8</v>
      </c>
      <c r="V40" s="195">
        <v>0.08</v>
      </c>
      <c r="W40" s="187">
        <v>6</v>
      </c>
      <c r="X40" s="195">
        <v>0.06</v>
      </c>
      <c r="Y40" s="187">
        <v>12</v>
      </c>
      <c r="Z40" s="195">
        <v>0.12</v>
      </c>
      <c r="AA40" s="187">
        <v>6</v>
      </c>
      <c r="AB40" s="195">
        <v>0.06</v>
      </c>
      <c r="AC40" s="187">
        <v>12</v>
      </c>
      <c r="AD40" s="195">
        <v>0.12</v>
      </c>
      <c r="AE40" s="187">
        <v>6</v>
      </c>
      <c r="AF40" s="195">
        <v>0.06</v>
      </c>
      <c r="AG40" s="187">
        <v>1</v>
      </c>
      <c r="AH40" s="195">
        <v>0.01</v>
      </c>
      <c r="AI40" s="201">
        <v>108</v>
      </c>
      <c r="AJ40" s="187">
        <v>5</v>
      </c>
      <c r="AK40" s="195">
        <v>4.6296296296296294E-2</v>
      </c>
      <c r="AL40" s="187">
        <v>4</v>
      </c>
      <c r="AM40" s="195">
        <v>3.7037037037037035E-2</v>
      </c>
      <c r="AN40" s="187">
        <v>6</v>
      </c>
      <c r="AO40" s="195">
        <v>5.5555555555555552E-2</v>
      </c>
      <c r="AP40" s="187">
        <v>7</v>
      </c>
      <c r="AQ40" s="195">
        <v>6.4814814814814811E-2</v>
      </c>
      <c r="AR40" s="187">
        <v>9</v>
      </c>
      <c r="AS40" s="195">
        <v>8.3333333333333329E-2</v>
      </c>
      <c r="AT40" s="187">
        <v>8</v>
      </c>
      <c r="AU40" s="195">
        <v>7.407407407407407E-2</v>
      </c>
      <c r="AV40" s="187">
        <v>3</v>
      </c>
      <c r="AW40" s="195">
        <v>2.7777777777777776E-2</v>
      </c>
      <c r="AX40" s="187">
        <v>7</v>
      </c>
      <c r="AY40" s="195">
        <v>6.4814814814814811E-2</v>
      </c>
      <c r="AZ40" s="206">
        <v>115</v>
      </c>
      <c r="BA40" s="187">
        <v>11</v>
      </c>
      <c r="BB40" s="195">
        <v>9.5652173913043481E-2</v>
      </c>
      <c r="BC40" s="187">
        <v>9</v>
      </c>
      <c r="BD40" s="195">
        <v>7.8260869565217397E-2</v>
      </c>
      <c r="BE40" s="187">
        <v>2</v>
      </c>
      <c r="BF40" s="187">
        <v>1</v>
      </c>
      <c r="BG40" s="187">
        <v>8</v>
      </c>
    </row>
    <row r="41" spans="1:59" s="13" customFormat="1" ht="15" customHeight="1" x14ac:dyDescent="0.3">
      <c r="A41"/>
      <c r="B41" s="209" t="s">
        <v>33</v>
      </c>
      <c r="C41" s="209" t="s">
        <v>45</v>
      </c>
      <c r="D41" s="209">
        <v>4329</v>
      </c>
      <c r="E41" s="209" t="s">
        <v>47</v>
      </c>
      <c r="F41" s="202">
        <v>378</v>
      </c>
      <c r="G41" s="187">
        <v>26</v>
      </c>
      <c r="H41" s="195">
        <v>6.8783068783068779E-2</v>
      </c>
      <c r="I41" s="187">
        <v>29</v>
      </c>
      <c r="J41" s="195">
        <v>7.6719576719576715E-2</v>
      </c>
      <c r="K41" s="187">
        <v>55</v>
      </c>
      <c r="L41" s="195">
        <v>0.14550264550264549</v>
      </c>
      <c r="M41" s="187">
        <v>51</v>
      </c>
      <c r="N41" s="195">
        <v>0.13492063492063491</v>
      </c>
      <c r="O41" s="187">
        <v>51</v>
      </c>
      <c r="P41" s="195">
        <v>0.13492063492063491</v>
      </c>
      <c r="Q41" s="187">
        <v>55</v>
      </c>
      <c r="R41" s="195">
        <v>0.14550264550264549</v>
      </c>
      <c r="S41" s="187">
        <v>50</v>
      </c>
      <c r="T41" s="195">
        <v>0.13227513227513227</v>
      </c>
      <c r="U41" s="187">
        <v>51</v>
      </c>
      <c r="V41" s="195">
        <v>0.13492063492063491</v>
      </c>
      <c r="W41" s="187">
        <v>53</v>
      </c>
      <c r="X41" s="195">
        <v>0.1402116402116402</v>
      </c>
      <c r="Y41" s="187">
        <v>49</v>
      </c>
      <c r="Z41" s="195">
        <v>0.12962962962962962</v>
      </c>
      <c r="AA41" s="187">
        <v>52</v>
      </c>
      <c r="AB41" s="195">
        <v>0.13756613756613756</v>
      </c>
      <c r="AC41" s="187">
        <v>48</v>
      </c>
      <c r="AD41" s="195">
        <v>0.12698412698412698</v>
      </c>
      <c r="AE41" s="187">
        <v>28</v>
      </c>
      <c r="AF41" s="195">
        <v>7.407407407407407E-2</v>
      </c>
      <c r="AG41" s="187">
        <v>9</v>
      </c>
      <c r="AH41" s="195">
        <v>2.3809523809523808E-2</v>
      </c>
      <c r="AI41" s="201">
        <v>420</v>
      </c>
      <c r="AJ41" s="187">
        <v>53</v>
      </c>
      <c r="AK41" s="195">
        <v>0.12619047619047619</v>
      </c>
      <c r="AL41" s="187">
        <v>55</v>
      </c>
      <c r="AM41" s="195">
        <v>0.13095238095238096</v>
      </c>
      <c r="AN41" s="187">
        <v>55</v>
      </c>
      <c r="AO41" s="195">
        <v>0.13095238095238096</v>
      </c>
      <c r="AP41" s="187">
        <v>37</v>
      </c>
      <c r="AQ41" s="195">
        <v>8.8095238095238101E-2</v>
      </c>
      <c r="AR41" s="187">
        <v>36</v>
      </c>
      <c r="AS41" s="195">
        <v>8.5714285714285715E-2</v>
      </c>
      <c r="AT41" s="187">
        <v>40</v>
      </c>
      <c r="AU41" s="195">
        <v>9.5238095238095233E-2</v>
      </c>
      <c r="AV41" s="187">
        <v>2</v>
      </c>
      <c r="AW41" s="195">
        <v>4.7619047619047623E-3</v>
      </c>
      <c r="AX41" s="187">
        <v>40</v>
      </c>
      <c r="AY41" s="195">
        <v>9.5238095238095233E-2</v>
      </c>
      <c r="AZ41" s="206">
        <v>500</v>
      </c>
      <c r="BA41" s="187">
        <v>43</v>
      </c>
      <c r="BB41" s="195">
        <v>8.5999999999999993E-2</v>
      </c>
      <c r="BC41" s="187">
        <v>37</v>
      </c>
      <c r="BD41" s="195">
        <v>7.3999999999999996E-2</v>
      </c>
      <c r="BE41" s="187">
        <v>21</v>
      </c>
      <c r="BF41" s="187">
        <v>19</v>
      </c>
      <c r="BG41" s="187">
        <v>23</v>
      </c>
    </row>
    <row r="42" spans="1:59" s="13" customFormat="1" ht="15" customHeight="1" x14ac:dyDescent="0.3">
      <c r="A42"/>
      <c r="B42" s="209" t="s">
        <v>33</v>
      </c>
      <c r="C42" s="209" t="s">
        <v>45</v>
      </c>
      <c r="D42" s="209">
        <v>4327</v>
      </c>
      <c r="E42" s="209" t="s">
        <v>44</v>
      </c>
      <c r="F42" s="202">
        <v>306</v>
      </c>
      <c r="G42" s="187">
        <v>0</v>
      </c>
      <c r="H42" s="195">
        <v>0</v>
      </c>
      <c r="I42" s="187">
        <v>0</v>
      </c>
      <c r="J42" s="195">
        <v>0</v>
      </c>
      <c r="K42" s="187">
        <v>46</v>
      </c>
      <c r="L42" s="195">
        <v>0.15032679738562091</v>
      </c>
      <c r="M42" s="187">
        <v>47</v>
      </c>
      <c r="N42" s="195">
        <v>0.15359477124183007</v>
      </c>
      <c r="O42" s="187">
        <v>37</v>
      </c>
      <c r="P42" s="195">
        <v>0.12091503267973856</v>
      </c>
      <c r="Q42" s="187">
        <v>46</v>
      </c>
      <c r="R42" s="195">
        <v>0.15032679738562091</v>
      </c>
      <c r="S42" s="187">
        <v>47</v>
      </c>
      <c r="T42" s="195">
        <v>0.15359477124183007</v>
      </c>
      <c r="U42" s="187">
        <v>37</v>
      </c>
      <c r="V42" s="195">
        <v>0.12091503267973856</v>
      </c>
      <c r="W42" s="187">
        <v>46</v>
      </c>
      <c r="X42" s="195">
        <v>0.15032679738562091</v>
      </c>
      <c r="Y42" s="187">
        <v>47</v>
      </c>
      <c r="Z42" s="195">
        <v>0.15359477124183007</v>
      </c>
      <c r="AA42" s="187">
        <v>45</v>
      </c>
      <c r="AB42" s="195">
        <v>0.14705882352941177</v>
      </c>
      <c r="AC42" s="187">
        <v>46</v>
      </c>
      <c r="AD42" s="195">
        <v>0.15032679738562091</v>
      </c>
      <c r="AE42" s="187">
        <v>8</v>
      </c>
      <c r="AF42" s="195">
        <v>2.6143790849673203E-2</v>
      </c>
      <c r="AG42" s="187">
        <v>5</v>
      </c>
      <c r="AH42" s="195">
        <v>1.6339869281045753E-2</v>
      </c>
      <c r="AI42" s="201">
        <v>350</v>
      </c>
      <c r="AJ42" s="187">
        <v>36</v>
      </c>
      <c r="AK42" s="195">
        <v>0.10285714285714286</v>
      </c>
      <c r="AL42" s="187">
        <v>36</v>
      </c>
      <c r="AM42" s="195">
        <v>0.10285714285714286</v>
      </c>
      <c r="AN42" s="187">
        <v>36</v>
      </c>
      <c r="AO42" s="195">
        <v>0.10285714285714286</v>
      </c>
      <c r="AP42" s="187">
        <v>27</v>
      </c>
      <c r="AQ42" s="195">
        <v>7.7142857142857138E-2</v>
      </c>
      <c r="AR42" s="187">
        <v>42</v>
      </c>
      <c r="AS42" s="195">
        <v>0.12</v>
      </c>
      <c r="AT42" s="187">
        <v>29</v>
      </c>
      <c r="AU42" s="195">
        <v>8.2857142857142851E-2</v>
      </c>
      <c r="AV42" s="187">
        <v>2</v>
      </c>
      <c r="AW42" s="195">
        <v>5.7142857142857143E-3</v>
      </c>
      <c r="AX42" s="187">
        <v>41</v>
      </c>
      <c r="AY42" s="195">
        <v>0.11714285714285715</v>
      </c>
      <c r="AZ42" s="206">
        <v>406</v>
      </c>
      <c r="BA42" s="187">
        <v>62</v>
      </c>
      <c r="BB42" s="195">
        <v>0.15270935960591134</v>
      </c>
      <c r="BC42" s="187">
        <v>44</v>
      </c>
      <c r="BD42" s="195">
        <v>0.10837438423645321</v>
      </c>
      <c r="BE42" s="187">
        <v>40</v>
      </c>
      <c r="BF42" s="187">
        <v>26</v>
      </c>
      <c r="BG42" s="187">
        <v>35</v>
      </c>
    </row>
    <row r="43" spans="1:59" s="13" customFormat="1" ht="15" customHeight="1" x14ac:dyDescent="0.3">
      <c r="A43"/>
      <c r="B43" s="210" t="s">
        <v>33</v>
      </c>
      <c r="C43" s="210" t="s">
        <v>45</v>
      </c>
      <c r="D43" s="210">
        <v>4328</v>
      </c>
      <c r="E43" s="210" t="s">
        <v>46</v>
      </c>
      <c r="F43" s="202">
        <v>168</v>
      </c>
      <c r="G43" s="187">
        <v>0</v>
      </c>
      <c r="H43" s="195">
        <v>0</v>
      </c>
      <c r="I43" s="187">
        <v>0</v>
      </c>
      <c r="J43" s="195">
        <v>0</v>
      </c>
      <c r="K43" s="187">
        <v>12</v>
      </c>
      <c r="L43" s="195">
        <v>7.1428571428571425E-2</v>
      </c>
      <c r="M43" s="187">
        <v>17</v>
      </c>
      <c r="N43" s="195">
        <v>0.10119047619047619</v>
      </c>
      <c r="O43" s="187">
        <v>16</v>
      </c>
      <c r="P43" s="195">
        <v>9.5238095238095233E-2</v>
      </c>
      <c r="Q43" s="187">
        <v>12</v>
      </c>
      <c r="R43" s="195">
        <v>7.1428571428571425E-2</v>
      </c>
      <c r="S43" s="187">
        <v>16</v>
      </c>
      <c r="T43" s="195">
        <v>9.5238095238095233E-2</v>
      </c>
      <c r="U43" s="187">
        <v>17</v>
      </c>
      <c r="V43" s="195">
        <v>0.10119047619047619</v>
      </c>
      <c r="W43" s="187">
        <v>12</v>
      </c>
      <c r="X43" s="195">
        <v>7.1428571428571425E-2</v>
      </c>
      <c r="Y43" s="187">
        <v>15</v>
      </c>
      <c r="Z43" s="195">
        <v>8.9285714285714288E-2</v>
      </c>
      <c r="AA43" s="187">
        <v>12</v>
      </c>
      <c r="AB43" s="195">
        <v>7.1428571428571425E-2</v>
      </c>
      <c r="AC43" s="187">
        <v>14</v>
      </c>
      <c r="AD43" s="195">
        <v>8.3333333333333329E-2</v>
      </c>
      <c r="AE43" s="187">
        <v>3</v>
      </c>
      <c r="AF43" s="195">
        <v>1.7857142857142856E-2</v>
      </c>
      <c r="AG43" s="187">
        <v>1</v>
      </c>
      <c r="AH43" s="195">
        <v>5.9523809523809521E-3</v>
      </c>
      <c r="AI43" s="201">
        <v>220</v>
      </c>
      <c r="AJ43" s="187">
        <v>21</v>
      </c>
      <c r="AK43" s="195">
        <v>9.5454545454545459E-2</v>
      </c>
      <c r="AL43" s="187">
        <v>24</v>
      </c>
      <c r="AM43" s="195">
        <v>0.10909090909090909</v>
      </c>
      <c r="AN43" s="187">
        <v>21</v>
      </c>
      <c r="AO43" s="195">
        <v>9.5454545454545459E-2</v>
      </c>
      <c r="AP43" s="187">
        <v>18</v>
      </c>
      <c r="AQ43" s="195">
        <v>8.1818181818181818E-2</v>
      </c>
      <c r="AR43" s="187">
        <v>12</v>
      </c>
      <c r="AS43" s="195">
        <v>5.4545454545454543E-2</v>
      </c>
      <c r="AT43" s="187">
        <v>13</v>
      </c>
      <c r="AU43" s="195">
        <v>5.909090909090909E-2</v>
      </c>
      <c r="AV43" s="187">
        <v>1</v>
      </c>
      <c r="AW43" s="195">
        <v>4.5454545454545452E-3</v>
      </c>
      <c r="AX43" s="187">
        <v>15</v>
      </c>
      <c r="AY43" s="195">
        <v>6.8181818181818177E-2</v>
      </c>
      <c r="AZ43" s="206">
        <v>240</v>
      </c>
      <c r="BA43" s="187">
        <v>16</v>
      </c>
      <c r="BB43" s="195">
        <v>6.6666666666666666E-2</v>
      </c>
      <c r="BC43" s="187">
        <v>7</v>
      </c>
      <c r="BD43" s="195">
        <v>2.9166666666666667E-2</v>
      </c>
      <c r="BE43" s="187">
        <v>41</v>
      </c>
      <c r="BF43" s="187">
        <v>25</v>
      </c>
      <c r="BG43" s="187">
        <v>13</v>
      </c>
    </row>
    <row r="44" spans="1:59" s="13" customFormat="1" ht="15" customHeight="1" x14ac:dyDescent="0.3">
      <c r="A44"/>
      <c r="B44" s="209" t="s">
        <v>33</v>
      </c>
      <c r="C44" s="209" t="s">
        <v>34</v>
      </c>
      <c r="D44" s="209">
        <v>4317</v>
      </c>
      <c r="E44" s="209" t="s">
        <v>32</v>
      </c>
      <c r="F44" s="202">
        <v>0</v>
      </c>
      <c r="G44" s="187">
        <v>534</v>
      </c>
      <c r="H44" s="195">
        <v>0</v>
      </c>
      <c r="I44" s="187">
        <v>556</v>
      </c>
      <c r="J44" s="195">
        <v>0</v>
      </c>
      <c r="K44" s="187">
        <v>28</v>
      </c>
      <c r="L44" s="195">
        <v>0</v>
      </c>
      <c r="M44" s="187">
        <v>29</v>
      </c>
      <c r="N44" s="195">
        <v>0</v>
      </c>
      <c r="O44" s="187">
        <v>17</v>
      </c>
      <c r="P44" s="195">
        <v>0</v>
      </c>
      <c r="Q44" s="187">
        <v>34</v>
      </c>
      <c r="R44" s="195">
        <v>0</v>
      </c>
      <c r="S44" s="187">
        <v>25</v>
      </c>
      <c r="T44" s="195">
        <v>0</v>
      </c>
      <c r="U44" s="187">
        <v>13</v>
      </c>
      <c r="V44" s="195">
        <v>0</v>
      </c>
      <c r="W44" s="187">
        <v>34</v>
      </c>
      <c r="X44" s="195">
        <v>0</v>
      </c>
      <c r="Y44" s="187">
        <v>27</v>
      </c>
      <c r="Z44" s="195">
        <v>0</v>
      </c>
      <c r="AA44" s="187">
        <v>22</v>
      </c>
      <c r="AB44" s="195">
        <v>0</v>
      </c>
      <c r="AC44" s="187">
        <v>27</v>
      </c>
      <c r="AD44" s="195">
        <v>0</v>
      </c>
      <c r="AE44" s="187">
        <v>9</v>
      </c>
      <c r="AF44" s="195">
        <v>0</v>
      </c>
      <c r="AG44" s="187">
        <v>6</v>
      </c>
      <c r="AH44" s="195">
        <v>0</v>
      </c>
      <c r="AI44" s="201">
        <v>0</v>
      </c>
      <c r="AJ44" s="187">
        <v>13</v>
      </c>
      <c r="AK44" s="195">
        <v>0</v>
      </c>
      <c r="AL44" s="187">
        <v>18</v>
      </c>
      <c r="AM44" s="195">
        <v>0</v>
      </c>
      <c r="AN44" s="187">
        <v>14</v>
      </c>
      <c r="AO44" s="195">
        <v>0</v>
      </c>
      <c r="AP44" s="187">
        <v>24</v>
      </c>
      <c r="AQ44" s="195">
        <v>0</v>
      </c>
      <c r="AR44" s="187">
        <v>13</v>
      </c>
      <c r="AS44" s="195">
        <v>0</v>
      </c>
      <c r="AT44" s="187">
        <v>11</v>
      </c>
      <c r="AU44" s="195">
        <v>0</v>
      </c>
      <c r="AV44" s="187">
        <v>0</v>
      </c>
      <c r="AW44" s="195">
        <v>0</v>
      </c>
      <c r="AX44" s="187">
        <v>10</v>
      </c>
      <c r="AY44" s="195">
        <v>0</v>
      </c>
      <c r="AZ44" s="206">
        <v>0</v>
      </c>
      <c r="BA44" s="187">
        <v>7</v>
      </c>
      <c r="BB44" s="195">
        <v>0</v>
      </c>
      <c r="BC44" s="187">
        <v>5</v>
      </c>
      <c r="BD44" s="195">
        <v>0</v>
      </c>
      <c r="BE44" s="187">
        <v>7</v>
      </c>
      <c r="BF44" s="187">
        <v>3</v>
      </c>
      <c r="BG44" s="187">
        <v>2</v>
      </c>
    </row>
    <row r="45" spans="1:59" s="13" customFormat="1" ht="15" customHeight="1" x14ac:dyDescent="0.25">
      <c r="B45" s="210" t="s">
        <v>33</v>
      </c>
      <c r="C45" s="210" t="s">
        <v>85</v>
      </c>
      <c r="D45" s="210">
        <v>4367</v>
      </c>
      <c r="E45" s="210" t="s">
        <v>86</v>
      </c>
      <c r="F45" s="202">
        <v>5</v>
      </c>
      <c r="G45" s="187">
        <v>0</v>
      </c>
      <c r="H45" s="195">
        <v>0</v>
      </c>
      <c r="I45" s="187">
        <v>0</v>
      </c>
      <c r="J45" s="195">
        <v>0</v>
      </c>
      <c r="K45" s="187">
        <v>0</v>
      </c>
      <c r="L45" s="195">
        <v>0</v>
      </c>
      <c r="M45" s="187">
        <v>0</v>
      </c>
      <c r="N45" s="195">
        <v>0</v>
      </c>
      <c r="O45" s="187">
        <v>0</v>
      </c>
      <c r="P45" s="195">
        <v>0</v>
      </c>
      <c r="Q45" s="187">
        <v>0</v>
      </c>
      <c r="R45" s="195">
        <v>0</v>
      </c>
      <c r="S45" s="187">
        <v>0</v>
      </c>
      <c r="T45" s="195">
        <v>0</v>
      </c>
      <c r="U45" s="187">
        <v>0</v>
      </c>
      <c r="V45" s="195">
        <v>0</v>
      </c>
      <c r="W45" s="187">
        <v>0</v>
      </c>
      <c r="X45" s="195">
        <v>0</v>
      </c>
      <c r="Y45" s="187">
        <v>0</v>
      </c>
      <c r="Z45" s="195">
        <v>0</v>
      </c>
      <c r="AA45" s="187">
        <v>0</v>
      </c>
      <c r="AB45" s="195">
        <v>0</v>
      </c>
      <c r="AC45" s="187">
        <v>0</v>
      </c>
      <c r="AD45" s="195">
        <v>0</v>
      </c>
      <c r="AE45" s="187">
        <v>0</v>
      </c>
      <c r="AF45" s="195">
        <v>0</v>
      </c>
      <c r="AG45" s="187">
        <v>0</v>
      </c>
      <c r="AH45" s="195">
        <v>0</v>
      </c>
      <c r="AI45" s="201">
        <v>8</v>
      </c>
      <c r="AJ45" s="187">
        <v>0</v>
      </c>
      <c r="AK45" s="195">
        <v>0</v>
      </c>
      <c r="AL45" s="187">
        <v>0</v>
      </c>
      <c r="AM45" s="195">
        <v>0</v>
      </c>
      <c r="AN45" s="187">
        <v>0</v>
      </c>
      <c r="AO45" s="195">
        <v>0</v>
      </c>
      <c r="AP45" s="187">
        <v>3</v>
      </c>
      <c r="AQ45" s="195">
        <v>0.375</v>
      </c>
      <c r="AR45" s="187">
        <v>1</v>
      </c>
      <c r="AS45" s="195">
        <v>0.125</v>
      </c>
      <c r="AT45" s="187">
        <v>1</v>
      </c>
      <c r="AU45" s="195">
        <v>0.125</v>
      </c>
      <c r="AV45" s="187">
        <v>0</v>
      </c>
      <c r="AW45" s="195">
        <v>0</v>
      </c>
      <c r="AX45" s="187">
        <v>0</v>
      </c>
      <c r="AY45" s="195">
        <v>0</v>
      </c>
      <c r="AZ45" s="206">
        <v>9</v>
      </c>
      <c r="BA45" s="187">
        <v>0</v>
      </c>
      <c r="BB45" s="195">
        <v>0</v>
      </c>
      <c r="BC45" s="187">
        <v>0</v>
      </c>
      <c r="BD45" s="195">
        <v>0</v>
      </c>
      <c r="BE45" s="187">
        <v>0</v>
      </c>
      <c r="BF45" s="187">
        <v>6</v>
      </c>
      <c r="BG45" s="187">
        <v>0</v>
      </c>
    </row>
    <row r="46" spans="1:59" s="13" customFormat="1" ht="15" customHeight="1" x14ac:dyDescent="0.25">
      <c r="B46" s="210" t="s">
        <v>33</v>
      </c>
      <c r="C46" s="210" t="s">
        <v>85</v>
      </c>
      <c r="D46" s="210">
        <v>17875</v>
      </c>
      <c r="E46" s="210" t="s">
        <v>219</v>
      </c>
      <c r="F46" s="202">
        <v>5</v>
      </c>
      <c r="G46" s="187">
        <v>0</v>
      </c>
      <c r="H46" s="195">
        <v>0</v>
      </c>
      <c r="I46" s="187">
        <v>0</v>
      </c>
      <c r="J46" s="195">
        <v>0</v>
      </c>
      <c r="K46" s="187">
        <v>0</v>
      </c>
      <c r="L46" s="195">
        <v>0</v>
      </c>
      <c r="M46" s="187">
        <v>0</v>
      </c>
      <c r="N46" s="195">
        <v>0</v>
      </c>
      <c r="O46" s="187">
        <v>1</v>
      </c>
      <c r="P46" s="195">
        <v>0.2</v>
      </c>
      <c r="Q46" s="187">
        <v>0</v>
      </c>
      <c r="R46" s="195">
        <v>0</v>
      </c>
      <c r="S46" s="187">
        <v>0</v>
      </c>
      <c r="T46" s="195">
        <v>0</v>
      </c>
      <c r="U46" s="187">
        <v>1</v>
      </c>
      <c r="V46" s="195">
        <v>0.2</v>
      </c>
      <c r="W46" s="187">
        <v>0</v>
      </c>
      <c r="X46" s="195">
        <v>0</v>
      </c>
      <c r="Y46" s="187">
        <v>0</v>
      </c>
      <c r="Z46" s="195">
        <v>0</v>
      </c>
      <c r="AA46" s="187">
        <v>0</v>
      </c>
      <c r="AB46" s="195">
        <v>0</v>
      </c>
      <c r="AC46" s="187">
        <v>1</v>
      </c>
      <c r="AD46" s="195">
        <v>0.2</v>
      </c>
      <c r="AE46" s="187">
        <v>1</v>
      </c>
      <c r="AF46" s="195">
        <v>0.2</v>
      </c>
      <c r="AG46" s="187">
        <v>0</v>
      </c>
      <c r="AH46" s="195">
        <v>0</v>
      </c>
      <c r="AI46" s="201">
        <v>6</v>
      </c>
      <c r="AJ46" s="187">
        <v>1</v>
      </c>
      <c r="AK46" s="195">
        <v>0.16666666666666666</v>
      </c>
      <c r="AL46" s="187">
        <v>1</v>
      </c>
      <c r="AM46" s="195">
        <v>0.16666666666666666</v>
      </c>
      <c r="AN46" s="187">
        <v>1</v>
      </c>
      <c r="AO46" s="195">
        <v>0.16666666666666666</v>
      </c>
      <c r="AP46" s="187">
        <v>0</v>
      </c>
      <c r="AQ46" s="195">
        <v>0</v>
      </c>
      <c r="AR46" s="187">
        <v>1</v>
      </c>
      <c r="AS46" s="195">
        <v>0.16666666666666666</v>
      </c>
      <c r="AT46" s="187">
        <v>1</v>
      </c>
      <c r="AU46" s="195">
        <v>0.16666666666666666</v>
      </c>
      <c r="AV46" s="187">
        <v>1</v>
      </c>
      <c r="AW46" s="195">
        <v>0.16666666666666666</v>
      </c>
      <c r="AX46" s="187">
        <v>1</v>
      </c>
      <c r="AY46" s="195">
        <v>0.16666666666666666</v>
      </c>
      <c r="AZ46" s="206">
        <v>5</v>
      </c>
      <c r="BA46" s="187">
        <v>1</v>
      </c>
      <c r="BB46" s="195">
        <v>0.2</v>
      </c>
      <c r="BC46" s="187">
        <v>0</v>
      </c>
      <c r="BD46" s="195">
        <v>0</v>
      </c>
      <c r="BE46" s="187">
        <v>0</v>
      </c>
      <c r="BF46" s="187">
        <v>0</v>
      </c>
      <c r="BG46" s="187">
        <v>0</v>
      </c>
    </row>
    <row r="47" spans="1:59" s="13" customFormat="1" ht="15" customHeight="1" x14ac:dyDescent="0.25">
      <c r="B47" s="210" t="s">
        <v>33</v>
      </c>
      <c r="C47" s="210" t="s">
        <v>85</v>
      </c>
      <c r="D47" s="210">
        <v>4365</v>
      </c>
      <c r="E47" s="210" t="s">
        <v>225</v>
      </c>
      <c r="F47" s="202">
        <v>10</v>
      </c>
      <c r="G47" s="187">
        <v>0</v>
      </c>
      <c r="H47" s="195">
        <v>0</v>
      </c>
      <c r="I47" s="187">
        <v>0</v>
      </c>
      <c r="J47" s="195">
        <v>0</v>
      </c>
      <c r="K47" s="187">
        <v>1</v>
      </c>
      <c r="L47" s="195">
        <v>0.1</v>
      </c>
      <c r="M47" s="187">
        <v>0</v>
      </c>
      <c r="N47" s="195">
        <v>0</v>
      </c>
      <c r="O47" s="187">
        <v>1</v>
      </c>
      <c r="P47" s="195">
        <v>0.1</v>
      </c>
      <c r="Q47" s="187">
        <v>1</v>
      </c>
      <c r="R47" s="195">
        <v>0.1</v>
      </c>
      <c r="S47" s="187">
        <v>0</v>
      </c>
      <c r="T47" s="195">
        <v>0</v>
      </c>
      <c r="U47" s="187">
        <v>1</v>
      </c>
      <c r="V47" s="195">
        <v>0.1</v>
      </c>
      <c r="W47" s="187">
        <v>1</v>
      </c>
      <c r="X47" s="195">
        <v>0.1</v>
      </c>
      <c r="Y47" s="187">
        <v>0</v>
      </c>
      <c r="Z47" s="195">
        <v>0</v>
      </c>
      <c r="AA47" s="187">
        <v>1</v>
      </c>
      <c r="AB47" s="195">
        <v>0.1</v>
      </c>
      <c r="AC47" s="187">
        <v>0</v>
      </c>
      <c r="AD47" s="195">
        <v>0</v>
      </c>
      <c r="AE47" s="187">
        <v>1</v>
      </c>
      <c r="AF47" s="195">
        <v>0.1</v>
      </c>
      <c r="AG47" s="187">
        <v>0</v>
      </c>
      <c r="AH47" s="195">
        <v>0</v>
      </c>
      <c r="AI47" s="201">
        <v>15</v>
      </c>
      <c r="AJ47" s="187">
        <v>0</v>
      </c>
      <c r="AK47" s="195">
        <v>0</v>
      </c>
      <c r="AL47" s="187">
        <v>0</v>
      </c>
      <c r="AM47" s="195">
        <v>0</v>
      </c>
      <c r="AN47" s="187">
        <v>0</v>
      </c>
      <c r="AO47" s="195">
        <v>0</v>
      </c>
      <c r="AP47" s="187">
        <v>2</v>
      </c>
      <c r="AQ47" s="195">
        <v>0.13333333333333333</v>
      </c>
      <c r="AR47" s="187">
        <v>0</v>
      </c>
      <c r="AS47" s="195">
        <v>0</v>
      </c>
      <c r="AT47" s="187">
        <v>0</v>
      </c>
      <c r="AU47" s="195">
        <v>0</v>
      </c>
      <c r="AV47" s="187">
        <v>0</v>
      </c>
      <c r="AW47" s="195">
        <v>0</v>
      </c>
      <c r="AX47" s="187">
        <v>0</v>
      </c>
      <c r="AY47" s="195">
        <v>0</v>
      </c>
      <c r="AZ47" s="206">
        <v>10</v>
      </c>
      <c r="BA47" s="187">
        <v>5</v>
      </c>
      <c r="BB47" s="195">
        <v>0.5</v>
      </c>
      <c r="BC47" s="187">
        <v>3</v>
      </c>
      <c r="BD47" s="195">
        <v>0.3</v>
      </c>
      <c r="BE47" s="187">
        <v>0</v>
      </c>
      <c r="BF47" s="187">
        <v>0</v>
      </c>
      <c r="BG47" s="187">
        <v>3</v>
      </c>
    </row>
    <row r="48" spans="1:59" s="13" customFormat="1" ht="15" customHeight="1" x14ac:dyDescent="0.25">
      <c r="B48" s="209" t="s">
        <v>33</v>
      </c>
      <c r="C48" s="209" t="s">
        <v>85</v>
      </c>
      <c r="D48" s="209">
        <v>4364</v>
      </c>
      <c r="E48" s="209" t="s">
        <v>84</v>
      </c>
      <c r="F48" s="202">
        <v>15</v>
      </c>
      <c r="G48" s="187">
        <v>0</v>
      </c>
      <c r="H48" s="195">
        <v>0</v>
      </c>
      <c r="I48" s="187">
        <v>0</v>
      </c>
      <c r="J48" s="195">
        <v>0</v>
      </c>
      <c r="K48" s="187">
        <v>2</v>
      </c>
      <c r="L48" s="195">
        <v>0.13333333333333333</v>
      </c>
      <c r="M48" s="187">
        <v>6</v>
      </c>
      <c r="N48" s="195">
        <v>0.4</v>
      </c>
      <c r="O48" s="187">
        <v>2</v>
      </c>
      <c r="P48" s="195">
        <v>0.13333333333333333</v>
      </c>
      <c r="Q48" s="187">
        <v>2</v>
      </c>
      <c r="R48" s="195">
        <v>0.13333333333333333</v>
      </c>
      <c r="S48" s="187">
        <v>6</v>
      </c>
      <c r="T48" s="195">
        <v>0.4</v>
      </c>
      <c r="U48" s="187">
        <v>2</v>
      </c>
      <c r="V48" s="195">
        <v>0.13333333333333333</v>
      </c>
      <c r="W48" s="187">
        <v>2</v>
      </c>
      <c r="X48" s="195">
        <v>0.13333333333333333</v>
      </c>
      <c r="Y48" s="187">
        <v>6</v>
      </c>
      <c r="Z48" s="195">
        <v>0.4</v>
      </c>
      <c r="AA48" s="187">
        <v>2</v>
      </c>
      <c r="AB48" s="195">
        <v>0.13333333333333333</v>
      </c>
      <c r="AC48" s="187">
        <v>5</v>
      </c>
      <c r="AD48" s="195">
        <v>0.33333333333333331</v>
      </c>
      <c r="AE48" s="187">
        <v>1</v>
      </c>
      <c r="AF48" s="195">
        <v>6.6666666666666666E-2</v>
      </c>
      <c r="AG48" s="187">
        <v>0</v>
      </c>
      <c r="AH48" s="195">
        <v>0</v>
      </c>
      <c r="AI48" s="201">
        <v>24</v>
      </c>
      <c r="AJ48" s="187">
        <v>5</v>
      </c>
      <c r="AK48" s="195">
        <v>0.20833333333333334</v>
      </c>
      <c r="AL48" s="187">
        <v>5</v>
      </c>
      <c r="AM48" s="195">
        <v>0.20833333333333334</v>
      </c>
      <c r="AN48" s="187">
        <v>5</v>
      </c>
      <c r="AO48" s="195">
        <v>0.20833333333333334</v>
      </c>
      <c r="AP48" s="187">
        <v>4</v>
      </c>
      <c r="AQ48" s="195">
        <v>0.16666666666666666</v>
      </c>
      <c r="AR48" s="187">
        <v>4</v>
      </c>
      <c r="AS48" s="195">
        <v>0.16666666666666666</v>
      </c>
      <c r="AT48" s="187">
        <v>4</v>
      </c>
      <c r="AU48" s="195">
        <v>0.16666666666666666</v>
      </c>
      <c r="AV48" s="187">
        <v>0</v>
      </c>
      <c r="AW48" s="195">
        <v>0</v>
      </c>
      <c r="AX48" s="187">
        <v>4</v>
      </c>
      <c r="AY48" s="195">
        <v>0.16666666666666666</v>
      </c>
      <c r="AZ48" s="206">
        <v>29</v>
      </c>
      <c r="BA48" s="187">
        <v>2</v>
      </c>
      <c r="BB48" s="195">
        <v>6.8965517241379309E-2</v>
      </c>
      <c r="BC48" s="187">
        <v>3</v>
      </c>
      <c r="BD48" s="195">
        <v>0.10344827586206896</v>
      </c>
      <c r="BE48" s="187">
        <v>3</v>
      </c>
      <c r="BF48" s="187">
        <v>1</v>
      </c>
      <c r="BG48" s="187">
        <v>0</v>
      </c>
    </row>
    <row r="49" spans="2:59" s="13" customFormat="1" ht="15" customHeight="1" x14ac:dyDescent="0.25">
      <c r="B49" s="209" t="s">
        <v>33</v>
      </c>
      <c r="C49" s="209" t="s">
        <v>85</v>
      </c>
      <c r="D49" s="209">
        <v>4366</v>
      </c>
      <c r="E49" s="209" t="s">
        <v>85</v>
      </c>
      <c r="F49" s="202">
        <v>68</v>
      </c>
      <c r="G49" s="187">
        <v>5</v>
      </c>
      <c r="H49" s="195">
        <v>7.3529411764705885E-2</v>
      </c>
      <c r="I49" s="187">
        <v>5</v>
      </c>
      <c r="J49" s="195">
        <v>7.3529411764705885E-2</v>
      </c>
      <c r="K49" s="187">
        <v>11</v>
      </c>
      <c r="L49" s="195">
        <v>0.16176470588235295</v>
      </c>
      <c r="M49" s="187">
        <v>10</v>
      </c>
      <c r="N49" s="195">
        <v>0.14705882352941177</v>
      </c>
      <c r="O49" s="187">
        <v>14</v>
      </c>
      <c r="P49" s="195">
        <v>0.20588235294117646</v>
      </c>
      <c r="Q49" s="187">
        <v>11</v>
      </c>
      <c r="R49" s="195">
        <v>0.16176470588235295</v>
      </c>
      <c r="S49" s="187">
        <v>13</v>
      </c>
      <c r="T49" s="195">
        <v>0.19117647058823528</v>
      </c>
      <c r="U49" s="187">
        <v>14</v>
      </c>
      <c r="V49" s="195">
        <v>0.20588235294117646</v>
      </c>
      <c r="W49" s="187">
        <v>10</v>
      </c>
      <c r="X49" s="195">
        <v>0.14705882352941177</v>
      </c>
      <c r="Y49" s="187">
        <v>13</v>
      </c>
      <c r="Z49" s="195">
        <v>0.19117647058823528</v>
      </c>
      <c r="AA49" s="187">
        <v>13</v>
      </c>
      <c r="AB49" s="195">
        <v>0.19117647058823528</v>
      </c>
      <c r="AC49" s="187">
        <v>13</v>
      </c>
      <c r="AD49" s="195">
        <v>0.19117647058823528</v>
      </c>
      <c r="AE49" s="187">
        <v>0</v>
      </c>
      <c r="AF49" s="195">
        <v>0</v>
      </c>
      <c r="AG49" s="187">
        <v>0</v>
      </c>
      <c r="AH49" s="195">
        <v>0</v>
      </c>
      <c r="AI49" s="201">
        <v>79</v>
      </c>
      <c r="AJ49" s="187">
        <v>11</v>
      </c>
      <c r="AK49" s="195">
        <v>0.13924050632911392</v>
      </c>
      <c r="AL49" s="187">
        <v>11</v>
      </c>
      <c r="AM49" s="195">
        <v>0.13924050632911392</v>
      </c>
      <c r="AN49" s="187">
        <v>11</v>
      </c>
      <c r="AO49" s="195">
        <v>0.13924050632911392</v>
      </c>
      <c r="AP49" s="187">
        <v>11</v>
      </c>
      <c r="AQ49" s="195">
        <v>0.13924050632911392</v>
      </c>
      <c r="AR49" s="187">
        <v>9</v>
      </c>
      <c r="AS49" s="195">
        <v>0.11392405063291139</v>
      </c>
      <c r="AT49" s="187">
        <v>8</v>
      </c>
      <c r="AU49" s="195">
        <v>0.10126582278481013</v>
      </c>
      <c r="AV49" s="187">
        <v>0</v>
      </c>
      <c r="AW49" s="195">
        <v>0</v>
      </c>
      <c r="AX49" s="187">
        <v>9</v>
      </c>
      <c r="AY49" s="195">
        <v>0.11392405063291139</v>
      </c>
      <c r="AZ49" s="206">
        <v>88</v>
      </c>
      <c r="BA49" s="187">
        <v>9</v>
      </c>
      <c r="BB49" s="195">
        <v>0.10227272727272728</v>
      </c>
      <c r="BC49" s="187">
        <v>8</v>
      </c>
      <c r="BD49" s="195">
        <v>9.0909090909090912E-2</v>
      </c>
      <c r="BE49" s="187">
        <v>15</v>
      </c>
      <c r="BF49" s="187">
        <v>17</v>
      </c>
      <c r="BG49" s="187">
        <v>0</v>
      </c>
    </row>
    <row r="50" spans="2:59" s="13" customFormat="1" ht="15" customHeight="1" x14ac:dyDescent="0.25">
      <c r="B50" s="209" t="s">
        <v>33</v>
      </c>
      <c r="C50" s="209" t="s">
        <v>85</v>
      </c>
      <c r="D50" s="209">
        <v>4368</v>
      </c>
      <c r="E50" s="209" t="s">
        <v>87</v>
      </c>
      <c r="F50" s="202">
        <v>6</v>
      </c>
      <c r="G50" s="187">
        <v>0</v>
      </c>
      <c r="H50" s="195">
        <v>0</v>
      </c>
      <c r="I50" s="187">
        <v>0</v>
      </c>
      <c r="J50" s="195">
        <v>0</v>
      </c>
      <c r="K50" s="187">
        <v>1</v>
      </c>
      <c r="L50" s="195">
        <v>0.16666666666666666</v>
      </c>
      <c r="M50" s="187">
        <v>0</v>
      </c>
      <c r="N50" s="195">
        <v>0</v>
      </c>
      <c r="O50" s="187">
        <v>0</v>
      </c>
      <c r="P50" s="195">
        <v>0</v>
      </c>
      <c r="Q50" s="187">
        <v>1</v>
      </c>
      <c r="R50" s="195">
        <v>0.16666666666666666</v>
      </c>
      <c r="S50" s="187">
        <v>0</v>
      </c>
      <c r="T50" s="195">
        <v>0</v>
      </c>
      <c r="U50" s="187">
        <v>0</v>
      </c>
      <c r="V50" s="195">
        <v>0</v>
      </c>
      <c r="W50" s="187">
        <v>1</v>
      </c>
      <c r="X50" s="195">
        <v>0.16666666666666666</v>
      </c>
      <c r="Y50" s="187">
        <v>0</v>
      </c>
      <c r="Z50" s="195">
        <v>0</v>
      </c>
      <c r="AA50" s="187">
        <v>1</v>
      </c>
      <c r="AB50" s="195">
        <v>0.16666666666666666</v>
      </c>
      <c r="AC50" s="187">
        <v>0</v>
      </c>
      <c r="AD50" s="195">
        <v>0</v>
      </c>
      <c r="AE50" s="187">
        <v>0</v>
      </c>
      <c r="AF50" s="195">
        <v>0</v>
      </c>
      <c r="AG50" s="187">
        <v>0</v>
      </c>
      <c r="AH50" s="195">
        <v>0</v>
      </c>
      <c r="AI50" s="201">
        <v>6</v>
      </c>
      <c r="AJ50" s="187">
        <v>1</v>
      </c>
      <c r="AK50" s="195">
        <v>0.16666666666666666</v>
      </c>
      <c r="AL50" s="187">
        <v>1</v>
      </c>
      <c r="AM50" s="195">
        <v>0.16666666666666666</v>
      </c>
      <c r="AN50" s="187">
        <v>1</v>
      </c>
      <c r="AO50" s="195">
        <v>0.16666666666666666</v>
      </c>
      <c r="AP50" s="187">
        <v>2</v>
      </c>
      <c r="AQ50" s="195">
        <v>0.33333333333333331</v>
      </c>
      <c r="AR50" s="187">
        <v>0</v>
      </c>
      <c r="AS50" s="195">
        <v>0</v>
      </c>
      <c r="AT50" s="187">
        <v>0</v>
      </c>
      <c r="AU50" s="195">
        <v>0</v>
      </c>
      <c r="AV50" s="187">
        <v>0</v>
      </c>
      <c r="AW50" s="195">
        <v>0</v>
      </c>
      <c r="AX50" s="187">
        <v>0</v>
      </c>
      <c r="AY50" s="195">
        <v>0</v>
      </c>
      <c r="AZ50" s="206">
        <v>9</v>
      </c>
      <c r="BA50" s="187">
        <v>2</v>
      </c>
      <c r="BB50" s="195">
        <v>0.22222222222222221</v>
      </c>
      <c r="BC50" s="187">
        <v>0</v>
      </c>
      <c r="BD50" s="195">
        <v>0</v>
      </c>
      <c r="BE50" s="187">
        <v>4</v>
      </c>
      <c r="BF50" s="187">
        <v>0</v>
      </c>
      <c r="BG50" s="187">
        <v>0</v>
      </c>
    </row>
    <row r="51" spans="2:59" s="13" customFormat="1" ht="15" customHeight="1" x14ac:dyDescent="0.25">
      <c r="B51" s="210" t="s">
        <v>33</v>
      </c>
      <c r="C51" s="210" t="s">
        <v>161</v>
      </c>
      <c r="D51" s="210">
        <v>6954</v>
      </c>
      <c r="E51" s="210" t="s">
        <v>196</v>
      </c>
      <c r="F51" s="202">
        <v>22</v>
      </c>
      <c r="G51" s="187">
        <v>0</v>
      </c>
      <c r="H51" s="195">
        <v>0</v>
      </c>
      <c r="I51" s="187">
        <v>0</v>
      </c>
      <c r="J51" s="195">
        <v>0</v>
      </c>
      <c r="K51" s="187">
        <v>3</v>
      </c>
      <c r="L51" s="195">
        <v>0.13636363636363635</v>
      </c>
      <c r="M51" s="187">
        <v>7</v>
      </c>
      <c r="N51" s="195">
        <v>0.31818181818181818</v>
      </c>
      <c r="O51" s="187">
        <v>4</v>
      </c>
      <c r="P51" s="195">
        <v>0.18181818181818182</v>
      </c>
      <c r="Q51" s="187">
        <v>3</v>
      </c>
      <c r="R51" s="195">
        <v>0.13636363636363635</v>
      </c>
      <c r="S51" s="187">
        <v>7</v>
      </c>
      <c r="T51" s="195">
        <v>0.31818181818181818</v>
      </c>
      <c r="U51" s="187">
        <v>4</v>
      </c>
      <c r="V51" s="195">
        <v>0.18181818181818182</v>
      </c>
      <c r="W51" s="187">
        <v>3</v>
      </c>
      <c r="X51" s="195">
        <v>0.13636363636363635</v>
      </c>
      <c r="Y51" s="187">
        <v>7</v>
      </c>
      <c r="Z51" s="195">
        <v>0.31818181818181818</v>
      </c>
      <c r="AA51" s="187">
        <v>3</v>
      </c>
      <c r="AB51" s="195">
        <v>0.13636363636363635</v>
      </c>
      <c r="AC51" s="187">
        <v>7</v>
      </c>
      <c r="AD51" s="195">
        <v>0.31818181818181818</v>
      </c>
      <c r="AE51" s="187">
        <v>1</v>
      </c>
      <c r="AF51" s="195">
        <v>4.5454545454545456E-2</v>
      </c>
      <c r="AG51" s="187">
        <v>1</v>
      </c>
      <c r="AH51" s="195">
        <v>4.5454545454545456E-2</v>
      </c>
      <c r="AI51" s="201">
        <v>27</v>
      </c>
      <c r="AJ51" s="187">
        <v>6</v>
      </c>
      <c r="AK51" s="195">
        <v>0.22222222222222221</v>
      </c>
      <c r="AL51" s="187">
        <v>6</v>
      </c>
      <c r="AM51" s="195">
        <v>0.22222222222222221</v>
      </c>
      <c r="AN51" s="187">
        <v>6</v>
      </c>
      <c r="AO51" s="195">
        <v>0.22222222222222221</v>
      </c>
      <c r="AP51" s="187">
        <v>6</v>
      </c>
      <c r="AQ51" s="195">
        <v>0.22222222222222221</v>
      </c>
      <c r="AR51" s="187">
        <v>8</v>
      </c>
      <c r="AS51" s="195">
        <v>0.29629629629629628</v>
      </c>
      <c r="AT51" s="187">
        <v>8</v>
      </c>
      <c r="AU51" s="195">
        <v>0.29629629629629628</v>
      </c>
      <c r="AV51" s="187">
        <v>3</v>
      </c>
      <c r="AW51" s="195">
        <v>0.1111111111111111</v>
      </c>
      <c r="AX51" s="187">
        <v>7</v>
      </c>
      <c r="AY51" s="195">
        <v>0.25925925925925924</v>
      </c>
      <c r="AZ51" s="206">
        <v>30</v>
      </c>
      <c r="BA51" s="187">
        <v>9</v>
      </c>
      <c r="BB51" s="195">
        <v>0.3</v>
      </c>
      <c r="BC51" s="187">
        <v>8</v>
      </c>
      <c r="BD51" s="195">
        <v>0.26666666666666666</v>
      </c>
      <c r="BE51" s="187">
        <v>8</v>
      </c>
      <c r="BF51" s="187">
        <v>2</v>
      </c>
      <c r="BG51" s="187">
        <v>4</v>
      </c>
    </row>
    <row r="52" spans="2:59" s="13" customFormat="1" ht="15" customHeight="1" x14ac:dyDescent="0.25">
      <c r="B52" s="210" t="s">
        <v>33</v>
      </c>
      <c r="C52" s="210" t="s">
        <v>161</v>
      </c>
      <c r="D52" s="210">
        <v>4439</v>
      </c>
      <c r="E52" s="210" t="s">
        <v>160</v>
      </c>
      <c r="F52" s="202">
        <v>81</v>
      </c>
      <c r="G52" s="187">
        <v>0</v>
      </c>
      <c r="H52" s="195">
        <v>0</v>
      </c>
      <c r="I52" s="187">
        <v>0</v>
      </c>
      <c r="J52" s="195">
        <v>0</v>
      </c>
      <c r="K52" s="187">
        <v>17</v>
      </c>
      <c r="L52" s="195">
        <v>0.20987654320987653</v>
      </c>
      <c r="M52" s="187">
        <v>11</v>
      </c>
      <c r="N52" s="195">
        <v>0.13580246913580246</v>
      </c>
      <c r="O52" s="187">
        <v>10</v>
      </c>
      <c r="P52" s="195">
        <v>0.12345679012345678</v>
      </c>
      <c r="Q52" s="187">
        <v>17</v>
      </c>
      <c r="R52" s="195">
        <v>0.20987654320987653</v>
      </c>
      <c r="S52" s="187">
        <v>12</v>
      </c>
      <c r="T52" s="195">
        <v>0.14814814814814814</v>
      </c>
      <c r="U52" s="187">
        <v>9</v>
      </c>
      <c r="V52" s="195">
        <v>0.1111111111111111</v>
      </c>
      <c r="W52" s="187">
        <v>17</v>
      </c>
      <c r="X52" s="195">
        <v>0.20987654320987653</v>
      </c>
      <c r="Y52" s="187">
        <v>12</v>
      </c>
      <c r="Z52" s="195">
        <v>0.14814814814814814</v>
      </c>
      <c r="AA52" s="187">
        <v>17</v>
      </c>
      <c r="AB52" s="195">
        <v>0.20987654320987653</v>
      </c>
      <c r="AC52" s="187">
        <v>12</v>
      </c>
      <c r="AD52" s="195">
        <v>0.14814814814814814</v>
      </c>
      <c r="AE52" s="187">
        <v>4</v>
      </c>
      <c r="AF52" s="195">
        <v>4.9382716049382713E-2</v>
      </c>
      <c r="AG52" s="187">
        <v>6</v>
      </c>
      <c r="AH52" s="195">
        <v>7.407407407407407E-2</v>
      </c>
      <c r="AI52" s="201">
        <v>70</v>
      </c>
      <c r="AJ52" s="187">
        <v>14</v>
      </c>
      <c r="AK52" s="195">
        <v>0.2</v>
      </c>
      <c r="AL52" s="187">
        <v>14</v>
      </c>
      <c r="AM52" s="195">
        <v>0.2</v>
      </c>
      <c r="AN52" s="187">
        <v>13</v>
      </c>
      <c r="AO52" s="195">
        <v>0.18571428571428572</v>
      </c>
      <c r="AP52" s="187">
        <v>7</v>
      </c>
      <c r="AQ52" s="195">
        <v>0.1</v>
      </c>
      <c r="AR52" s="187">
        <v>11</v>
      </c>
      <c r="AS52" s="195">
        <v>0.15714285714285714</v>
      </c>
      <c r="AT52" s="187">
        <v>12</v>
      </c>
      <c r="AU52" s="195">
        <v>0.17142857142857143</v>
      </c>
      <c r="AV52" s="187">
        <v>6</v>
      </c>
      <c r="AW52" s="195">
        <v>8.5714285714285715E-2</v>
      </c>
      <c r="AX52" s="187">
        <v>12</v>
      </c>
      <c r="AY52" s="195">
        <v>0.17142857142857143</v>
      </c>
      <c r="AZ52" s="206">
        <v>81</v>
      </c>
      <c r="BA52" s="187">
        <v>11</v>
      </c>
      <c r="BB52" s="195">
        <v>0.13580246913580246</v>
      </c>
      <c r="BC52" s="187">
        <v>11</v>
      </c>
      <c r="BD52" s="195">
        <v>0.13580246913580246</v>
      </c>
      <c r="BE52" s="187">
        <v>7</v>
      </c>
      <c r="BF52" s="187">
        <v>7</v>
      </c>
      <c r="BG52" s="187">
        <v>9</v>
      </c>
    </row>
    <row r="53" spans="2:59" s="13" customFormat="1" ht="15" customHeight="1" x14ac:dyDescent="0.25">
      <c r="B53" s="210" t="s">
        <v>33</v>
      </c>
      <c r="C53" s="210" t="s">
        <v>56</v>
      </c>
      <c r="D53" s="210">
        <v>7306</v>
      </c>
      <c r="E53" s="210" t="s">
        <v>205</v>
      </c>
      <c r="F53" s="202">
        <v>164</v>
      </c>
      <c r="G53" s="187">
        <v>3</v>
      </c>
      <c r="H53" s="195">
        <v>1.8292682926829267E-2</v>
      </c>
      <c r="I53" s="187">
        <v>3</v>
      </c>
      <c r="J53" s="195">
        <v>1.8292682926829267E-2</v>
      </c>
      <c r="K53" s="187">
        <v>21</v>
      </c>
      <c r="L53" s="195">
        <v>0.12804878048780488</v>
      </c>
      <c r="M53" s="187">
        <v>22</v>
      </c>
      <c r="N53" s="195">
        <v>0.13414634146341464</v>
      </c>
      <c r="O53" s="187">
        <v>16</v>
      </c>
      <c r="P53" s="195">
        <v>9.7560975609756101E-2</v>
      </c>
      <c r="Q53" s="187">
        <v>21</v>
      </c>
      <c r="R53" s="195">
        <v>0.12804878048780488</v>
      </c>
      <c r="S53" s="187">
        <v>22</v>
      </c>
      <c r="T53" s="195">
        <v>0.13414634146341464</v>
      </c>
      <c r="U53" s="187">
        <v>16</v>
      </c>
      <c r="V53" s="195">
        <v>9.7560975609756101E-2</v>
      </c>
      <c r="W53" s="187">
        <v>21</v>
      </c>
      <c r="X53" s="195">
        <v>0.12804878048780488</v>
      </c>
      <c r="Y53" s="187">
        <v>22</v>
      </c>
      <c r="Z53" s="195">
        <v>0.13414634146341464</v>
      </c>
      <c r="AA53" s="187">
        <v>21</v>
      </c>
      <c r="AB53" s="195">
        <v>0.12804878048780488</v>
      </c>
      <c r="AC53" s="187">
        <v>21</v>
      </c>
      <c r="AD53" s="195">
        <v>0.12804878048780488</v>
      </c>
      <c r="AE53" s="187">
        <v>8</v>
      </c>
      <c r="AF53" s="195">
        <v>4.878048780487805E-2</v>
      </c>
      <c r="AG53" s="187">
        <v>7</v>
      </c>
      <c r="AH53" s="195">
        <v>4.2682926829268296E-2</v>
      </c>
      <c r="AI53" s="201">
        <v>191</v>
      </c>
      <c r="AJ53" s="187">
        <v>17</v>
      </c>
      <c r="AK53" s="195">
        <v>8.9005235602094238E-2</v>
      </c>
      <c r="AL53" s="187">
        <v>17</v>
      </c>
      <c r="AM53" s="195">
        <v>8.9005235602094238E-2</v>
      </c>
      <c r="AN53" s="187">
        <v>19</v>
      </c>
      <c r="AO53" s="195">
        <v>9.947643979057591E-2</v>
      </c>
      <c r="AP53" s="187">
        <v>19</v>
      </c>
      <c r="AQ53" s="195">
        <v>9.947643979057591E-2</v>
      </c>
      <c r="AR53" s="187">
        <v>15</v>
      </c>
      <c r="AS53" s="195">
        <v>7.8534031413612565E-2</v>
      </c>
      <c r="AT53" s="187">
        <v>16</v>
      </c>
      <c r="AU53" s="195">
        <v>8.3769633507853408E-2</v>
      </c>
      <c r="AV53" s="187">
        <v>7</v>
      </c>
      <c r="AW53" s="195">
        <v>3.6649214659685861E-2</v>
      </c>
      <c r="AX53" s="187">
        <v>15</v>
      </c>
      <c r="AY53" s="195">
        <v>7.8534031413612565E-2</v>
      </c>
      <c r="AZ53" s="206">
        <v>181</v>
      </c>
      <c r="BA53" s="187">
        <v>26</v>
      </c>
      <c r="BB53" s="195">
        <v>0.143646408839779</v>
      </c>
      <c r="BC53" s="187">
        <v>27</v>
      </c>
      <c r="BD53" s="195">
        <v>0.14917127071823205</v>
      </c>
      <c r="BE53" s="187">
        <v>4</v>
      </c>
      <c r="BF53" s="187">
        <v>7</v>
      </c>
      <c r="BG53" s="187">
        <v>31</v>
      </c>
    </row>
    <row r="54" spans="2:59" s="13" customFormat="1" ht="15" customHeight="1" x14ac:dyDescent="0.25">
      <c r="B54" s="209" t="s">
        <v>33</v>
      </c>
      <c r="C54" s="209" t="s">
        <v>56</v>
      </c>
      <c r="D54" s="209">
        <v>4338</v>
      </c>
      <c r="E54" s="209" t="s">
        <v>56</v>
      </c>
      <c r="F54" s="202">
        <v>306</v>
      </c>
      <c r="G54" s="187">
        <v>18</v>
      </c>
      <c r="H54" s="195">
        <v>5.8823529411764705E-2</v>
      </c>
      <c r="I54" s="187">
        <v>21</v>
      </c>
      <c r="J54" s="195">
        <v>6.8627450980392163E-2</v>
      </c>
      <c r="K54" s="187">
        <v>39</v>
      </c>
      <c r="L54" s="195">
        <v>0.12745098039215685</v>
      </c>
      <c r="M54" s="187">
        <v>47</v>
      </c>
      <c r="N54" s="195">
        <v>0.15359477124183007</v>
      </c>
      <c r="O54" s="187">
        <v>45</v>
      </c>
      <c r="P54" s="195">
        <v>0.14705882352941177</v>
      </c>
      <c r="Q54" s="187">
        <v>38</v>
      </c>
      <c r="R54" s="195">
        <v>0.12418300653594772</v>
      </c>
      <c r="S54" s="187">
        <v>49</v>
      </c>
      <c r="T54" s="195">
        <v>0.16013071895424835</v>
      </c>
      <c r="U54" s="187">
        <v>46</v>
      </c>
      <c r="V54" s="195">
        <v>0.15032679738562091</v>
      </c>
      <c r="W54" s="187">
        <v>39</v>
      </c>
      <c r="X54" s="195">
        <v>0.12745098039215685</v>
      </c>
      <c r="Y54" s="187">
        <v>49</v>
      </c>
      <c r="Z54" s="195">
        <v>0.16013071895424835</v>
      </c>
      <c r="AA54" s="187">
        <v>39</v>
      </c>
      <c r="AB54" s="195">
        <v>0.12745098039215685</v>
      </c>
      <c r="AC54" s="187">
        <v>48</v>
      </c>
      <c r="AD54" s="195">
        <v>0.15686274509803921</v>
      </c>
      <c r="AE54" s="187">
        <v>22</v>
      </c>
      <c r="AF54" s="195">
        <v>7.1895424836601302E-2</v>
      </c>
      <c r="AG54" s="187">
        <v>21</v>
      </c>
      <c r="AH54" s="195">
        <v>6.8627450980392163E-2</v>
      </c>
      <c r="AI54" s="201">
        <v>367</v>
      </c>
      <c r="AJ54" s="187">
        <v>38</v>
      </c>
      <c r="AK54" s="195">
        <v>0.10354223433242507</v>
      </c>
      <c r="AL54" s="187">
        <v>41</v>
      </c>
      <c r="AM54" s="195">
        <v>0.11171662125340599</v>
      </c>
      <c r="AN54" s="187">
        <v>39</v>
      </c>
      <c r="AO54" s="195">
        <v>0.10626702997275204</v>
      </c>
      <c r="AP54" s="187">
        <v>42</v>
      </c>
      <c r="AQ54" s="195">
        <v>0.11444141689373297</v>
      </c>
      <c r="AR54" s="187">
        <v>30</v>
      </c>
      <c r="AS54" s="195">
        <v>8.1743869209809264E-2</v>
      </c>
      <c r="AT54" s="187">
        <v>29</v>
      </c>
      <c r="AU54" s="195">
        <v>7.901907356948229E-2</v>
      </c>
      <c r="AV54" s="187">
        <v>10</v>
      </c>
      <c r="AW54" s="195">
        <v>2.7247956403269755E-2</v>
      </c>
      <c r="AX54" s="187">
        <v>32</v>
      </c>
      <c r="AY54" s="195">
        <v>8.7193460490463212E-2</v>
      </c>
      <c r="AZ54" s="206">
        <v>430</v>
      </c>
      <c r="BA54" s="187">
        <v>37</v>
      </c>
      <c r="BB54" s="195">
        <v>8.6046511627906982E-2</v>
      </c>
      <c r="BC54" s="187">
        <v>23</v>
      </c>
      <c r="BD54" s="195">
        <v>5.3488372093023255E-2</v>
      </c>
      <c r="BE54" s="187">
        <v>52</v>
      </c>
      <c r="BF54" s="187">
        <v>27</v>
      </c>
      <c r="BG54" s="187">
        <v>67</v>
      </c>
    </row>
    <row r="55" spans="2:59" s="13" customFormat="1" ht="15" customHeight="1" x14ac:dyDescent="0.25">
      <c r="B55" s="210" t="s">
        <v>33</v>
      </c>
      <c r="C55" s="210" t="s">
        <v>58</v>
      </c>
      <c r="D55" s="210">
        <v>7107</v>
      </c>
      <c r="E55" s="210" t="s">
        <v>58</v>
      </c>
      <c r="F55" s="202">
        <v>280</v>
      </c>
      <c r="G55" s="187">
        <v>0</v>
      </c>
      <c r="H55" s="195">
        <v>0</v>
      </c>
      <c r="I55" s="187">
        <v>0</v>
      </c>
      <c r="J55" s="195">
        <v>0</v>
      </c>
      <c r="K55" s="187">
        <v>29</v>
      </c>
      <c r="L55" s="195">
        <v>0.10357142857142858</v>
      </c>
      <c r="M55" s="187">
        <v>32</v>
      </c>
      <c r="N55" s="195">
        <v>0.11428571428571428</v>
      </c>
      <c r="O55" s="187">
        <v>32</v>
      </c>
      <c r="P55" s="195">
        <v>0.11428571428571428</v>
      </c>
      <c r="Q55" s="187">
        <v>29</v>
      </c>
      <c r="R55" s="195">
        <v>0.10357142857142858</v>
      </c>
      <c r="S55" s="187">
        <v>33</v>
      </c>
      <c r="T55" s="195">
        <v>0.11785714285714285</v>
      </c>
      <c r="U55" s="187">
        <v>31</v>
      </c>
      <c r="V55" s="195">
        <v>0.11071428571428571</v>
      </c>
      <c r="W55" s="187">
        <v>29</v>
      </c>
      <c r="X55" s="195">
        <v>0.10357142857142858</v>
      </c>
      <c r="Y55" s="187">
        <v>32</v>
      </c>
      <c r="Z55" s="195">
        <v>0.11428571428571428</v>
      </c>
      <c r="AA55" s="187">
        <v>28</v>
      </c>
      <c r="AB55" s="195">
        <v>0.1</v>
      </c>
      <c r="AC55" s="187">
        <v>33</v>
      </c>
      <c r="AD55" s="195">
        <v>0.11785714285714285</v>
      </c>
      <c r="AE55" s="187">
        <v>11</v>
      </c>
      <c r="AF55" s="195">
        <v>3.9285714285714285E-2</v>
      </c>
      <c r="AG55" s="187">
        <v>7</v>
      </c>
      <c r="AH55" s="195">
        <v>2.5000000000000001E-2</v>
      </c>
      <c r="AI55" s="201">
        <v>279</v>
      </c>
      <c r="AJ55" s="187">
        <v>41</v>
      </c>
      <c r="AK55" s="195">
        <v>0.14695340501792115</v>
      </c>
      <c r="AL55" s="187">
        <v>43</v>
      </c>
      <c r="AM55" s="195">
        <v>0.15412186379928317</v>
      </c>
      <c r="AN55" s="187">
        <v>42</v>
      </c>
      <c r="AO55" s="195">
        <v>0.15053763440860216</v>
      </c>
      <c r="AP55" s="187">
        <v>39</v>
      </c>
      <c r="AQ55" s="195">
        <v>0.13978494623655913</v>
      </c>
      <c r="AR55" s="187">
        <v>32</v>
      </c>
      <c r="AS55" s="195">
        <v>0.11469534050179211</v>
      </c>
      <c r="AT55" s="187">
        <v>31</v>
      </c>
      <c r="AU55" s="195">
        <v>0.1111111111111111</v>
      </c>
      <c r="AV55" s="187">
        <v>18</v>
      </c>
      <c r="AW55" s="195">
        <v>6.4516129032258063E-2</v>
      </c>
      <c r="AX55" s="187">
        <v>34</v>
      </c>
      <c r="AY55" s="195">
        <v>0.12186379928315412</v>
      </c>
      <c r="AZ55" s="206">
        <v>400</v>
      </c>
      <c r="BA55" s="187">
        <v>38</v>
      </c>
      <c r="BB55" s="195">
        <v>9.5000000000000001E-2</v>
      </c>
      <c r="BC55" s="187">
        <v>31</v>
      </c>
      <c r="BD55" s="195">
        <v>7.7499999999999999E-2</v>
      </c>
      <c r="BE55" s="187">
        <v>19</v>
      </c>
      <c r="BF55" s="187">
        <v>4</v>
      </c>
      <c r="BG55" s="187">
        <v>26</v>
      </c>
    </row>
    <row r="56" spans="2:59" s="13" customFormat="1" ht="15" customHeight="1" x14ac:dyDescent="0.25">
      <c r="B56" s="209" t="s">
        <v>33</v>
      </c>
      <c r="C56" s="209" t="s">
        <v>58</v>
      </c>
      <c r="D56" s="209">
        <v>4340</v>
      </c>
      <c r="E56" s="209" t="s">
        <v>59</v>
      </c>
      <c r="F56" s="202">
        <v>32</v>
      </c>
      <c r="G56" s="187">
        <v>0</v>
      </c>
      <c r="H56" s="195">
        <v>0</v>
      </c>
      <c r="I56" s="187">
        <v>0</v>
      </c>
      <c r="J56" s="195">
        <v>0</v>
      </c>
      <c r="K56" s="187">
        <v>7</v>
      </c>
      <c r="L56" s="195">
        <v>0.21875</v>
      </c>
      <c r="M56" s="187">
        <v>7</v>
      </c>
      <c r="N56" s="195">
        <v>0.21875</v>
      </c>
      <c r="O56" s="187">
        <v>8</v>
      </c>
      <c r="P56" s="195">
        <v>0.25</v>
      </c>
      <c r="Q56" s="187">
        <v>7</v>
      </c>
      <c r="R56" s="195">
        <v>0.21875</v>
      </c>
      <c r="S56" s="187">
        <v>7</v>
      </c>
      <c r="T56" s="195">
        <v>0.21875</v>
      </c>
      <c r="U56" s="187">
        <v>8</v>
      </c>
      <c r="V56" s="195">
        <v>0.25</v>
      </c>
      <c r="W56" s="187">
        <v>7</v>
      </c>
      <c r="X56" s="195">
        <v>0.21875</v>
      </c>
      <c r="Y56" s="187">
        <v>7</v>
      </c>
      <c r="Z56" s="195">
        <v>0.21875</v>
      </c>
      <c r="AA56" s="187">
        <v>7</v>
      </c>
      <c r="AB56" s="195">
        <v>0.21875</v>
      </c>
      <c r="AC56" s="187">
        <v>7</v>
      </c>
      <c r="AD56" s="195">
        <v>0.21875</v>
      </c>
      <c r="AE56" s="187">
        <v>1</v>
      </c>
      <c r="AF56" s="195">
        <v>3.125E-2</v>
      </c>
      <c r="AG56" s="187">
        <v>1</v>
      </c>
      <c r="AH56" s="195">
        <v>3.125E-2</v>
      </c>
      <c r="AI56" s="201">
        <v>30</v>
      </c>
      <c r="AJ56" s="187">
        <v>4</v>
      </c>
      <c r="AK56" s="195">
        <v>0.13333333333333333</v>
      </c>
      <c r="AL56" s="187">
        <v>4</v>
      </c>
      <c r="AM56" s="195">
        <v>0.13333333333333333</v>
      </c>
      <c r="AN56" s="187">
        <v>3</v>
      </c>
      <c r="AO56" s="195">
        <v>0.1</v>
      </c>
      <c r="AP56" s="187">
        <v>2</v>
      </c>
      <c r="AQ56" s="195">
        <v>6.6666666666666666E-2</v>
      </c>
      <c r="AR56" s="187">
        <v>3</v>
      </c>
      <c r="AS56" s="195">
        <v>0.1</v>
      </c>
      <c r="AT56" s="187">
        <v>2</v>
      </c>
      <c r="AU56" s="195">
        <v>6.6666666666666666E-2</v>
      </c>
      <c r="AV56" s="187">
        <v>0</v>
      </c>
      <c r="AW56" s="195">
        <v>0</v>
      </c>
      <c r="AX56" s="187">
        <v>2</v>
      </c>
      <c r="AY56" s="195">
        <v>6.6666666666666666E-2</v>
      </c>
      <c r="AZ56" s="206">
        <v>41</v>
      </c>
      <c r="BA56" s="187">
        <v>3</v>
      </c>
      <c r="BB56" s="195">
        <v>7.3170731707317069E-2</v>
      </c>
      <c r="BC56" s="187">
        <v>0</v>
      </c>
      <c r="BD56" s="195">
        <v>0</v>
      </c>
      <c r="BE56" s="187">
        <v>1</v>
      </c>
      <c r="BF56" s="187">
        <v>1</v>
      </c>
      <c r="BG56" s="187">
        <v>12</v>
      </c>
    </row>
    <row r="57" spans="2:59" s="13" customFormat="1" ht="15" customHeight="1" x14ac:dyDescent="0.25">
      <c r="B57" s="210" t="s">
        <v>33</v>
      </c>
      <c r="C57" s="210" t="s">
        <v>58</v>
      </c>
      <c r="D57" s="210">
        <v>4339</v>
      </c>
      <c r="E57" s="210" t="s">
        <v>57</v>
      </c>
      <c r="F57" s="202">
        <v>6</v>
      </c>
      <c r="G57" s="187">
        <v>0</v>
      </c>
      <c r="H57" s="195">
        <v>0</v>
      </c>
      <c r="I57" s="187">
        <v>0</v>
      </c>
      <c r="J57" s="195">
        <v>0</v>
      </c>
      <c r="K57" s="187">
        <v>2</v>
      </c>
      <c r="L57" s="195">
        <v>0.33333333333333331</v>
      </c>
      <c r="M57" s="187">
        <v>0</v>
      </c>
      <c r="N57" s="195">
        <v>0</v>
      </c>
      <c r="O57" s="187">
        <v>0</v>
      </c>
      <c r="P57" s="195">
        <v>0</v>
      </c>
      <c r="Q57" s="187">
        <v>2</v>
      </c>
      <c r="R57" s="195">
        <v>0.33333333333333331</v>
      </c>
      <c r="S57" s="187">
        <v>0</v>
      </c>
      <c r="T57" s="195">
        <v>0</v>
      </c>
      <c r="U57" s="187">
        <v>0</v>
      </c>
      <c r="V57" s="195">
        <v>0</v>
      </c>
      <c r="W57" s="187">
        <v>2</v>
      </c>
      <c r="X57" s="195">
        <v>0.33333333333333331</v>
      </c>
      <c r="Y57" s="187">
        <v>0</v>
      </c>
      <c r="Z57" s="195">
        <v>0</v>
      </c>
      <c r="AA57" s="187">
        <v>2</v>
      </c>
      <c r="AB57" s="195">
        <v>0.33333333333333331</v>
      </c>
      <c r="AC57" s="187">
        <v>0</v>
      </c>
      <c r="AD57" s="195">
        <v>0</v>
      </c>
      <c r="AE57" s="187">
        <v>0</v>
      </c>
      <c r="AF57" s="195">
        <v>0</v>
      </c>
      <c r="AG57" s="187">
        <v>1</v>
      </c>
      <c r="AH57" s="195">
        <v>0.16666666666666666</v>
      </c>
      <c r="AI57" s="201">
        <v>10</v>
      </c>
      <c r="AJ57" s="187">
        <v>1</v>
      </c>
      <c r="AK57" s="195">
        <v>0.1</v>
      </c>
      <c r="AL57" s="187">
        <v>1</v>
      </c>
      <c r="AM57" s="195">
        <v>0.1</v>
      </c>
      <c r="AN57" s="187">
        <v>1</v>
      </c>
      <c r="AO57" s="195">
        <v>0.1</v>
      </c>
      <c r="AP57" s="187">
        <v>1</v>
      </c>
      <c r="AQ57" s="195">
        <v>0.1</v>
      </c>
      <c r="AR57" s="187">
        <v>1</v>
      </c>
      <c r="AS57" s="195">
        <v>0.1</v>
      </c>
      <c r="AT57" s="187">
        <v>1</v>
      </c>
      <c r="AU57" s="195">
        <v>0.1</v>
      </c>
      <c r="AV57" s="187">
        <v>1</v>
      </c>
      <c r="AW57" s="195">
        <v>0.1</v>
      </c>
      <c r="AX57" s="187">
        <v>2</v>
      </c>
      <c r="AY57" s="195">
        <v>0.2</v>
      </c>
      <c r="AZ57" s="206">
        <v>10</v>
      </c>
      <c r="BA57" s="187">
        <v>2</v>
      </c>
      <c r="BB57" s="195">
        <v>0.2</v>
      </c>
      <c r="BC57" s="187">
        <v>1</v>
      </c>
      <c r="BD57" s="195">
        <v>0.1</v>
      </c>
      <c r="BE57" s="187">
        <v>0</v>
      </c>
      <c r="BF57" s="187">
        <v>1</v>
      </c>
      <c r="BG57" s="187">
        <v>15</v>
      </c>
    </row>
    <row r="58" spans="2:59" s="13" customFormat="1" ht="15" customHeight="1" x14ac:dyDescent="0.25">
      <c r="B58" s="210" t="s">
        <v>33</v>
      </c>
      <c r="C58" s="210" t="s">
        <v>54</v>
      </c>
      <c r="D58" s="210">
        <v>4337</v>
      </c>
      <c r="E58" s="210" t="s">
        <v>55</v>
      </c>
      <c r="F58" s="202">
        <v>60</v>
      </c>
      <c r="G58" s="187">
        <v>0</v>
      </c>
      <c r="H58" s="195">
        <v>0</v>
      </c>
      <c r="I58" s="187">
        <v>0</v>
      </c>
      <c r="J58" s="195">
        <v>0</v>
      </c>
      <c r="K58" s="187">
        <v>8</v>
      </c>
      <c r="L58" s="195">
        <v>0.13333333333333333</v>
      </c>
      <c r="M58" s="187">
        <v>9</v>
      </c>
      <c r="N58" s="195">
        <v>0.15</v>
      </c>
      <c r="O58" s="187">
        <v>9</v>
      </c>
      <c r="P58" s="195">
        <v>0.15</v>
      </c>
      <c r="Q58" s="187">
        <v>9</v>
      </c>
      <c r="R58" s="195">
        <v>0.15</v>
      </c>
      <c r="S58" s="187">
        <v>8</v>
      </c>
      <c r="T58" s="195">
        <v>0.13333333333333333</v>
      </c>
      <c r="U58" s="187">
        <v>9</v>
      </c>
      <c r="V58" s="195">
        <v>0.15</v>
      </c>
      <c r="W58" s="187">
        <v>9</v>
      </c>
      <c r="X58" s="195">
        <v>0.15</v>
      </c>
      <c r="Y58" s="187">
        <v>8</v>
      </c>
      <c r="Z58" s="195">
        <v>0.13333333333333333</v>
      </c>
      <c r="AA58" s="187">
        <v>8</v>
      </c>
      <c r="AB58" s="195">
        <v>0.13333333333333333</v>
      </c>
      <c r="AC58" s="187">
        <v>9</v>
      </c>
      <c r="AD58" s="195">
        <v>0.15</v>
      </c>
      <c r="AE58" s="187">
        <v>2</v>
      </c>
      <c r="AF58" s="195">
        <v>3.3333333333333333E-2</v>
      </c>
      <c r="AG58" s="187">
        <v>4</v>
      </c>
      <c r="AH58" s="195">
        <v>6.6666666666666666E-2</v>
      </c>
      <c r="AI58" s="201">
        <v>53</v>
      </c>
      <c r="AJ58" s="187">
        <v>5</v>
      </c>
      <c r="AK58" s="195">
        <v>9.4339622641509441E-2</v>
      </c>
      <c r="AL58" s="187">
        <v>5</v>
      </c>
      <c r="AM58" s="195">
        <v>9.4339622641509441E-2</v>
      </c>
      <c r="AN58" s="187">
        <v>5</v>
      </c>
      <c r="AO58" s="195">
        <v>9.4339622641509441E-2</v>
      </c>
      <c r="AP58" s="187">
        <v>0</v>
      </c>
      <c r="AQ58" s="195">
        <v>0</v>
      </c>
      <c r="AR58" s="187">
        <v>7</v>
      </c>
      <c r="AS58" s="195">
        <v>0.13207547169811321</v>
      </c>
      <c r="AT58" s="187">
        <v>7</v>
      </c>
      <c r="AU58" s="195">
        <v>0.13207547169811321</v>
      </c>
      <c r="AV58" s="187">
        <v>1</v>
      </c>
      <c r="AW58" s="195">
        <v>1.8867924528301886E-2</v>
      </c>
      <c r="AX58" s="187">
        <v>7</v>
      </c>
      <c r="AY58" s="195">
        <v>0.13207547169811321</v>
      </c>
      <c r="AZ58" s="206">
        <v>94</v>
      </c>
      <c r="BA58" s="187">
        <v>4</v>
      </c>
      <c r="BB58" s="195">
        <v>4.2553191489361701E-2</v>
      </c>
      <c r="BC58" s="187">
        <v>1</v>
      </c>
      <c r="BD58" s="195">
        <v>1.0638297872340425E-2</v>
      </c>
      <c r="BE58" s="187">
        <v>7</v>
      </c>
      <c r="BF58" s="187">
        <v>0</v>
      </c>
      <c r="BG58" s="187">
        <v>0</v>
      </c>
    </row>
    <row r="59" spans="2:59" s="13" customFormat="1" ht="15" customHeight="1" x14ac:dyDescent="0.25">
      <c r="B59" s="209" t="s">
        <v>33</v>
      </c>
      <c r="C59" s="209" t="s">
        <v>54</v>
      </c>
      <c r="D59" s="209">
        <v>32743</v>
      </c>
      <c r="E59" s="209" t="s">
        <v>54</v>
      </c>
      <c r="F59" s="202">
        <v>202</v>
      </c>
      <c r="G59" s="187">
        <v>30</v>
      </c>
      <c r="H59" s="195">
        <v>0.14851485148514851</v>
      </c>
      <c r="I59" s="187">
        <v>25</v>
      </c>
      <c r="J59" s="195">
        <v>0.12376237623762376</v>
      </c>
      <c r="K59" s="187">
        <v>36</v>
      </c>
      <c r="L59" s="195">
        <v>0.17821782178217821</v>
      </c>
      <c r="M59" s="187">
        <v>35</v>
      </c>
      <c r="N59" s="195">
        <v>0.17326732673267325</v>
      </c>
      <c r="O59" s="187">
        <v>25</v>
      </c>
      <c r="P59" s="195">
        <v>0.12376237623762376</v>
      </c>
      <c r="Q59" s="187">
        <v>36</v>
      </c>
      <c r="R59" s="195">
        <v>0.17821782178217821</v>
      </c>
      <c r="S59" s="187">
        <v>35</v>
      </c>
      <c r="T59" s="195">
        <v>0.17326732673267325</v>
      </c>
      <c r="U59" s="187">
        <v>26</v>
      </c>
      <c r="V59" s="195">
        <v>0.12871287128712872</v>
      </c>
      <c r="W59" s="187">
        <v>36</v>
      </c>
      <c r="X59" s="195">
        <v>0.17821782178217821</v>
      </c>
      <c r="Y59" s="187">
        <v>35</v>
      </c>
      <c r="Z59" s="195">
        <v>0.17326732673267325</v>
      </c>
      <c r="AA59" s="187">
        <v>36</v>
      </c>
      <c r="AB59" s="195">
        <v>0.17821782178217821</v>
      </c>
      <c r="AC59" s="187">
        <v>35</v>
      </c>
      <c r="AD59" s="195">
        <v>0.17326732673267325</v>
      </c>
      <c r="AE59" s="187">
        <v>3</v>
      </c>
      <c r="AF59" s="195">
        <v>1.4851485148514851E-2</v>
      </c>
      <c r="AG59" s="187">
        <v>13</v>
      </c>
      <c r="AH59" s="195">
        <v>6.4356435643564358E-2</v>
      </c>
      <c r="AI59" s="201">
        <v>200</v>
      </c>
      <c r="AJ59" s="187">
        <v>31</v>
      </c>
      <c r="AK59" s="195">
        <v>0.155</v>
      </c>
      <c r="AL59" s="187">
        <v>30</v>
      </c>
      <c r="AM59" s="195">
        <v>0.15</v>
      </c>
      <c r="AN59" s="187">
        <v>30</v>
      </c>
      <c r="AO59" s="195">
        <v>0.15</v>
      </c>
      <c r="AP59" s="187">
        <v>27</v>
      </c>
      <c r="AQ59" s="195">
        <v>0.13500000000000001</v>
      </c>
      <c r="AR59" s="187">
        <v>29</v>
      </c>
      <c r="AS59" s="195">
        <v>0.14499999999999999</v>
      </c>
      <c r="AT59" s="187">
        <v>26</v>
      </c>
      <c r="AU59" s="195">
        <v>0.13</v>
      </c>
      <c r="AV59" s="187">
        <v>4</v>
      </c>
      <c r="AW59" s="195">
        <v>0.02</v>
      </c>
      <c r="AX59" s="187">
        <v>33</v>
      </c>
      <c r="AY59" s="195">
        <v>0.16500000000000001</v>
      </c>
      <c r="AZ59" s="206">
        <v>282</v>
      </c>
      <c r="BA59" s="187">
        <v>20</v>
      </c>
      <c r="BB59" s="195">
        <v>7.0921985815602842E-2</v>
      </c>
      <c r="BC59" s="187">
        <v>16</v>
      </c>
      <c r="BD59" s="195">
        <v>5.6737588652482268E-2</v>
      </c>
      <c r="BE59" s="187">
        <v>22</v>
      </c>
      <c r="BF59" s="187">
        <v>20</v>
      </c>
      <c r="BG59" s="187">
        <v>25</v>
      </c>
    </row>
    <row r="60" spans="2:59" s="13" customFormat="1" ht="15" customHeight="1" x14ac:dyDescent="0.25">
      <c r="B60" s="210" t="s">
        <v>33</v>
      </c>
      <c r="C60" s="210" t="s">
        <v>54</v>
      </c>
      <c r="D60" s="210">
        <v>4336</v>
      </c>
      <c r="E60" s="210" t="s">
        <v>54</v>
      </c>
      <c r="F60" s="202">
        <v>0</v>
      </c>
      <c r="G60" s="187">
        <v>0</v>
      </c>
      <c r="H60" s="195">
        <v>0</v>
      </c>
      <c r="I60" s="187">
        <v>0</v>
      </c>
      <c r="J60" s="195">
        <v>0</v>
      </c>
      <c r="K60" s="187" t="e">
        <v>#N/A</v>
      </c>
      <c r="L60" s="195">
        <v>0</v>
      </c>
      <c r="M60" s="187" t="e">
        <v>#N/A</v>
      </c>
      <c r="N60" s="195">
        <v>0</v>
      </c>
      <c r="O60" s="187" t="e">
        <v>#N/A</v>
      </c>
      <c r="P60" s="195">
        <v>0</v>
      </c>
      <c r="Q60" s="187" t="e">
        <v>#N/A</v>
      </c>
      <c r="R60" s="195">
        <v>0</v>
      </c>
      <c r="S60" s="187" t="e">
        <v>#N/A</v>
      </c>
      <c r="T60" s="195">
        <v>0</v>
      </c>
      <c r="U60" s="187" t="e">
        <v>#N/A</v>
      </c>
      <c r="V60" s="195">
        <v>0</v>
      </c>
      <c r="W60" s="187" t="e">
        <v>#N/A</v>
      </c>
      <c r="X60" s="195">
        <v>0</v>
      </c>
      <c r="Y60" s="187" t="e">
        <v>#N/A</v>
      </c>
      <c r="Z60" s="195">
        <v>0</v>
      </c>
      <c r="AA60" s="187" t="e">
        <v>#N/A</v>
      </c>
      <c r="AB60" s="195">
        <v>0</v>
      </c>
      <c r="AC60" s="187" t="e">
        <v>#N/A</v>
      </c>
      <c r="AD60" s="195">
        <v>0</v>
      </c>
      <c r="AE60" s="187" t="e">
        <v>#N/A</v>
      </c>
      <c r="AF60" s="195">
        <v>0</v>
      </c>
      <c r="AG60" s="187" t="e">
        <v>#N/A</v>
      </c>
      <c r="AH60" s="195">
        <v>0</v>
      </c>
      <c r="AI60" s="201">
        <v>0</v>
      </c>
      <c r="AJ60" s="187" t="e">
        <v>#N/A</v>
      </c>
      <c r="AK60" s="195">
        <v>0</v>
      </c>
      <c r="AL60" s="187" t="e">
        <v>#N/A</v>
      </c>
      <c r="AM60" s="195">
        <v>0</v>
      </c>
      <c r="AN60" s="187" t="e">
        <v>#N/A</v>
      </c>
      <c r="AO60" s="195">
        <v>0</v>
      </c>
      <c r="AP60" s="187" t="e">
        <v>#N/A</v>
      </c>
      <c r="AQ60" s="195">
        <v>0</v>
      </c>
      <c r="AR60" s="187" t="e">
        <v>#N/A</v>
      </c>
      <c r="AS60" s="195">
        <v>0</v>
      </c>
      <c r="AT60" s="187" t="e">
        <v>#N/A</v>
      </c>
      <c r="AU60" s="195">
        <v>0</v>
      </c>
      <c r="AV60" s="187" t="e">
        <v>#N/A</v>
      </c>
      <c r="AW60" s="195">
        <v>0</v>
      </c>
      <c r="AX60" s="187" t="e">
        <v>#N/A</v>
      </c>
      <c r="AY60" s="195">
        <v>0</v>
      </c>
      <c r="AZ60" s="206">
        <v>0</v>
      </c>
      <c r="BA60" s="187" t="e">
        <v>#N/A</v>
      </c>
      <c r="BB60" s="195">
        <v>0</v>
      </c>
      <c r="BC60" s="187" t="e">
        <v>#N/A</v>
      </c>
      <c r="BD60" s="195">
        <v>0</v>
      </c>
      <c r="BE60" s="187" t="e">
        <v>#N/A</v>
      </c>
      <c r="BF60" s="187" t="e">
        <v>#N/A</v>
      </c>
      <c r="BG60" s="187" t="e">
        <v>#N/A</v>
      </c>
    </row>
    <row r="61" spans="2:59" s="13" customFormat="1" ht="15" customHeight="1" x14ac:dyDescent="0.25">
      <c r="B61" s="209" t="s">
        <v>33</v>
      </c>
      <c r="C61" s="209" t="s">
        <v>54</v>
      </c>
      <c r="D61" s="209">
        <v>6997</v>
      </c>
      <c r="E61" s="209" t="s">
        <v>197</v>
      </c>
      <c r="F61" s="202">
        <v>73</v>
      </c>
      <c r="G61" s="187">
        <v>0</v>
      </c>
      <c r="H61" s="195">
        <v>0</v>
      </c>
      <c r="I61" s="187">
        <v>0</v>
      </c>
      <c r="J61" s="195">
        <v>0</v>
      </c>
      <c r="K61" s="187">
        <v>4</v>
      </c>
      <c r="L61" s="195">
        <v>5.4794520547945202E-2</v>
      </c>
      <c r="M61" s="187">
        <v>7</v>
      </c>
      <c r="N61" s="195">
        <v>9.5890410958904104E-2</v>
      </c>
      <c r="O61" s="187">
        <v>9</v>
      </c>
      <c r="P61" s="195">
        <v>0.12328767123287671</v>
      </c>
      <c r="Q61" s="187">
        <v>4</v>
      </c>
      <c r="R61" s="195">
        <v>5.4794520547945202E-2</v>
      </c>
      <c r="S61" s="187">
        <v>8</v>
      </c>
      <c r="T61" s="195">
        <v>0.1095890410958904</v>
      </c>
      <c r="U61" s="187">
        <v>9</v>
      </c>
      <c r="V61" s="195">
        <v>0.12328767123287671</v>
      </c>
      <c r="W61" s="187">
        <v>4</v>
      </c>
      <c r="X61" s="195">
        <v>5.4794520547945202E-2</v>
      </c>
      <c r="Y61" s="187">
        <v>8</v>
      </c>
      <c r="Z61" s="195">
        <v>0.1095890410958904</v>
      </c>
      <c r="AA61" s="187">
        <v>4</v>
      </c>
      <c r="AB61" s="195">
        <v>5.4794520547945202E-2</v>
      </c>
      <c r="AC61" s="187">
        <v>8</v>
      </c>
      <c r="AD61" s="195">
        <v>0.1095890410958904</v>
      </c>
      <c r="AE61" s="187">
        <v>5</v>
      </c>
      <c r="AF61" s="195">
        <v>6.8493150684931503E-2</v>
      </c>
      <c r="AG61" s="187">
        <v>3</v>
      </c>
      <c r="AH61" s="195">
        <v>4.1095890410958902E-2</v>
      </c>
      <c r="AI61" s="201">
        <v>76</v>
      </c>
      <c r="AJ61" s="187">
        <v>7</v>
      </c>
      <c r="AK61" s="195">
        <v>9.2105263157894732E-2</v>
      </c>
      <c r="AL61" s="187">
        <v>8</v>
      </c>
      <c r="AM61" s="195">
        <v>0.10526315789473684</v>
      </c>
      <c r="AN61" s="187">
        <v>9</v>
      </c>
      <c r="AO61" s="195">
        <v>0.11842105263157894</v>
      </c>
      <c r="AP61" s="187">
        <v>12</v>
      </c>
      <c r="AQ61" s="195">
        <v>0.15789473684210525</v>
      </c>
      <c r="AR61" s="187">
        <v>10</v>
      </c>
      <c r="AS61" s="195">
        <v>0.13157894736842105</v>
      </c>
      <c r="AT61" s="187">
        <v>11</v>
      </c>
      <c r="AU61" s="195">
        <v>0.14473684210526316</v>
      </c>
      <c r="AV61" s="187">
        <v>4</v>
      </c>
      <c r="AW61" s="195">
        <v>5.2631578947368418E-2</v>
      </c>
      <c r="AX61" s="187">
        <v>11</v>
      </c>
      <c r="AY61" s="195">
        <v>0.14473684210526316</v>
      </c>
      <c r="AZ61" s="206">
        <v>99</v>
      </c>
      <c r="BA61" s="187">
        <v>13</v>
      </c>
      <c r="BB61" s="195">
        <v>0.13131313131313133</v>
      </c>
      <c r="BC61" s="187">
        <v>12</v>
      </c>
      <c r="BD61" s="195">
        <v>0.12121212121212122</v>
      </c>
      <c r="BE61" s="187">
        <v>9</v>
      </c>
      <c r="BF61" s="187">
        <v>5</v>
      </c>
      <c r="BG61" s="187">
        <v>11</v>
      </c>
    </row>
    <row r="62" spans="2:59" s="13" customFormat="1" ht="15" customHeight="1" x14ac:dyDescent="0.25">
      <c r="B62" s="210" t="s">
        <v>33</v>
      </c>
      <c r="C62" s="210" t="s">
        <v>54</v>
      </c>
      <c r="D62" s="210">
        <v>6723</v>
      </c>
      <c r="E62" s="210" t="s">
        <v>194</v>
      </c>
      <c r="F62" s="202">
        <v>0</v>
      </c>
      <c r="G62" s="187">
        <v>0</v>
      </c>
      <c r="H62" s="195">
        <v>0</v>
      </c>
      <c r="I62" s="187">
        <v>0</v>
      </c>
      <c r="J62" s="195">
        <v>0</v>
      </c>
      <c r="K62" s="187" t="e">
        <v>#N/A</v>
      </c>
      <c r="L62" s="195">
        <v>0</v>
      </c>
      <c r="M62" s="187" t="e">
        <v>#N/A</v>
      </c>
      <c r="N62" s="195">
        <v>0</v>
      </c>
      <c r="O62" s="187" t="e">
        <v>#N/A</v>
      </c>
      <c r="P62" s="195">
        <v>0</v>
      </c>
      <c r="Q62" s="187" t="e">
        <v>#N/A</v>
      </c>
      <c r="R62" s="195">
        <v>0</v>
      </c>
      <c r="S62" s="187" t="e">
        <v>#N/A</v>
      </c>
      <c r="T62" s="195">
        <v>0</v>
      </c>
      <c r="U62" s="187" t="e">
        <v>#N/A</v>
      </c>
      <c r="V62" s="195">
        <v>0</v>
      </c>
      <c r="W62" s="187" t="e">
        <v>#N/A</v>
      </c>
      <c r="X62" s="195">
        <v>0</v>
      </c>
      <c r="Y62" s="187" t="e">
        <v>#N/A</v>
      </c>
      <c r="Z62" s="195">
        <v>0</v>
      </c>
      <c r="AA62" s="187" t="e">
        <v>#N/A</v>
      </c>
      <c r="AB62" s="195">
        <v>0</v>
      </c>
      <c r="AC62" s="187" t="e">
        <v>#N/A</v>
      </c>
      <c r="AD62" s="195">
        <v>0</v>
      </c>
      <c r="AE62" s="187" t="e">
        <v>#N/A</v>
      </c>
      <c r="AF62" s="195">
        <v>0</v>
      </c>
      <c r="AG62" s="187" t="e">
        <v>#N/A</v>
      </c>
      <c r="AH62" s="195">
        <v>0</v>
      </c>
      <c r="AI62" s="201">
        <v>0</v>
      </c>
      <c r="AJ62" s="187" t="e">
        <v>#N/A</v>
      </c>
      <c r="AK62" s="195">
        <v>0</v>
      </c>
      <c r="AL62" s="187" t="e">
        <v>#N/A</v>
      </c>
      <c r="AM62" s="195">
        <v>0</v>
      </c>
      <c r="AN62" s="187" t="e">
        <v>#N/A</v>
      </c>
      <c r="AO62" s="195">
        <v>0</v>
      </c>
      <c r="AP62" s="187" t="e">
        <v>#N/A</v>
      </c>
      <c r="AQ62" s="195">
        <v>0</v>
      </c>
      <c r="AR62" s="187" t="e">
        <v>#N/A</v>
      </c>
      <c r="AS62" s="195">
        <v>0</v>
      </c>
      <c r="AT62" s="187" t="e">
        <v>#N/A</v>
      </c>
      <c r="AU62" s="195">
        <v>0</v>
      </c>
      <c r="AV62" s="187" t="e">
        <v>#N/A</v>
      </c>
      <c r="AW62" s="195">
        <v>0</v>
      </c>
      <c r="AX62" s="187" t="e">
        <v>#N/A</v>
      </c>
      <c r="AY62" s="195">
        <v>0</v>
      </c>
      <c r="AZ62" s="206">
        <v>0</v>
      </c>
      <c r="BA62" s="187" t="e">
        <v>#N/A</v>
      </c>
      <c r="BB62" s="195">
        <v>0</v>
      </c>
      <c r="BC62" s="187" t="e">
        <v>#N/A</v>
      </c>
      <c r="BD62" s="195">
        <v>0</v>
      </c>
      <c r="BE62" s="187" t="e">
        <v>#N/A</v>
      </c>
      <c r="BF62" s="187" t="e">
        <v>#N/A</v>
      </c>
      <c r="BG62" s="187" t="e">
        <v>#N/A</v>
      </c>
    </row>
    <row r="63" spans="2:59" s="13" customFormat="1" ht="15" customHeight="1" x14ac:dyDescent="0.25">
      <c r="B63" s="210" t="s">
        <v>33</v>
      </c>
      <c r="C63" s="210" t="s">
        <v>54</v>
      </c>
      <c r="D63" s="210">
        <v>31449</v>
      </c>
      <c r="E63" s="210" t="s">
        <v>194</v>
      </c>
      <c r="F63" s="202">
        <v>326</v>
      </c>
      <c r="G63" s="187">
        <v>1</v>
      </c>
      <c r="H63" s="195">
        <v>3.0674846625766872E-3</v>
      </c>
      <c r="I63" s="187">
        <v>1</v>
      </c>
      <c r="J63" s="195">
        <v>3.0674846625766872E-3</v>
      </c>
      <c r="K63" s="187">
        <v>34</v>
      </c>
      <c r="L63" s="195">
        <v>0.10429447852760736</v>
      </c>
      <c r="M63" s="187">
        <v>33</v>
      </c>
      <c r="N63" s="195">
        <v>0.10122699386503067</v>
      </c>
      <c r="O63" s="187">
        <v>45</v>
      </c>
      <c r="P63" s="195">
        <v>0.13803680981595093</v>
      </c>
      <c r="Q63" s="187">
        <v>34</v>
      </c>
      <c r="R63" s="195">
        <v>0.10429447852760736</v>
      </c>
      <c r="S63" s="187">
        <v>35</v>
      </c>
      <c r="T63" s="195">
        <v>0.10736196319018405</v>
      </c>
      <c r="U63" s="187">
        <v>46</v>
      </c>
      <c r="V63" s="195">
        <v>0.1411042944785276</v>
      </c>
      <c r="W63" s="187">
        <v>34</v>
      </c>
      <c r="X63" s="195">
        <v>0.10429447852760736</v>
      </c>
      <c r="Y63" s="187">
        <v>33</v>
      </c>
      <c r="Z63" s="195">
        <v>0.10122699386503067</v>
      </c>
      <c r="AA63" s="187">
        <v>34</v>
      </c>
      <c r="AB63" s="195">
        <v>0.10429447852760736</v>
      </c>
      <c r="AC63" s="187">
        <v>32</v>
      </c>
      <c r="AD63" s="195">
        <v>9.815950920245399E-2</v>
      </c>
      <c r="AE63" s="187">
        <v>14</v>
      </c>
      <c r="AF63" s="195">
        <v>4.2944785276073622E-2</v>
      </c>
      <c r="AG63" s="187">
        <v>7</v>
      </c>
      <c r="AH63" s="195">
        <v>2.1472392638036811E-2</v>
      </c>
      <c r="AI63" s="201">
        <v>367</v>
      </c>
      <c r="AJ63" s="187">
        <v>27</v>
      </c>
      <c r="AK63" s="195">
        <v>7.3569482288828342E-2</v>
      </c>
      <c r="AL63" s="187">
        <v>28</v>
      </c>
      <c r="AM63" s="195">
        <v>7.6294277929155316E-2</v>
      </c>
      <c r="AN63" s="187">
        <v>30</v>
      </c>
      <c r="AO63" s="195">
        <v>8.1743869209809264E-2</v>
      </c>
      <c r="AP63" s="187">
        <v>32</v>
      </c>
      <c r="AQ63" s="195">
        <v>8.7193460490463212E-2</v>
      </c>
      <c r="AR63" s="187">
        <v>31</v>
      </c>
      <c r="AS63" s="195">
        <v>8.4468664850136238E-2</v>
      </c>
      <c r="AT63" s="187">
        <v>25</v>
      </c>
      <c r="AU63" s="195">
        <v>6.8119891008174394E-2</v>
      </c>
      <c r="AV63" s="187">
        <v>9</v>
      </c>
      <c r="AW63" s="195">
        <v>2.4523160762942781E-2</v>
      </c>
      <c r="AX63" s="187">
        <v>30</v>
      </c>
      <c r="AY63" s="195">
        <v>8.1743869209809264E-2</v>
      </c>
      <c r="AZ63" s="206">
        <v>412</v>
      </c>
      <c r="BA63" s="187">
        <v>23</v>
      </c>
      <c r="BB63" s="195">
        <v>5.5825242718446605E-2</v>
      </c>
      <c r="BC63" s="187">
        <v>11</v>
      </c>
      <c r="BD63" s="195">
        <v>2.6699029126213591E-2</v>
      </c>
      <c r="BE63" s="187">
        <v>21</v>
      </c>
      <c r="BF63" s="187">
        <v>59</v>
      </c>
      <c r="BG63" s="187">
        <v>68</v>
      </c>
    </row>
    <row r="64" spans="2:59" s="13" customFormat="1" ht="15" customHeight="1" x14ac:dyDescent="0.25">
      <c r="B64" s="210" t="s">
        <v>33</v>
      </c>
      <c r="C64" s="210" t="s">
        <v>63</v>
      </c>
      <c r="D64" s="210">
        <v>4361</v>
      </c>
      <c r="E64" s="210" t="s">
        <v>82</v>
      </c>
      <c r="F64" s="202">
        <v>15</v>
      </c>
      <c r="G64" s="187">
        <v>0</v>
      </c>
      <c r="H64" s="195">
        <v>0</v>
      </c>
      <c r="I64" s="187">
        <v>0</v>
      </c>
      <c r="J64" s="195">
        <v>0</v>
      </c>
      <c r="K64" s="187">
        <v>1</v>
      </c>
      <c r="L64" s="195">
        <v>6.6666666666666666E-2</v>
      </c>
      <c r="M64" s="187">
        <v>0</v>
      </c>
      <c r="N64" s="195">
        <v>0</v>
      </c>
      <c r="O64" s="187">
        <v>3</v>
      </c>
      <c r="P64" s="195">
        <v>0.2</v>
      </c>
      <c r="Q64" s="187">
        <v>1</v>
      </c>
      <c r="R64" s="195">
        <v>6.6666666666666666E-2</v>
      </c>
      <c r="S64" s="187">
        <v>0</v>
      </c>
      <c r="T64" s="195">
        <v>0</v>
      </c>
      <c r="U64" s="187">
        <v>3</v>
      </c>
      <c r="V64" s="195">
        <v>0.2</v>
      </c>
      <c r="W64" s="187">
        <v>1</v>
      </c>
      <c r="X64" s="195">
        <v>6.6666666666666666E-2</v>
      </c>
      <c r="Y64" s="187">
        <v>0</v>
      </c>
      <c r="Z64" s="195">
        <v>0</v>
      </c>
      <c r="AA64" s="187">
        <v>1</v>
      </c>
      <c r="AB64" s="195">
        <v>6.6666666666666666E-2</v>
      </c>
      <c r="AC64" s="187">
        <v>0</v>
      </c>
      <c r="AD64" s="195">
        <v>0</v>
      </c>
      <c r="AE64" s="187">
        <v>1</v>
      </c>
      <c r="AF64" s="195">
        <v>6.6666666666666666E-2</v>
      </c>
      <c r="AG64" s="187">
        <v>2</v>
      </c>
      <c r="AH64" s="195">
        <v>0.13333333333333333</v>
      </c>
      <c r="AI64" s="201">
        <v>15</v>
      </c>
      <c r="AJ64" s="187">
        <v>1</v>
      </c>
      <c r="AK64" s="195">
        <v>6.6666666666666666E-2</v>
      </c>
      <c r="AL64" s="187">
        <v>1</v>
      </c>
      <c r="AM64" s="195">
        <v>6.6666666666666666E-2</v>
      </c>
      <c r="AN64" s="187">
        <v>1</v>
      </c>
      <c r="AO64" s="195">
        <v>6.6666666666666666E-2</v>
      </c>
      <c r="AP64" s="187">
        <v>2</v>
      </c>
      <c r="AQ64" s="195">
        <v>0.13333333333333333</v>
      </c>
      <c r="AR64" s="187">
        <v>2</v>
      </c>
      <c r="AS64" s="195">
        <v>0.13333333333333333</v>
      </c>
      <c r="AT64" s="187">
        <v>2</v>
      </c>
      <c r="AU64" s="195">
        <v>0.13333333333333333</v>
      </c>
      <c r="AV64" s="187">
        <v>0</v>
      </c>
      <c r="AW64" s="195">
        <v>0</v>
      </c>
      <c r="AX64" s="187">
        <v>2</v>
      </c>
      <c r="AY64" s="195">
        <v>0.13333333333333333</v>
      </c>
      <c r="AZ64" s="206">
        <v>17</v>
      </c>
      <c r="BA64" s="187">
        <v>1</v>
      </c>
      <c r="BB64" s="195">
        <v>5.8823529411764705E-2</v>
      </c>
      <c r="BC64" s="187">
        <v>1</v>
      </c>
      <c r="BD64" s="195">
        <v>5.8823529411764705E-2</v>
      </c>
      <c r="BE64" s="187">
        <v>7</v>
      </c>
      <c r="BF64" s="187">
        <v>2</v>
      </c>
      <c r="BG64" s="187">
        <v>11</v>
      </c>
    </row>
    <row r="65" spans="2:59" s="13" customFormat="1" ht="15" customHeight="1" x14ac:dyDescent="0.25">
      <c r="B65" s="209" t="s">
        <v>33</v>
      </c>
      <c r="C65" s="209" t="s">
        <v>63</v>
      </c>
      <c r="D65" s="209">
        <v>4344</v>
      </c>
      <c r="E65" s="209" t="s">
        <v>65</v>
      </c>
      <c r="F65" s="202">
        <v>30</v>
      </c>
      <c r="G65" s="187">
        <v>0</v>
      </c>
      <c r="H65" s="195">
        <v>0</v>
      </c>
      <c r="I65" s="187">
        <v>0</v>
      </c>
      <c r="J65" s="195">
        <v>0</v>
      </c>
      <c r="K65" s="187">
        <v>3</v>
      </c>
      <c r="L65" s="195">
        <v>0.1</v>
      </c>
      <c r="M65" s="187">
        <v>2</v>
      </c>
      <c r="N65" s="195">
        <v>6.6666666666666666E-2</v>
      </c>
      <c r="O65" s="187">
        <v>2</v>
      </c>
      <c r="P65" s="195">
        <v>6.6666666666666666E-2</v>
      </c>
      <c r="Q65" s="187">
        <v>3</v>
      </c>
      <c r="R65" s="195">
        <v>0.1</v>
      </c>
      <c r="S65" s="187">
        <v>2</v>
      </c>
      <c r="T65" s="195">
        <v>6.6666666666666666E-2</v>
      </c>
      <c r="U65" s="187">
        <v>2</v>
      </c>
      <c r="V65" s="195">
        <v>6.6666666666666666E-2</v>
      </c>
      <c r="W65" s="187">
        <v>3</v>
      </c>
      <c r="X65" s="195">
        <v>0.1</v>
      </c>
      <c r="Y65" s="187">
        <v>2</v>
      </c>
      <c r="Z65" s="195">
        <v>6.6666666666666666E-2</v>
      </c>
      <c r="AA65" s="187">
        <v>3</v>
      </c>
      <c r="AB65" s="195">
        <v>0.1</v>
      </c>
      <c r="AC65" s="187">
        <v>2</v>
      </c>
      <c r="AD65" s="195">
        <v>6.6666666666666666E-2</v>
      </c>
      <c r="AE65" s="187">
        <v>0</v>
      </c>
      <c r="AF65" s="195">
        <v>0</v>
      </c>
      <c r="AG65" s="187">
        <v>0</v>
      </c>
      <c r="AH65" s="195">
        <v>0</v>
      </c>
      <c r="AI65" s="201">
        <v>35</v>
      </c>
      <c r="AJ65" s="187">
        <v>2</v>
      </c>
      <c r="AK65" s="195">
        <v>5.7142857142857141E-2</v>
      </c>
      <c r="AL65" s="187">
        <v>3</v>
      </c>
      <c r="AM65" s="195">
        <v>8.5714285714285715E-2</v>
      </c>
      <c r="AN65" s="187">
        <v>3</v>
      </c>
      <c r="AO65" s="195">
        <v>8.5714285714285715E-2</v>
      </c>
      <c r="AP65" s="187">
        <v>1</v>
      </c>
      <c r="AQ65" s="195">
        <v>2.8571428571428571E-2</v>
      </c>
      <c r="AR65" s="187">
        <v>2</v>
      </c>
      <c r="AS65" s="195">
        <v>5.7142857142857141E-2</v>
      </c>
      <c r="AT65" s="187">
        <v>3</v>
      </c>
      <c r="AU65" s="195">
        <v>8.5714285714285715E-2</v>
      </c>
      <c r="AV65" s="187">
        <v>1</v>
      </c>
      <c r="AW65" s="195">
        <v>2.8571428571428571E-2</v>
      </c>
      <c r="AX65" s="187">
        <v>2</v>
      </c>
      <c r="AY65" s="195">
        <v>5.7142857142857141E-2</v>
      </c>
      <c r="AZ65" s="206">
        <v>45</v>
      </c>
      <c r="BA65" s="187">
        <v>2</v>
      </c>
      <c r="BB65" s="195">
        <v>4.4444444444444446E-2</v>
      </c>
      <c r="BC65" s="187">
        <v>2</v>
      </c>
      <c r="BD65" s="195">
        <v>4.4444444444444446E-2</v>
      </c>
      <c r="BE65" s="187">
        <v>3</v>
      </c>
      <c r="BF65" s="187">
        <v>1</v>
      </c>
      <c r="BG65" s="187">
        <v>1</v>
      </c>
    </row>
    <row r="66" spans="2:59" s="13" customFormat="1" ht="15" customHeight="1" x14ac:dyDescent="0.25">
      <c r="B66" s="209" t="s">
        <v>33</v>
      </c>
      <c r="C66" s="209" t="s">
        <v>63</v>
      </c>
      <c r="D66" s="209">
        <v>4360</v>
      </c>
      <c r="E66" s="209" t="s">
        <v>81</v>
      </c>
      <c r="F66" s="202">
        <v>33</v>
      </c>
      <c r="G66" s="187">
        <v>1</v>
      </c>
      <c r="H66" s="195">
        <v>3.0303030303030304E-2</v>
      </c>
      <c r="I66" s="187">
        <v>1</v>
      </c>
      <c r="J66" s="195">
        <v>3.0303030303030304E-2</v>
      </c>
      <c r="K66" s="187">
        <v>3</v>
      </c>
      <c r="L66" s="195">
        <v>9.0909090909090912E-2</v>
      </c>
      <c r="M66" s="187">
        <v>0</v>
      </c>
      <c r="N66" s="195">
        <v>0</v>
      </c>
      <c r="O66" s="187">
        <v>8</v>
      </c>
      <c r="P66" s="195">
        <v>0.24242424242424243</v>
      </c>
      <c r="Q66" s="187">
        <v>3</v>
      </c>
      <c r="R66" s="195">
        <v>9.0909090909090912E-2</v>
      </c>
      <c r="S66" s="187">
        <v>0</v>
      </c>
      <c r="T66" s="195">
        <v>0</v>
      </c>
      <c r="U66" s="187">
        <v>8</v>
      </c>
      <c r="V66" s="195">
        <v>0.24242424242424243</v>
      </c>
      <c r="W66" s="187">
        <v>3</v>
      </c>
      <c r="X66" s="195">
        <v>9.0909090909090912E-2</v>
      </c>
      <c r="Y66" s="187">
        <v>0</v>
      </c>
      <c r="Z66" s="195">
        <v>0</v>
      </c>
      <c r="AA66" s="187">
        <v>3</v>
      </c>
      <c r="AB66" s="195">
        <v>9.0909090909090912E-2</v>
      </c>
      <c r="AC66" s="187">
        <v>0</v>
      </c>
      <c r="AD66" s="195">
        <v>0</v>
      </c>
      <c r="AE66" s="187">
        <v>0</v>
      </c>
      <c r="AF66" s="195">
        <v>0</v>
      </c>
      <c r="AG66" s="187">
        <v>0</v>
      </c>
      <c r="AH66" s="195">
        <v>0</v>
      </c>
      <c r="AI66" s="201">
        <v>41</v>
      </c>
      <c r="AJ66" s="187">
        <v>7</v>
      </c>
      <c r="AK66" s="195">
        <v>0.17073170731707318</v>
      </c>
      <c r="AL66" s="187">
        <v>7</v>
      </c>
      <c r="AM66" s="195">
        <v>0.17073170731707318</v>
      </c>
      <c r="AN66" s="187">
        <v>7</v>
      </c>
      <c r="AO66" s="195">
        <v>0.17073170731707318</v>
      </c>
      <c r="AP66" s="187">
        <v>9</v>
      </c>
      <c r="AQ66" s="195">
        <v>0.21951219512195122</v>
      </c>
      <c r="AR66" s="187">
        <v>4</v>
      </c>
      <c r="AS66" s="195">
        <v>9.7560975609756101E-2</v>
      </c>
      <c r="AT66" s="187">
        <v>1</v>
      </c>
      <c r="AU66" s="195">
        <v>2.4390243902439025E-2</v>
      </c>
      <c r="AV66" s="187">
        <v>0</v>
      </c>
      <c r="AW66" s="195">
        <v>0</v>
      </c>
      <c r="AX66" s="187">
        <v>4</v>
      </c>
      <c r="AY66" s="195">
        <v>9.7560975609756101E-2</v>
      </c>
      <c r="AZ66" s="206">
        <v>40</v>
      </c>
      <c r="BA66" s="187">
        <v>3</v>
      </c>
      <c r="BB66" s="195">
        <v>7.4999999999999997E-2</v>
      </c>
      <c r="BC66" s="187">
        <v>0</v>
      </c>
      <c r="BD66" s="195">
        <v>0</v>
      </c>
      <c r="BE66" s="187">
        <v>1</v>
      </c>
      <c r="BF66" s="187">
        <v>0</v>
      </c>
      <c r="BG66" s="187">
        <v>0</v>
      </c>
    </row>
    <row r="67" spans="2:59" s="13" customFormat="1" ht="15" customHeight="1" x14ac:dyDescent="0.25">
      <c r="B67" s="210" t="s">
        <v>33</v>
      </c>
      <c r="C67" s="210" t="s">
        <v>63</v>
      </c>
      <c r="D67" s="210">
        <v>4359</v>
      </c>
      <c r="E67" s="210" t="s">
        <v>80</v>
      </c>
      <c r="F67" s="202">
        <v>50</v>
      </c>
      <c r="G67" s="187">
        <v>0</v>
      </c>
      <c r="H67" s="195">
        <v>0</v>
      </c>
      <c r="I67" s="187">
        <v>0</v>
      </c>
      <c r="J67" s="195">
        <v>0</v>
      </c>
      <c r="K67" s="187">
        <v>9</v>
      </c>
      <c r="L67" s="195">
        <v>0.18</v>
      </c>
      <c r="M67" s="187">
        <v>12</v>
      </c>
      <c r="N67" s="195">
        <v>0.24</v>
      </c>
      <c r="O67" s="187">
        <v>14</v>
      </c>
      <c r="P67" s="195">
        <v>0.28000000000000003</v>
      </c>
      <c r="Q67" s="187">
        <v>8</v>
      </c>
      <c r="R67" s="195">
        <v>0.16</v>
      </c>
      <c r="S67" s="187">
        <v>12</v>
      </c>
      <c r="T67" s="195">
        <v>0.24</v>
      </c>
      <c r="U67" s="187">
        <v>14</v>
      </c>
      <c r="V67" s="195">
        <v>0.28000000000000003</v>
      </c>
      <c r="W67" s="187">
        <v>9</v>
      </c>
      <c r="X67" s="195">
        <v>0.18</v>
      </c>
      <c r="Y67" s="187">
        <v>11</v>
      </c>
      <c r="Z67" s="195">
        <v>0.22</v>
      </c>
      <c r="AA67" s="187">
        <v>9</v>
      </c>
      <c r="AB67" s="195">
        <v>0.18</v>
      </c>
      <c r="AC67" s="187">
        <v>11</v>
      </c>
      <c r="AD67" s="195">
        <v>0.22</v>
      </c>
      <c r="AE67" s="187">
        <v>8</v>
      </c>
      <c r="AF67" s="195">
        <v>0.16</v>
      </c>
      <c r="AG67" s="187">
        <v>5</v>
      </c>
      <c r="AH67" s="195">
        <v>0.1</v>
      </c>
      <c r="AI67" s="201">
        <v>80</v>
      </c>
      <c r="AJ67" s="187">
        <v>11</v>
      </c>
      <c r="AK67" s="195">
        <v>0.13750000000000001</v>
      </c>
      <c r="AL67" s="187">
        <v>12</v>
      </c>
      <c r="AM67" s="195">
        <v>0.15</v>
      </c>
      <c r="AN67" s="187">
        <v>12</v>
      </c>
      <c r="AO67" s="195">
        <v>0.15</v>
      </c>
      <c r="AP67" s="187">
        <v>14</v>
      </c>
      <c r="AQ67" s="195">
        <v>0.17499999999999999</v>
      </c>
      <c r="AR67" s="187">
        <v>15</v>
      </c>
      <c r="AS67" s="195">
        <v>0.1875</v>
      </c>
      <c r="AT67" s="187">
        <v>15</v>
      </c>
      <c r="AU67" s="195">
        <v>0.1875</v>
      </c>
      <c r="AV67" s="187">
        <v>6</v>
      </c>
      <c r="AW67" s="195">
        <v>7.4999999999999997E-2</v>
      </c>
      <c r="AX67" s="187">
        <v>16</v>
      </c>
      <c r="AY67" s="195">
        <v>0.2</v>
      </c>
      <c r="AZ67" s="206">
        <v>88</v>
      </c>
      <c r="BA67" s="187">
        <v>13</v>
      </c>
      <c r="BB67" s="195">
        <v>0.14772727272727273</v>
      </c>
      <c r="BC67" s="187">
        <v>9</v>
      </c>
      <c r="BD67" s="195">
        <v>0.10227272727272728</v>
      </c>
      <c r="BE67" s="187">
        <v>9</v>
      </c>
      <c r="BF67" s="187">
        <v>1</v>
      </c>
      <c r="BG67" s="187">
        <v>14</v>
      </c>
    </row>
    <row r="68" spans="2:59" s="13" customFormat="1" ht="15" customHeight="1" x14ac:dyDescent="0.25">
      <c r="B68" s="210" t="s">
        <v>33</v>
      </c>
      <c r="C68" s="210" t="s">
        <v>63</v>
      </c>
      <c r="D68" s="210">
        <v>4343</v>
      </c>
      <c r="E68" s="210" t="s">
        <v>64</v>
      </c>
      <c r="F68" s="202">
        <v>20</v>
      </c>
      <c r="G68" s="187">
        <v>0</v>
      </c>
      <c r="H68" s="195">
        <v>0</v>
      </c>
      <c r="I68" s="187">
        <v>0</v>
      </c>
      <c r="J68" s="195">
        <v>0</v>
      </c>
      <c r="K68" s="187">
        <v>3</v>
      </c>
      <c r="L68" s="195">
        <v>0.15</v>
      </c>
      <c r="M68" s="187">
        <v>0</v>
      </c>
      <c r="N68" s="195">
        <v>0</v>
      </c>
      <c r="O68" s="187">
        <v>1</v>
      </c>
      <c r="P68" s="195">
        <v>0.05</v>
      </c>
      <c r="Q68" s="187">
        <v>3</v>
      </c>
      <c r="R68" s="195">
        <v>0.15</v>
      </c>
      <c r="S68" s="187">
        <v>0</v>
      </c>
      <c r="T68" s="195">
        <v>0</v>
      </c>
      <c r="U68" s="187">
        <v>1</v>
      </c>
      <c r="V68" s="195">
        <v>0.05</v>
      </c>
      <c r="W68" s="187">
        <v>3</v>
      </c>
      <c r="X68" s="195">
        <v>0.15</v>
      </c>
      <c r="Y68" s="187">
        <v>0</v>
      </c>
      <c r="Z68" s="195">
        <v>0</v>
      </c>
      <c r="AA68" s="187">
        <v>3</v>
      </c>
      <c r="AB68" s="195">
        <v>0.15</v>
      </c>
      <c r="AC68" s="187">
        <v>0</v>
      </c>
      <c r="AD68" s="195">
        <v>0</v>
      </c>
      <c r="AE68" s="187">
        <v>0</v>
      </c>
      <c r="AF68" s="195">
        <v>0</v>
      </c>
      <c r="AG68" s="187">
        <v>0</v>
      </c>
      <c r="AH68" s="195">
        <v>0</v>
      </c>
      <c r="AI68" s="201">
        <v>20</v>
      </c>
      <c r="AJ68" s="187">
        <v>2</v>
      </c>
      <c r="AK68" s="195">
        <v>0.1</v>
      </c>
      <c r="AL68" s="187">
        <v>2</v>
      </c>
      <c r="AM68" s="195">
        <v>0.1</v>
      </c>
      <c r="AN68" s="187">
        <v>2</v>
      </c>
      <c r="AO68" s="195">
        <v>0.1</v>
      </c>
      <c r="AP68" s="187">
        <v>0</v>
      </c>
      <c r="AQ68" s="195">
        <v>0</v>
      </c>
      <c r="AR68" s="187">
        <v>2</v>
      </c>
      <c r="AS68" s="195">
        <v>0.1</v>
      </c>
      <c r="AT68" s="187">
        <v>2</v>
      </c>
      <c r="AU68" s="195">
        <v>0.1</v>
      </c>
      <c r="AV68" s="187">
        <v>0</v>
      </c>
      <c r="AW68" s="195">
        <v>0</v>
      </c>
      <c r="AX68" s="187">
        <v>2</v>
      </c>
      <c r="AY68" s="195">
        <v>0.1</v>
      </c>
      <c r="AZ68" s="206">
        <v>28</v>
      </c>
      <c r="BA68" s="187">
        <v>1</v>
      </c>
      <c r="BB68" s="195">
        <v>3.5714285714285712E-2</v>
      </c>
      <c r="BC68" s="187">
        <v>1</v>
      </c>
      <c r="BD68" s="195">
        <v>3.5714285714285712E-2</v>
      </c>
      <c r="BE68" s="187">
        <v>4</v>
      </c>
      <c r="BF68" s="187">
        <v>1</v>
      </c>
      <c r="BG68" s="187">
        <v>0</v>
      </c>
    </row>
    <row r="69" spans="2:59" s="13" customFormat="1" ht="15" customHeight="1" x14ac:dyDescent="0.25">
      <c r="B69" s="210" t="s">
        <v>33</v>
      </c>
      <c r="C69" s="210" t="s">
        <v>63</v>
      </c>
      <c r="D69" s="210">
        <v>4363</v>
      </c>
      <c r="E69" s="210" t="s">
        <v>83</v>
      </c>
      <c r="F69" s="202">
        <v>8</v>
      </c>
      <c r="G69" s="187">
        <v>0</v>
      </c>
      <c r="H69" s="195">
        <v>0</v>
      </c>
      <c r="I69" s="187">
        <v>0</v>
      </c>
      <c r="J69" s="195">
        <v>0</v>
      </c>
      <c r="K69" s="187">
        <v>2</v>
      </c>
      <c r="L69" s="195">
        <v>0.25</v>
      </c>
      <c r="M69" s="187">
        <v>3</v>
      </c>
      <c r="N69" s="195">
        <v>0.375</v>
      </c>
      <c r="O69" s="187">
        <v>1</v>
      </c>
      <c r="P69" s="195">
        <v>0.125</v>
      </c>
      <c r="Q69" s="187">
        <v>2</v>
      </c>
      <c r="R69" s="195">
        <v>0.25</v>
      </c>
      <c r="S69" s="187">
        <v>3</v>
      </c>
      <c r="T69" s="195">
        <v>0.375</v>
      </c>
      <c r="U69" s="187">
        <v>1</v>
      </c>
      <c r="V69" s="195">
        <v>0.125</v>
      </c>
      <c r="W69" s="187">
        <v>2</v>
      </c>
      <c r="X69" s="195">
        <v>0.25</v>
      </c>
      <c r="Y69" s="187">
        <v>3</v>
      </c>
      <c r="Z69" s="195">
        <v>0.375</v>
      </c>
      <c r="AA69" s="187">
        <v>2</v>
      </c>
      <c r="AB69" s="195">
        <v>0.25</v>
      </c>
      <c r="AC69" s="187">
        <v>3</v>
      </c>
      <c r="AD69" s="195">
        <v>0.375</v>
      </c>
      <c r="AE69" s="187">
        <v>0</v>
      </c>
      <c r="AF69" s="195">
        <v>0</v>
      </c>
      <c r="AG69" s="187">
        <v>0</v>
      </c>
      <c r="AH69" s="195">
        <v>0</v>
      </c>
      <c r="AI69" s="201">
        <v>8</v>
      </c>
      <c r="AJ69" s="187">
        <v>1</v>
      </c>
      <c r="AK69" s="195">
        <v>0.125</v>
      </c>
      <c r="AL69" s="187">
        <v>2</v>
      </c>
      <c r="AM69" s="195">
        <v>0.25</v>
      </c>
      <c r="AN69" s="187">
        <v>2</v>
      </c>
      <c r="AO69" s="195">
        <v>0.25</v>
      </c>
      <c r="AP69" s="187">
        <v>0</v>
      </c>
      <c r="AQ69" s="195">
        <v>0</v>
      </c>
      <c r="AR69" s="187">
        <v>1</v>
      </c>
      <c r="AS69" s="195">
        <v>0.125</v>
      </c>
      <c r="AT69" s="187">
        <v>1</v>
      </c>
      <c r="AU69" s="195">
        <v>0.125</v>
      </c>
      <c r="AV69" s="187">
        <v>2</v>
      </c>
      <c r="AW69" s="195">
        <v>0.25</v>
      </c>
      <c r="AX69" s="187">
        <v>1</v>
      </c>
      <c r="AY69" s="195">
        <v>0.125</v>
      </c>
      <c r="AZ69" s="206">
        <v>10</v>
      </c>
      <c r="BA69" s="187">
        <v>0</v>
      </c>
      <c r="BB69" s="195">
        <v>0</v>
      </c>
      <c r="BC69" s="187">
        <v>0</v>
      </c>
      <c r="BD69" s="195">
        <v>0</v>
      </c>
      <c r="BE69" s="187">
        <v>0</v>
      </c>
      <c r="BF69" s="187">
        <v>1</v>
      </c>
      <c r="BG69" s="187">
        <v>1</v>
      </c>
    </row>
    <row r="70" spans="2:59" s="13" customFormat="1" ht="15" customHeight="1" x14ac:dyDescent="0.25">
      <c r="B70" s="209" t="s">
        <v>33</v>
      </c>
      <c r="C70" s="209" t="s">
        <v>63</v>
      </c>
      <c r="D70" s="209">
        <v>4342</v>
      </c>
      <c r="E70" s="209" t="s">
        <v>62</v>
      </c>
      <c r="F70" s="202">
        <v>163</v>
      </c>
      <c r="G70" s="187">
        <v>17</v>
      </c>
      <c r="H70" s="195">
        <v>0.10429447852760736</v>
      </c>
      <c r="I70" s="187">
        <v>19</v>
      </c>
      <c r="J70" s="195">
        <v>0.1165644171779141</v>
      </c>
      <c r="K70" s="187">
        <v>25</v>
      </c>
      <c r="L70" s="195">
        <v>0.15337423312883436</v>
      </c>
      <c r="M70" s="187">
        <v>33</v>
      </c>
      <c r="N70" s="195">
        <v>0.20245398773006135</v>
      </c>
      <c r="O70" s="187">
        <v>28</v>
      </c>
      <c r="P70" s="195">
        <v>0.17177914110429449</v>
      </c>
      <c r="Q70" s="187">
        <v>25</v>
      </c>
      <c r="R70" s="195">
        <v>0.15337423312883436</v>
      </c>
      <c r="S70" s="187">
        <v>34</v>
      </c>
      <c r="T70" s="195">
        <v>0.20858895705521471</v>
      </c>
      <c r="U70" s="187">
        <v>28</v>
      </c>
      <c r="V70" s="195">
        <v>0.17177914110429449</v>
      </c>
      <c r="W70" s="187">
        <v>25</v>
      </c>
      <c r="X70" s="195">
        <v>0.15337423312883436</v>
      </c>
      <c r="Y70" s="187">
        <v>33</v>
      </c>
      <c r="Z70" s="195">
        <v>0.20245398773006135</v>
      </c>
      <c r="AA70" s="187">
        <v>25</v>
      </c>
      <c r="AB70" s="195">
        <v>0.15337423312883436</v>
      </c>
      <c r="AC70" s="187">
        <v>32</v>
      </c>
      <c r="AD70" s="195">
        <v>0.19631901840490798</v>
      </c>
      <c r="AE70" s="187">
        <v>9</v>
      </c>
      <c r="AF70" s="195">
        <v>5.5214723926380369E-2</v>
      </c>
      <c r="AG70" s="187">
        <v>11</v>
      </c>
      <c r="AH70" s="195">
        <v>6.7484662576687116E-2</v>
      </c>
      <c r="AI70" s="201">
        <v>170</v>
      </c>
      <c r="AJ70" s="187">
        <v>36</v>
      </c>
      <c r="AK70" s="195">
        <v>0.21176470588235294</v>
      </c>
      <c r="AL70" s="187">
        <v>36</v>
      </c>
      <c r="AM70" s="195">
        <v>0.21176470588235294</v>
      </c>
      <c r="AN70" s="187">
        <v>36</v>
      </c>
      <c r="AO70" s="195">
        <v>0.21176470588235294</v>
      </c>
      <c r="AP70" s="187">
        <v>32</v>
      </c>
      <c r="AQ70" s="195">
        <v>0.18823529411764706</v>
      </c>
      <c r="AR70" s="187">
        <v>29</v>
      </c>
      <c r="AS70" s="195">
        <v>0.17058823529411765</v>
      </c>
      <c r="AT70" s="187">
        <v>31</v>
      </c>
      <c r="AU70" s="195">
        <v>0.18235294117647058</v>
      </c>
      <c r="AV70" s="187">
        <v>11</v>
      </c>
      <c r="AW70" s="195">
        <v>6.4705882352941183E-2</v>
      </c>
      <c r="AX70" s="187">
        <v>31</v>
      </c>
      <c r="AY70" s="195">
        <v>0.18235294117647058</v>
      </c>
      <c r="AZ70" s="206">
        <v>269</v>
      </c>
      <c r="BA70" s="187">
        <v>31</v>
      </c>
      <c r="BB70" s="195">
        <v>0.11524163568773234</v>
      </c>
      <c r="BC70" s="187">
        <v>28</v>
      </c>
      <c r="BD70" s="195">
        <v>0.10408921933085502</v>
      </c>
      <c r="BE70" s="187">
        <v>8</v>
      </c>
      <c r="BF70" s="187">
        <v>5</v>
      </c>
      <c r="BG70" s="187">
        <v>30</v>
      </c>
    </row>
    <row r="71" spans="2:59" s="13" customFormat="1" ht="15" customHeight="1" x14ac:dyDescent="0.25">
      <c r="B71" s="209" t="s">
        <v>33</v>
      </c>
      <c r="C71" s="209" t="s">
        <v>63</v>
      </c>
      <c r="D71" s="209">
        <v>4362</v>
      </c>
      <c r="E71" s="209" t="s">
        <v>437</v>
      </c>
      <c r="F71" s="202">
        <v>30</v>
      </c>
      <c r="G71" s="187">
        <v>0</v>
      </c>
      <c r="H71" s="195">
        <v>0</v>
      </c>
      <c r="I71" s="187">
        <v>0</v>
      </c>
      <c r="J71" s="195">
        <v>0</v>
      </c>
      <c r="K71" s="187">
        <v>5</v>
      </c>
      <c r="L71" s="195">
        <v>0.16666666666666666</v>
      </c>
      <c r="M71" s="187">
        <v>4</v>
      </c>
      <c r="N71" s="195">
        <v>0.13333333333333333</v>
      </c>
      <c r="O71" s="187">
        <v>3</v>
      </c>
      <c r="P71" s="195">
        <v>0.1</v>
      </c>
      <c r="Q71" s="187">
        <v>5</v>
      </c>
      <c r="R71" s="195">
        <v>0.16666666666666666</v>
      </c>
      <c r="S71" s="187">
        <v>4</v>
      </c>
      <c r="T71" s="195">
        <v>0.13333333333333333</v>
      </c>
      <c r="U71" s="187">
        <v>3</v>
      </c>
      <c r="V71" s="195">
        <v>0.1</v>
      </c>
      <c r="W71" s="187">
        <v>5</v>
      </c>
      <c r="X71" s="195">
        <v>0.16666666666666666</v>
      </c>
      <c r="Y71" s="187">
        <v>4</v>
      </c>
      <c r="Z71" s="195">
        <v>0.13333333333333333</v>
      </c>
      <c r="AA71" s="187">
        <v>5</v>
      </c>
      <c r="AB71" s="195">
        <v>0.16666666666666666</v>
      </c>
      <c r="AC71" s="187">
        <v>4</v>
      </c>
      <c r="AD71" s="195">
        <v>0.13333333333333333</v>
      </c>
      <c r="AE71" s="187">
        <v>0</v>
      </c>
      <c r="AF71" s="195">
        <v>0</v>
      </c>
      <c r="AG71" s="187">
        <v>0</v>
      </c>
      <c r="AH71" s="195">
        <v>0</v>
      </c>
      <c r="AI71" s="201">
        <v>30</v>
      </c>
      <c r="AJ71" s="187">
        <v>3</v>
      </c>
      <c r="AK71" s="195">
        <v>0.1</v>
      </c>
      <c r="AL71" s="187">
        <v>4</v>
      </c>
      <c r="AM71" s="195">
        <v>0.13333333333333333</v>
      </c>
      <c r="AN71" s="187">
        <v>4</v>
      </c>
      <c r="AO71" s="195">
        <v>0.13333333333333333</v>
      </c>
      <c r="AP71" s="187">
        <v>2</v>
      </c>
      <c r="AQ71" s="195">
        <v>6.6666666666666666E-2</v>
      </c>
      <c r="AR71" s="187">
        <v>4</v>
      </c>
      <c r="AS71" s="195">
        <v>0.13333333333333333</v>
      </c>
      <c r="AT71" s="187">
        <v>4</v>
      </c>
      <c r="AU71" s="195">
        <v>0.13333333333333333</v>
      </c>
      <c r="AV71" s="187">
        <v>0</v>
      </c>
      <c r="AW71" s="195">
        <v>0</v>
      </c>
      <c r="AX71" s="187">
        <v>4</v>
      </c>
      <c r="AY71" s="195">
        <v>0.13333333333333333</v>
      </c>
      <c r="AZ71" s="206">
        <v>28</v>
      </c>
      <c r="BA71" s="187">
        <v>5</v>
      </c>
      <c r="BB71" s="195">
        <v>0.17857142857142858</v>
      </c>
      <c r="BC71" s="187">
        <v>5</v>
      </c>
      <c r="BD71" s="195">
        <v>0.17857142857142858</v>
      </c>
      <c r="BE71" s="187">
        <v>5</v>
      </c>
      <c r="BF71" s="187">
        <v>0</v>
      </c>
      <c r="BG71" s="187">
        <v>0</v>
      </c>
    </row>
    <row r="72" spans="2:59" s="13" customFormat="1" ht="15" customHeight="1" x14ac:dyDescent="0.25">
      <c r="B72" s="210" t="s">
        <v>33</v>
      </c>
      <c r="C72" s="210" t="s">
        <v>66</v>
      </c>
      <c r="D72" s="210">
        <v>4347</v>
      </c>
      <c r="E72" s="210" t="s">
        <v>68</v>
      </c>
      <c r="F72" s="202">
        <v>35</v>
      </c>
      <c r="G72" s="187">
        <v>1</v>
      </c>
      <c r="H72" s="195">
        <v>2.8571428571428571E-2</v>
      </c>
      <c r="I72" s="187">
        <v>0</v>
      </c>
      <c r="J72" s="195">
        <v>0</v>
      </c>
      <c r="K72" s="187">
        <v>0</v>
      </c>
      <c r="L72" s="195">
        <v>0</v>
      </c>
      <c r="M72" s="187">
        <v>3</v>
      </c>
      <c r="N72" s="195">
        <v>8.5714285714285715E-2</v>
      </c>
      <c r="O72" s="187">
        <v>1</v>
      </c>
      <c r="P72" s="195">
        <v>2.8571428571428571E-2</v>
      </c>
      <c r="Q72" s="187">
        <v>3</v>
      </c>
      <c r="R72" s="195">
        <v>8.5714285714285715E-2</v>
      </c>
      <c r="S72" s="187">
        <v>3</v>
      </c>
      <c r="T72" s="195">
        <v>8.5714285714285715E-2</v>
      </c>
      <c r="U72" s="187">
        <v>3</v>
      </c>
      <c r="V72" s="195">
        <v>8.5714285714285715E-2</v>
      </c>
      <c r="W72" s="187">
        <v>3</v>
      </c>
      <c r="X72" s="195">
        <v>8.5714285714285715E-2</v>
      </c>
      <c r="Y72" s="187">
        <v>3</v>
      </c>
      <c r="Z72" s="195">
        <v>8.5714285714285715E-2</v>
      </c>
      <c r="AA72" s="187">
        <v>3</v>
      </c>
      <c r="AB72" s="195">
        <v>8.5714285714285715E-2</v>
      </c>
      <c r="AC72" s="187">
        <v>3</v>
      </c>
      <c r="AD72" s="195">
        <v>8.5714285714285715E-2</v>
      </c>
      <c r="AE72" s="187">
        <v>1</v>
      </c>
      <c r="AF72" s="195">
        <v>2.8571428571428571E-2</v>
      </c>
      <c r="AG72" s="187">
        <v>2</v>
      </c>
      <c r="AH72" s="195">
        <v>5.7142857142857141E-2</v>
      </c>
      <c r="AI72" s="201">
        <v>35</v>
      </c>
      <c r="AJ72" s="187">
        <v>6</v>
      </c>
      <c r="AK72" s="195">
        <v>0.17142857142857143</v>
      </c>
      <c r="AL72" s="187">
        <v>6</v>
      </c>
      <c r="AM72" s="195">
        <v>0.17142857142857143</v>
      </c>
      <c r="AN72" s="187">
        <v>6</v>
      </c>
      <c r="AO72" s="195">
        <v>0.17142857142857143</v>
      </c>
      <c r="AP72" s="187">
        <v>3</v>
      </c>
      <c r="AQ72" s="195">
        <v>8.5714285714285715E-2</v>
      </c>
      <c r="AR72" s="187">
        <v>3</v>
      </c>
      <c r="AS72" s="195">
        <v>8.5714285714285715E-2</v>
      </c>
      <c r="AT72" s="187">
        <v>3</v>
      </c>
      <c r="AU72" s="195">
        <v>8.5714285714285715E-2</v>
      </c>
      <c r="AV72" s="187">
        <v>4</v>
      </c>
      <c r="AW72" s="195">
        <v>0.11428571428571428</v>
      </c>
      <c r="AX72" s="187">
        <v>1</v>
      </c>
      <c r="AY72" s="195">
        <v>2.8571428571428571E-2</v>
      </c>
      <c r="AZ72" s="206">
        <v>40</v>
      </c>
      <c r="BA72" s="187">
        <v>4</v>
      </c>
      <c r="BB72" s="195">
        <v>0.1</v>
      </c>
      <c r="BC72" s="187">
        <v>4</v>
      </c>
      <c r="BD72" s="195">
        <v>0.1</v>
      </c>
      <c r="BE72" s="187">
        <v>1</v>
      </c>
      <c r="BF72" s="187">
        <v>0</v>
      </c>
      <c r="BG72" s="187">
        <v>3</v>
      </c>
    </row>
    <row r="73" spans="2:59" s="13" customFormat="1" ht="15" customHeight="1" x14ac:dyDescent="0.25">
      <c r="B73" s="209" t="s">
        <v>33</v>
      </c>
      <c r="C73" s="209" t="s">
        <v>66</v>
      </c>
      <c r="D73" s="209">
        <v>4348</v>
      </c>
      <c r="E73" s="209" t="s">
        <v>69</v>
      </c>
      <c r="F73" s="202">
        <v>59</v>
      </c>
      <c r="G73" s="187">
        <v>0</v>
      </c>
      <c r="H73" s="195">
        <v>0</v>
      </c>
      <c r="I73" s="187">
        <v>0</v>
      </c>
      <c r="J73" s="195">
        <v>0</v>
      </c>
      <c r="K73" s="187">
        <v>5</v>
      </c>
      <c r="L73" s="195">
        <v>8.4745762711864403E-2</v>
      </c>
      <c r="M73" s="187">
        <v>3</v>
      </c>
      <c r="N73" s="195">
        <v>5.0847457627118647E-2</v>
      </c>
      <c r="O73" s="187">
        <v>4</v>
      </c>
      <c r="P73" s="195">
        <v>6.7796610169491525E-2</v>
      </c>
      <c r="Q73" s="187">
        <v>8</v>
      </c>
      <c r="R73" s="195">
        <v>0.13559322033898305</v>
      </c>
      <c r="S73" s="187">
        <v>5</v>
      </c>
      <c r="T73" s="195">
        <v>8.4745762711864403E-2</v>
      </c>
      <c r="U73" s="187">
        <v>10</v>
      </c>
      <c r="V73" s="195">
        <v>0.16949152542372881</v>
      </c>
      <c r="W73" s="187">
        <v>8</v>
      </c>
      <c r="X73" s="195">
        <v>0.13559322033898305</v>
      </c>
      <c r="Y73" s="187">
        <v>5</v>
      </c>
      <c r="Z73" s="195">
        <v>8.4745762711864403E-2</v>
      </c>
      <c r="AA73" s="187">
        <v>8</v>
      </c>
      <c r="AB73" s="195">
        <v>0.13559322033898305</v>
      </c>
      <c r="AC73" s="187">
        <v>5</v>
      </c>
      <c r="AD73" s="195">
        <v>8.4745762711864403E-2</v>
      </c>
      <c r="AE73" s="187">
        <v>9</v>
      </c>
      <c r="AF73" s="195">
        <v>0.15254237288135594</v>
      </c>
      <c r="AG73" s="187">
        <v>1</v>
      </c>
      <c r="AH73" s="195">
        <v>1.6949152542372881E-2</v>
      </c>
      <c r="AI73" s="201">
        <v>65</v>
      </c>
      <c r="AJ73" s="187">
        <v>4</v>
      </c>
      <c r="AK73" s="195">
        <v>6.1538461538461542E-2</v>
      </c>
      <c r="AL73" s="187">
        <v>3</v>
      </c>
      <c r="AM73" s="195">
        <v>4.6153846153846156E-2</v>
      </c>
      <c r="AN73" s="187">
        <v>5</v>
      </c>
      <c r="AO73" s="195">
        <v>7.6923076923076927E-2</v>
      </c>
      <c r="AP73" s="187">
        <v>14</v>
      </c>
      <c r="AQ73" s="195">
        <v>0.2153846153846154</v>
      </c>
      <c r="AR73" s="187">
        <v>3</v>
      </c>
      <c r="AS73" s="195">
        <v>4.6153846153846156E-2</v>
      </c>
      <c r="AT73" s="187">
        <v>7</v>
      </c>
      <c r="AU73" s="195">
        <v>0.1076923076923077</v>
      </c>
      <c r="AV73" s="187">
        <v>2</v>
      </c>
      <c r="AW73" s="195">
        <v>3.0769230769230771E-2</v>
      </c>
      <c r="AX73" s="187">
        <v>4</v>
      </c>
      <c r="AY73" s="195">
        <v>6.1538461538461542E-2</v>
      </c>
      <c r="AZ73" s="206">
        <v>75</v>
      </c>
      <c r="BA73" s="187">
        <v>8</v>
      </c>
      <c r="BB73" s="195">
        <v>0.10666666666666667</v>
      </c>
      <c r="BC73" s="187">
        <v>6</v>
      </c>
      <c r="BD73" s="195">
        <v>0.08</v>
      </c>
      <c r="BE73" s="187">
        <v>12</v>
      </c>
      <c r="BF73" s="187">
        <v>0</v>
      </c>
      <c r="BG73" s="187">
        <v>4</v>
      </c>
    </row>
    <row r="74" spans="2:59" s="13" customFormat="1" ht="15" customHeight="1" x14ac:dyDescent="0.25">
      <c r="B74" s="209" t="s">
        <v>33</v>
      </c>
      <c r="C74" s="209" t="s">
        <v>66</v>
      </c>
      <c r="D74" s="209">
        <v>4346</v>
      </c>
      <c r="E74" s="209" t="s">
        <v>67</v>
      </c>
      <c r="F74" s="202">
        <v>35</v>
      </c>
      <c r="G74" s="187">
        <v>1</v>
      </c>
      <c r="H74" s="195">
        <v>2.8571428571428571E-2</v>
      </c>
      <c r="I74" s="187">
        <v>0</v>
      </c>
      <c r="J74" s="195">
        <v>0</v>
      </c>
      <c r="K74" s="187">
        <v>0</v>
      </c>
      <c r="L74" s="195">
        <v>0</v>
      </c>
      <c r="M74" s="187">
        <v>1</v>
      </c>
      <c r="N74" s="195">
        <v>2.8571428571428571E-2</v>
      </c>
      <c r="O74" s="187">
        <v>1</v>
      </c>
      <c r="P74" s="195">
        <v>2.8571428571428571E-2</v>
      </c>
      <c r="Q74" s="187">
        <v>0</v>
      </c>
      <c r="R74" s="195">
        <v>0</v>
      </c>
      <c r="S74" s="187">
        <v>1</v>
      </c>
      <c r="T74" s="195">
        <v>2.8571428571428571E-2</v>
      </c>
      <c r="U74" s="187">
        <v>2</v>
      </c>
      <c r="V74" s="195">
        <v>5.7142857142857141E-2</v>
      </c>
      <c r="W74" s="187">
        <v>0</v>
      </c>
      <c r="X74" s="195">
        <v>0</v>
      </c>
      <c r="Y74" s="187">
        <v>1</v>
      </c>
      <c r="Z74" s="195">
        <v>2.8571428571428571E-2</v>
      </c>
      <c r="AA74" s="187">
        <v>0</v>
      </c>
      <c r="AB74" s="195">
        <v>0</v>
      </c>
      <c r="AC74" s="187">
        <v>1</v>
      </c>
      <c r="AD74" s="195">
        <v>2.8571428571428571E-2</v>
      </c>
      <c r="AE74" s="187">
        <v>0</v>
      </c>
      <c r="AF74" s="195">
        <v>0</v>
      </c>
      <c r="AG74" s="187">
        <v>2</v>
      </c>
      <c r="AH74" s="195">
        <v>5.7142857142857141E-2</v>
      </c>
      <c r="AI74" s="201">
        <v>35</v>
      </c>
      <c r="AJ74" s="187">
        <v>1</v>
      </c>
      <c r="AK74" s="195">
        <v>2.8571428571428571E-2</v>
      </c>
      <c r="AL74" s="187">
        <v>1</v>
      </c>
      <c r="AM74" s="195">
        <v>2.8571428571428571E-2</v>
      </c>
      <c r="AN74" s="187">
        <v>1</v>
      </c>
      <c r="AO74" s="195">
        <v>2.8571428571428571E-2</v>
      </c>
      <c r="AP74" s="187">
        <v>0</v>
      </c>
      <c r="AQ74" s="195">
        <v>0</v>
      </c>
      <c r="AR74" s="187">
        <v>0</v>
      </c>
      <c r="AS74" s="195">
        <v>0</v>
      </c>
      <c r="AT74" s="187">
        <v>0</v>
      </c>
      <c r="AU74" s="195">
        <v>0</v>
      </c>
      <c r="AV74" s="187">
        <v>0</v>
      </c>
      <c r="AW74" s="195">
        <v>0</v>
      </c>
      <c r="AX74" s="187">
        <v>0</v>
      </c>
      <c r="AY74" s="195">
        <v>0</v>
      </c>
      <c r="AZ74" s="206">
        <v>50</v>
      </c>
      <c r="BA74" s="187">
        <v>1</v>
      </c>
      <c r="BB74" s="195">
        <v>0.02</v>
      </c>
      <c r="BC74" s="187">
        <v>1</v>
      </c>
      <c r="BD74" s="195">
        <v>0.02</v>
      </c>
      <c r="BE74" s="187">
        <v>0</v>
      </c>
      <c r="BF74" s="187">
        <v>0</v>
      </c>
      <c r="BG74" s="187">
        <v>0</v>
      </c>
    </row>
    <row r="75" spans="2:59" s="13" customFormat="1" ht="15" customHeight="1" x14ac:dyDescent="0.25">
      <c r="B75" s="210" t="s">
        <v>33</v>
      </c>
      <c r="C75" s="210" t="s">
        <v>66</v>
      </c>
      <c r="D75" s="210">
        <v>4345</v>
      </c>
      <c r="E75" s="210" t="s">
        <v>66</v>
      </c>
      <c r="F75" s="202">
        <v>245</v>
      </c>
      <c r="G75" s="187">
        <v>1</v>
      </c>
      <c r="H75" s="195">
        <v>4.0816326530612249E-3</v>
      </c>
      <c r="I75" s="187">
        <v>1</v>
      </c>
      <c r="J75" s="195">
        <v>4.0816326530612249E-3</v>
      </c>
      <c r="K75" s="187">
        <v>28</v>
      </c>
      <c r="L75" s="195">
        <v>0.11428571428571428</v>
      </c>
      <c r="M75" s="187">
        <v>34</v>
      </c>
      <c r="N75" s="195">
        <v>0.13877551020408163</v>
      </c>
      <c r="O75" s="187">
        <v>25</v>
      </c>
      <c r="P75" s="195">
        <v>0.10204081632653061</v>
      </c>
      <c r="Q75" s="187">
        <v>31</v>
      </c>
      <c r="R75" s="195">
        <v>0.12653061224489795</v>
      </c>
      <c r="S75" s="187">
        <v>37</v>
      </c>
      <c r="T75" s="195">
        <v>0.15102040816326531</v>
      </c>
      <c r="U75" s="187">
        <v>30</v>
      </c>
      <c r="V75" s="195">
        <v>0.12244897959183673</v>
      </c>
      <c r="W75" s="187">
        <v>30</v>
      </c>
      <c r="X75" s="195">
        <v>0.12244897959183673</v>
      </c>
      <c r="Y75" s="187">
        <v>36</v>
      </c>
      <c r="Z75" s="195">
        <v>0.14693877551020409</v>
      </c>
      <c r="AA75" s="187">
        <v>30</v>
      </c>
      <c r="AB75" s="195">
        <v>0.12244897959183673</v>
      </c>
      <c r="AC75" s="187">
        <v>36</v>
      </c>
      <c r="AD75" s="195">
        <v>0.14693877551020409</v>
      </c>
      <c r="AE75" s="187">
        <v>10</v>
      </c>
      <c r="AF75" s="195">
        <v>4.0816326530612242E-2</v>
      </c>
      <c r="AG75" s="187">
        <v>7</v>
      </c>
      <c r="AH75" s="195">
        <v>2.8571428571428571E-2</v>
      </c>
      <c r="AI75" s="201">
        <v>256</v>
      </c>
      <c r="AJ75" s="187">
        <v>35</v>
      </c>
      <c r="AK75" s="195">
        <v>0.13671875</v>
      </c>
      <c r="AL75" s="187">
        <v>39</v>
      </c>
      <c r="AM75" s="195">
        <v>0.15234375</v>
      </c>
      <c r="AN75" s="187">
        <v>40</v>
      </c>
      <c r="AO75" s="195">
        <v>0.15625</v>
      </c>
      <c r="AP75" s="187">
        <v>31</v>
      </c>
      <c r="AQ75" s="195">
        <v>0.12109375</v>
      </c>
      <c r="AR75" s="187">
        <v>36</v>
      </c>
      <c r="AS75" s="195">
        <v>0.140625</v>
      </c>
      <c r="AT75" s="187">
        <v>42</v>
      </c>
      <c r="AU75" s="195">
        <v>0.1640625</v>
      </c>
      <c r="AV75" s="187">
        <v>4</v>
      </c>
      <c r="AW75" s="195">
        <v>1.5625E-2</v>
      </c>
      <c r="AX75" s="187">
        <v>32</v>
      </c>
      <c r="AY75" s="195">
        <v>0.125</v>
      </c>
      <c r="AZ75" s="206">
        <v>300</v>
      </c>
      <c r="BA75" s="187">
        <v>19</v>
      </c>
      <c r="BB75" s="195">
        <v>6.3333333333333339E-2</v>
      </c>
      <c r="BC75" s="187">
        <v>15</v>
      </c>
      <c r="BD75" s="195">
        <v>0.05</v>
      </c>
      <c r="BE75" s="187">
        <v>8</v>
      </c>
      <c r="BF75" s="187">
        <v>8</v>
      </c>
      <c r="BG75" s="187">
        <v>3</v>
      </c>
    </row>
    <row r="76" spans="2:59" s="13" customFormat="1" ht="15" customHeight="1" x14ac:dyDescent="0.25">
      <c r="B76" s="209" t="s">
        <v>163</v>
      </c>
      <c r="C76" s="209" t="s">
        <v>164</v>
      </c>
      <c r="D76" s="209">
        <v>4452</v>
      </c>
      <c r="E76" s="209" t="s">
        <v>177</v>
      </c>
      <c r="F76" s="202">
        <v>15</v>
      </c>
      <c r="G76" s="187">
        <v>76</v>
      </c>
      <c r="H76" s="195">
        <v>5.0666666666666664</v>
      </c>
      <c r="I76" s="187">
        <v>82</v>
      </c>
      <c r="J76" s="195">
        <v>5.4666666666666668</v>
      </c>
      <c r="K76" s="187">
        <v>81</v>
      </c>
      <c r="L76" s="195">
        <v>5.4</v>
      </c>
      <c r="M76" s="187">
        <v>64</v>
      </c>
      <c r="N76" s="195">
        <v>4.2666666666666666</v>
      </c>
      <c r="O76" s="187">
        <v>79</v>
      </c>
      <c r="P76" s="195">
        <v>5.2666666666666666</v>
      </c>
      <c r="Q76" s="187">
        <v>82</v>
      </c>
      <c r="R76" s="195">
        <v>5.4666666666666668</v>
      </c>
      <c r="S76" s="187">
        <v>64</v>
      </c>
      <c r="T76" s="195">
        <v>4.2666666666666666</v>
      </c>
      <c r="U76" s="187">
        <v>78</v>
      </c>
      <c r="V76" s="195">
        <v>5.2</v>
      </c>
      <c r="W76" s="187">
        <v>80</v>
      </c>
      <c r="X76" s="195">
        <v>5.333333333333333</v>
      </c>
      <c r="Y76" s="187">
        <v>61</v>
      </c>
      <c r="Z76" s="195">
        <v>4.0666666666666664</v>
      </c>
      <c r="AA76" s="187">
        <v>81</v>
      </c>
      <c r="AB76" s="195">
        <v>5.4</v>
      </c>
      <c r="AC76" s="187">
        <v>63</v>
      </c>
      <c r="AD76" s="195">
        <v>4.2</v>
      </c>
      <c r="AE76" s="187">
        <v>20</v>
      </c>
      <c r="AF76" s="195">
        <v>1.3333333333333333</v>
      </c>
      <c r="AG76" s="187">
        <v>14</v>
      </c>
      <c r="AH76" s="195">
        <v>0.93333333333333335</v>
      </c>
      <c r="AI76" s="201">
        <v>19</v>
      </c>
      <c r="AJ76" s="187">
        <v>61</v>
      </c>
      <c r="AK76" s="195">
        <v>3.2105263157894739</v>
      </c>
      <c r="AL76" s="187">
        <v>61</v>
      </c>
      <c r="AM76" s="195">
        <v>3.2105263157894739</v>
      </c>
      <c r="AN76" s="187">
        <v>61</v>
      </c>
      <c r="AO76" s="195">
        <v>3.2105263157894739</v>
      </c>
      <c r="AP76" s="187">
        <v>58</v>
      </c>
      <c r="AQ76" s="195">
        <v>3.0526315789473686</v>
      </c>
      <c r="AR76" s="187">
        <v>60</v>
      </c>
      <c r="AS76" s="195">
        <v>3.1578947368421053</v>
      </c>
      <c r="AT76" s="187">
        <v>53</v>
      </c>
      <c r="AU76" s="195">
        <v>2.7894736842105261</v>
      </c>
      <c r="AV76" s="187">
        <v>2</v>
      </c>
      <c r="AW76" s="195">
        <v>0.10526315789473684</v>
      </c>
      <c r="AX76" s="187">
        <v>58</v>
      </c>
      <c r="AY76" s="195">
        <v>3.0526315789473686</v>
      </c>
      <c r="AZ76" s="206">
        <v>14</v>
      </c>
      <c r="BA76" s="187">
        <v>63</v>
      </c>
      <c r="BB76" s="195">
        <v>4.5</v>
      </c>
      <c r="BC76" s="187">
        <v>50</v>
      </c>
      <c r="BD76" s="195">
        <v>3.5714285714285716</v>
      </c>
      <c r="BE76" s="187">
        <v>53</v>
      </c>
      <c r="BF76" s="187">
        <v>28</v>
      </c>
      <c r="BG76" s="187">
        <v>7</v>
      </c>
    </row>
    <row r="77" spans="2:59" s="13" customFormat="1" ht="15" customHeight="1" x14ac:dyDescent="0.25">
      <c r="B77" s="209" t="s">
        <v>163</v>
      </c>
      <c r="C77" s="209" t="s">
        <v>164</v>
      </c>
      <c r="D77" s="209">
        <v>4440</v>
      </c>
      <c r="E77" s="209" t="s">
        <v>162</v>
      </c>
      <c r="F77" s="202">
        <v>187</v>
      </c>
      <c r="G77" s="187">
        <v>0</v>
      </c>
      <c r="H77" s="195">
        <v>0</v>
      </c>
      <c r="I77" s="187">
        <v>0</v>
      </c>
      <c r="J77" s="195">
        <v>0</v>
      </c>
      <c r="K77" s="187" t="e">
        <v>#N/A</v>
      </c>
      <c r="L77" s="195">
        <v>0</v>
      </c>
      <c r="M77" s="187" t="e">
        <v>#N/A</v>
      </c>
      <c r="N77" s="195">
        <v>0</v>
      </c>
      <c r="O77" s="187" t="e">
        <v>#N/A</v>
      </c>
      <c r="P77" s="195">
        <v>0</v>
      </c>
      <c r="Q77" s="187" t="e">
        <v>#N/A</v>
      </c>
      <c r="R77" s="195">
        <v>0</v>
      </c>
      <c r="S77" s="187" t="e">
        <v>#N/A</v>
      </c>
      <c r="T77" s="195">
        <v>0</v>
      </c>
      <c r="U77" s="187" t="e">
        <v>#N/A</v>
      </c>
      <c r="V77" s="195">
        <v>0</v>
      </c>
      <c r="W77" s="187" t="e">
        <v>#N/A</v>
      </c>
      <c r="X77" s="195">
        <v>0</v>
      </c>
      <c r="Y77" s="187" t="e">
        <v>#N/A</v>
      </c>
      <c r="Z77" s="195">
        <v>0</v>
      </c>
      <c r="AA77" s="187" t="e">
        <v>#N/A</v>
      </c>
      <c r="AB77" s="195">
        <v>0</v>
      </c>
      <c r="AC77" s="187" t="e">
        <v>#N/A</v>
      </c>
      <c r="AD77" s="195">
        <v>0</v>
      </c>
      <c r="AE77" s="187" t="e">
        <v>#N/A</v>
      </c>
      <c r="AF77" s="195">
        <v>0</v>
      </c>
      <c r="AG77" s="187" t="e">
        <v>#N/A</v>
      </c>
      <c r="AH77" s="195">
        <v>0</v>
      </c>
      <c r="AI77" s="201">
        <v>254</v>
      </c>
      <c r="AJ77" s="187" t="e">
        <v>#N/A</v>
      </c>
      <c r="AK77" s="195">
        <v>0</v>
      </c>
      <c r="AL77" s="187" t="e">
        <v>#N/A</v>
      </c>
      <c r="AM77" s="195">
        <v>0</v>
      </c>
      <c r="AN77" s="187" t="e">
        <v>#N/A</v>
      </c>
      <c r="AO77" s="195">
        <v>0</v>
      </c>
      <c r="AP77" s="187" t="e">
        <v>#N/A</v>
      </c>
      <c r="AQ77" s="195">
        <v>0</v>
      </c>
      <c r="AR77" s="187" t="e">
        <v>#N/A</v>
      </c>
      <c r="AS77" s="195">
        <v>0</v>
      </c>
      <c r="AT77" s="187" t="e">
        <v>#N/A</v>
      </c>
      <c r="AU77" s="195">
        <v>0</v>
      </c>
      <c r="AV77" s="187" t="e">
        <v>#N/A</v>
      </c>
      <c r="AW77" s="195">
        <v>0</v>
      </c>
      <c r="AX77" s="187" t="e">
        <v>#N/A</v>
      </c>
      <c r="AY77" s="195">
        <v>0</v>
      </c>
      <c r="AZ77" s="206">
        <v>387</v>
      </c>
      <c r="BA77" s="187" t="e">
        <v>#N/A</v>
      </c>
      <c r="BB77" s="195">
        <v>0</v>
      </c>
      <c r="BC77" s="187" t="e">
        <v>#N/A</v>
      </c>
      <c r="BD77" s="195">
        <v>0</v>
      </c>
      <c r="BE77" s="187" t="e">
        <v>#N/A</v>
      </c>
      <c r="BF77" s="187" t="e">
        <v>#N/A</v>
      </c>
      <c r="BG77" s="187" t="e">
        <v>#N/A</v>
      </c>
    </row>
    <row r="78" spans="2:59" s="13" customFormat="1" ht="15" customHeight="1" x14ac:dyDescent="0.25">
      <c r="B78" s="210" t="s">
        <v>163</v>
      </c>
      <c r="C78" s="210" t="s">
        <v>164</v>
      </c>
      <c r="D78" s="210">
        <v>4453</v>
      </c>
      <c r="E78" s="210" t="s">
        <v>178</v>
      </c>
      <c r="F78" s="202">
        <v>64</v>
      </c>
      <c r="G78" s="187">
        <v>0</v>
      </c>
      <c r="H78" s="195">
        <v>0</v>
      </c>
      <c r="I78" s="187">
        <v>0</v>
      </c>
      <c r="J78" s="195">
        <v>0</v>
      </c>
      <c r="K78" s="187">
        <v>0</v>
      </c>
      <c r="L78" s="195">
        <v>0</v>
      </c>
      <c r="M78" s="187">
        <v>0</v>
      </c>
      <c r="N78" s="195">
        <v>0</v>
      </c>
      <c r="O78" s="187">
        <v>2</v>
      </c>
      <c r="P78" s="195">
        <v>3.125E-2</v>
      </c>
      <c r="Q78" s="187">
        <v>0</v>
      </c>
      <c r="R78" s="195">
        <v>0</v>
      </c>
      <c r="S78" s="187">
        <v>0</v>
      </c>
      <c r="T78" s="195">
        <v>0</v>
      </c>
      <c r="U78" s="187">
        <v>2</v>
      </c>
      <c r="V78" s="195">
        <v>3.125E-2</v>
      </c>
      <c r="W78" s="187">
        <v>0</v>
      </c>
      <c r="X78" s="195">
        <v>0</v>
      </c>
      <c r="Y78" s="187">
        <v>0</v>
      </c>
      <c r="Z78" s="195">
        <v>0</v>
      </c>
      <c r="AA78" s="187">
        <v>0</v>
      </c>
      <c r="AB78" s="195">
        <v>0</v>
      </c>
      <c r="AC78" s="187">
        <v>0</v>
      </c>
      <c r="AD78" s="195">
        <v>0</v>
      </c>
      <c r="AE78" s="187">
        <v>1</v>
      </c>
      <c r="AF78" s="195">
        <v>1.5625E-2</v>
      </c>
      <c r="AG78" s="187">
        <v>1</v>
      </c>
      <c r="AH78" s="195">
        <v>1.5625E-2</v>
      </c>
      <c r="AI78" s="201">
        <v>70</v>
      </c>
      <c r="AJ78" s="187">
        <v>0</v>
      </c>
      <c r="AK78" s="195">
        <v>0</v>
      </c>
      <c r="AL78" s="187">
        <v>1</v>
      </c>
      <c r="AM78" s="195">
        <v>1.4285714285714285E-2</v>
      </c>
      <c r="AN78" s="187">
        <v>1</v>
      </c>
      <c r="AO78" s="195">
        <v>1.4285714285714285E-2</v>
      </c>
      <c r="AP78" s="187">
        <v>5</v>
      </c>
      <c r="AQ78" s="195">
        <v>7.1428571428571425E-2</v>
      </c>
      <c r="AR78" s="187">
        <v>1</v>
      </c>
      <c r="AS78" s="195">
        <v>1.4285714285714285E-2</v>
      </c>
      <c r="AT78" s="187">
        <v>1</v>
      </c>
      <c r="AU78" s="195">
        <v>1.4285714285714285E-2</v>
      </c>
      <c r="AV78" s="187">
        <v>0</v>
      </c>
      <c r="AW78" s="195">
        <v>0</v>
      </c>
      <c r="AX78" s="187">
        <v>1</v>
      </c>
      <c r="AY78" s="195">
        <v>1.4285714285714285E-2</v>
      </c>
      <c r="AZ78" s="206">
        <v>88</v>
      </c>
      <c r="BA78" s="187">
        <v>2</v>
      </c>
      <c r="BB78" s="195">
        <v>2.2727272727272728E-2</v>
      </c>
      <c r="BC78" s="187">
        <v>1</v>
      </c>
      <c r="BD78" s="195">
        <v>1.1363636363636364E-2</v>
      </c>
      <c r="BE78" s="187">
        <v>6</v>
      </c>
      <c r="BF78" s="187">
        <v>5</v>
      </c>
      <c r="BG78" s="187">
        <v>13</v>
      </c>
    </row>
    <row r="79" spans="2:59" s="13" customFormat="1" ht="15" customHeight="1" x14ac:dyDescent="0.25">
      <c r="B79" s="210" t="s">
        <v>163</v>
      </c>
      <c r="C79" s="210" t="s">
        <v>164</v>
      </c>
      <c r="D79" s="210">
        <v>4443</v>
      </c>
      <c r="E79" s="210" t="s">
        <v>168</v>
      </c>
      <c r="F79" s="202">
        <v>223</v>
      </c>
      <c r="G79" s="187">
        <v>1</v>
      </c>
      <c r="H79" s="195">
        <v>4.4843049327354259E-3</v>
      </c>
      <c r="I79" s="187">
        <v>1</v>
      </c>
      <c r="J79" s="195">
        <v>4.4843049327354259E-3</v>
      </c>
      <c r="K79" s="187">
        <v>13</v>
      </c>
      <c r="L79" s="195">
        <v>5.829596412556054E-2</v>
      </c>
      <c r="M79" s="187">
        <v>14</v>
      </c>
      <c r="N79" s="195">
        <v>6.2780269058295965E-2</v>
      </c>
      <c r="O79" s="187">
        <v>15</v>
      </c>
      <c r="P79" s="195">
        <v>6.726457399103139E-2</v>
      </c>
      <c r="Q79" s="187">
        <v>13</v>
      </c>
      <c r="R79" s="195">
        <v>5.829596412556054E-2</v>
      </c>
      <c r="S79" s="187">
        <v>14</v>
      </c>
      <c r="T79" s="195">
        <v>6.2780269058295965E-2</v>
      </c>
      <c r="U79" s="187">
        <v>15</v>
      </c>
      <c r="V79" s="195">
        <v>6.726457399103139E-2</v>
      </c>
      <c r="W79" s="187">
        <v>13</v>
      </c>
      <c r="X79" s="195">
        <v>5.829596412556054E-2</v>
      </c>
      <c r="Y79" s="187">
        <v>14</v>
      </c>
      <c r="Z79" s="195">
        <v>6.2780269058295965E-2</v>
      </c>
      <c r="AA79" s="187">
        <v>13</v>
      </c>
      <c r="AB79" s="195">
        <v>5.829596412556054E-2</v>
      </c>
      <c r="AC79" s="187">
        <v>16</v>
      </c>
      <c r="AD79" s="195">
        <v>7.1748878923766815E-2</v>
      </c>
      <c r="AE79" s="187">
        <v>5</v>
      </c>
      <c r="AF79" s="195">
        <v>2.2421524663677129E-2</v>
      </c>
      <c r="AG79" s="187">
        <v>7</v>
      </c>
      <c r="AH79" s="195">
        <v>3.1390134529147982E-2</v>
      </c>
      <c r="AI79" s="201">
        <v>220</v>
      </c>
      <c r="AJ79" s="187">
        <v>11</v>
      </c>
      <c r="AK79" s="195">
        <v>0.05</v>
      </c>
      <c r="AL79" s="187">
        <v>11</v>
      </c>
      <c r="AM79" s="195">
        <v>0.05</v>
      </c>
      <c r="AN79" s="187">
        <v>11</v>
      </c>
      <c r="AO79" s="195">
        <v>0.05</v>
      </c>
      <c r="AP79" s="187">
        <v>16</v>
      </c>
      <c r="AQ79" s="195">
        <v>7.2727272727272724E-2</v>
      </c>
      <c r="AR79" s="187">
        <v>14</v>
      </c>
      <c r="AS79" s="195">
        <v>6.363636363636363E-2</v>
      </c>
      <c r="AT79" s="187">
        <v>4</v>
      </c>
      <c r="AU79" s="195">
        <v>1.8181818181818181E-2</v>
      </c>
      <c r="AV79" s="187">
        <v>2</v>
      </c>
      <c r="AW79" s="195">
        <v>9.0909090909090905E-3</v>
      </c>
      <c r="AX79" s="187">
        <v>14</v>
      </c>
      <c r="AY79" s="195">
        <v>6.363636363636363E-2</v>
      </c>
      <c r="AZ79" s="206">
        <v>243</v>
      </c>
      <c r="BA79" s="187">
        <v>24</v>
      </c>
      <c r="BB79" s="195">
        <v>9.8765432098765427E-2</v>
      </c>
      <c r="BC79" s="187">
        <v>10</v>
      </c>
      <c r="BD79" s="195">
        <v>4.1152263374485597E-2</v>
      </c>
      <c r="BE79" s="187">
        <v>9</v>
      </c>
      <c r="BF79" s="187">
        <v>11</v>
      </c>
      <c r="BG79" s="187">
        <v>13</v>
      </c>
    </row>
    <row r="80" spans="2:59" s="13" customFormat="1" ht="15" customHeight="1" x14ac:dyDescent="0.25">
      <c r="B80" s="210" t="s">
        <v>163</v>
      </c>
      <c r="C80" s="210" t="s">
        <v>164</v>
      </c>
      <c r="D80" s="210">
        <v>4441</v>
      </c>
      <c r="E80" s="210" t="s">
        <v>165</v>
      </c>
      <c r="F80" s="202">
        <v>159</v>
      </c>
      <c r="G80" s="187">
        <v>1</v>
      </c>
      <c r="H80" s="195">
        <v>6.2893081761006293E-3</v>
      </c>
      <c r="I80" s="187">
        <v>1</v>
      </c>
      <c r="J80" s="195">
        <v>6.2893081761006293E-3</v>
      </c>
      <c r="K80" s="187">
        <v>16</v>
      </c>
      <c r="L80" s="195">
        <v>0.10062893081761007</v>
      </c>
      <c r="M80" s="187">
        <v>21</v>
      </c>
      <c r="N80" s="195">
        <v>0.13207547169811321</v>
      </c>
      <c r="O80" s="187">
        <v>29</v>
      </c>
      <c r="P80" s="195">
        <v>0.18238993710691823</v>
      </c>
      <c r="Q80" s="187">
        <v>18</v>
      </c>
      <c r="R80" s="195">
        <v>0.11320754716981132</v>
      </c>
      <c r="S80" s="187">
        <v>23</v>
      </c>
      <c r="T80" s="195">
        <v>0.14465408805031446</v>
      </c>
      <c r="U80" s="187">
        <v>29</v>
      </c>
      <c r="V80" s="195">
        <v>0.18238993710691823</v>
      </c>
      <c r="W80" s="187">
        <v>18</v>
      </c>
      <c r="X80" s="195">
        <v>0.11320754716981132</v>
      </c>
      <c r="Y80" s="187">
        <v>21</v>
      </c>
      <c r="Z80" s="195">
        <v>0.13207547169811321</v>
      </c>
      <c r="AA80" s="187">
        <v>18</v>
      </c>
      <c r="AB80" s="195">
        <v>0.11320754716981132</v>
      </c>
      <c r="AC80" s="187">
        <v>20</v>
      </c>
      <c r="AD80" s="195">
        <v>0.12578616352201258</v>
      </c>
      <c r="AE80" s="187">
        <v>16</v>
      </c>
      <c r="AF80" s="195">
        <v>0.10062893081761007</v>
      </c>
      <c r="AG80" s="187">
        <v>10</v>
      </c>
      <c r="AH80" s="195">
        <v>6.2893081761006289E-2</v>
      </c>
      <c r="AI80" s="201">
        <v>194</v>
      </c>
      <c r="AJ80" s="187">
        <v>21</v>
      </c>
      <c r="AK80" s="195">
        <v>0.10824742268041238</v>
      </c>
      <c r="AL80" s="187">
        <v>19</v>
      </c>
      <c r="AM80" s="195">
        <v>9.7938144329896906E-2</v>
      </c>
      <c r="AN80" s="187">
        <v>24</v>
      </c>
      <c r="AO80" s="195">
        <v>0.12371134020618557</v>
      </c>
      <c r="AP80" s="187">
        <v>37</v>
      </c>
      <c r="AQ80" s="195">
        <v>0.19072164948453607</v>
      </c>
      <c r="AR80" s="187">
        <v>37</v>
      </c>
      <c r="AS80" s="195">
        <v>0.19072164948453607</v>
      </c>
      <c r="AT80" s="187">
        <v>35</v>
      </c>
      <c r="AU80" s="195">
        <v>0.18041237113402062</v>
      </c>
      <c r="AV80" s="187">
        <v>10</v>
      </c>
      <c r="AW80" s="195">
        <v>5.1546391752577317E-2</v>
      </c>
      <c r="AX80" s="187">
        <v>33</v>
      </c>
      <c r="AY80" s="195">
        <v>0.17010309278350516</v>
      </c>
      <c r="AZ80" s="206">
        <v>140</v>
      </c>
      <c r="BA80" s="187">
        <v>24</v>
      </c>
      <c r="BB80" s="195">
        <v>0.17142857142857143</v>
      </c>
      <c r="BC80" s="187">
        <v>19</v>
      </c>
      <c r="BD80" s="195">
        <v>0.1357142857142857</v>
      </c>
      <c r="BE80" s="187">
        <v>11</v>
      </c>
      <c r="BF80" s="187">
        <v>6</v>
      </c>
      <c r="BG80" s="187">
        <v>33</v>
      </c>
    </row>
    <row r="81" spans="2:59" s="13" customFormat="1" ht="15" customHeight="1" x14ac:dyDescent="0.25">
      <c r="B81" s="209" t="s">
        <v>163</v>
      </c>
      <c r="C81" s="209" t="s">
        <v>167</v>
      </c>
      <c r="D81" s="209">
        <v>4462</v>
      </c>
      <c r="E81" s="209" t="s">
        <v>186</v>
      </c>
      <c r="F81" s="202">
        <v>17</v>
      </c>
      <c r="G81" s="187">
        <v>0</v>
      </c>
      <c r="H81" s="195">
        <v>0</v>
      </c>
      <c r="I81" s="187">
        <v>0</v>
      </c>
      <c r="J81" s="195">
        <v>0</v>
      </c>
      <c r="K81" s="187">
        <v>0</v>
      </c>
      <c r="L81" s="195">
        <v>0</v>
      </c>
      <c r="M81" s="187">
        <v>3</v>
      </c>
      <c r="N81" s="195">
        <v>0.17647058823529413</v>
      </c>
      <c r="O81" s="187">
        <v>0</v>
      </c>
      <c r="P81" s="195">
        <v>0</v>
      </c>
      <c r="Q81" s="187">
        <v>0</v>
      </c>
      <c r="R81" s="195">
        <v>0</v>
      </c>
      <c r="S81" s="187">
        <v>3</v>
      </c>
      <c r="T81" s="195">
        <v>0.17647058823529413</v>
      </c>
      <c r="U81" s="187">
        <v>0</v>
      </c>
      <c r="V81" s="195">
        <v>0</v>
      </c>
      <c r="W81" s="187">
        <v>0</v>
      </c>
      <c r="X81" s="195">
        <v>0</v>
      </c>
      <c r="Y81" s="187">
        <v>3</v>
      </c>
      <c r="Z81" s="195">
        <v>0.17647058823529413</v>
      </c>
      <c r="AA81" s="187">
        <v>0</v>
      </c>
      <c r="AB81" s="195">
        <v>0</v>
      </c>
      <c r="AC81" s="187">
        <v>3</v>
      </c>
      <c r="AD81" s="195">
        <v>0.17647058823529413</v>
      </c>
      <c r="AE81" s="187">
        <v>0</v>
      </c>
      <c r="AF81" s="195">
        <v>0</v>
      </c>
      <c r="AG81" s="187">
        <v>0</v>
      </c>
      <c r="AH81" s="195">
        <v>0</v>
      </c>
      <c r="AI81" s="201">
        <v>10</v>
      </c>
      <c r="AJ81" s="187">
        <v>2</v>
      </c>
      <c r="AK81" s="195">
        <v>0.2</v>
      </c>
      <c r="AL81" s="187">
        <v>3</v>
      </c>
      <c r="AM81" s="195">
        <v>0.3</v>
      </c>
      <c r="AN81" s="187">
        <v>3</v>
      </c>
      <c r="AO81" s="195">
        <v>0.3</v>
      </c>
      <c r="AP81" s="187">
        <v>2</v>
      </c>
      <c r="AQ81" s="195">
        <v>0.2</v>
      </c>
      <c r="AR81" s="187">
        <v>2</v>
      </c>
      <c r="AS81" s="195">
        <v>0.2</v>
      </c>
      <c r="AT81" s="187">
        <v>2</v>
      </c>
      <c r="AU81" s="195">
        <v>0.2</v>
      </c>
      <c r="AV81" s="187">
        <v>0</v>
      </c>
      <c r="AW81" s="195">
        <v>0</v>
      </c>
      <c r="AX81" s="187">
        <v>2</v>
      </c>
      <c r="AY81" s="195">
        <v>0.2</v>
      </c>
      <c r="AZ81" s="206">
        <v>22</v>
      </c>
      <c r="BA81" s="187">
        <v>1</v>
      </c>
      <c r="BB81" s="195">
        <v>4.5454545454545456E-2</v>
      </c>
      <c r="BC81" s="187">
        <v>0</v>
      </c>
      <c r="BD81" s="195">
        <v>0</v>
      </c>
      <c r="BE81" s="187">
        <v>0</v>
      </c>
      <c r="BF81" s="187">
        <v>0</v>
      </c>
      <c r="BG81" s="187">
        <v>1</v>
      </c>
    </row>
    <row r="82" spans="2:59" s="13" customFormat="1" ht="15" customHeight="1" x14ac:dyDescent="0.25">
      <c r="B82" s="209" t="s">
        <v>163</v>
      </c>
      <c r="C82" s="209" t="s">
        <v>167</v>
      </c>
      <c r="D82" s="209">
        <v>4458</v>
      </c>
      <c r="E82" s="209" t="s">
        <v>182</v>
      </c>
      <c r="F82" s="202">
        <v>7</v>
      </c>
      <c r="G82" s="187">
        <v>1</v>
      </c>
      <c r="H82" s="195">
        <v>0.14285714285714285</v>
      </c>
      <c r="I82" s="187">
        <v>1</v>
      </c>
      <c r="J82" s="195">
        <v>0.14285714285714285</v>
      </c>
      <c r="K82" s="187">
        <v>3</v>
      </c>
      <c r="L82" s="195">
        <v>0.42857142857142855</v>
      </c>
      <c r="M82" s="187">
        <v>1</v>
      </c>
      <c r="N82" s="195">
        <v>0.14285714285714285</v>
      </c>
      <c r="O82" s="187">
        <v>0</v>
      </c>
      <c r="P82" s="195">
        <v>0</v>
      </c>
      <c r="Q82" s="187">
        <v>3</v>
      </c>
      <c r="R82" s="195">
        <v>0.42857142857142855</v>
      </c>
      <c r="S82" s="187">
        <v>1</v>
      </c>
      <c r="T82" s="195">
        <v>0.14285714285714285</v>
      </c>
      <c r="U82" s="187">
        <v>0</v>
      </c>
      <c r="V82" s="195">
        <v>0</v>
      </c>
      <c r="W82" s="187">
        <v>3</v>
      </c>
      <c r="X82" s="195">
        <v>0.42857142857142855</v>
      </c>
      <c r="Y82" s="187">
        <v>1</v>
      </c>
      <c r="Z82" s="195">
        <v>0.14285714285714285</v>
      </c>
      <c r="AA82" s="187">
        <v>3</v>
      </c>
      <c r="AB82" s="195">
        <v>0.42857142857142855</v>
      </c>
      <c r="AC82" s="187">
        <v>1</v>
      </c>
      <c r="AD82" s="195">
        <v>0.14285714285714285</v>
      </c>
      <c r="AE82" s="187">
        <v>0</v>
      </c>
      <c r="AF82" s="195">
        <v>0</v>
      </c>
      <c r="AG82" s="187">
        <v>0</v>
      </c>
      <c r="AH82" s="195">
        <v>0</v>
      </c>
      <c r="AI82" s="201">
        <v>11</v>
      </c>
      <c r="AJ82" s="187">
        <v>1</v>
      </c>
      <c r="AK82" s="195">
        <v>9.0909090909090912E-2</v>
      </c>
      <c r="AL82" s="187">
        <v>1</v>
      </c>
      <c r="AM82" s="195">
        <v>9.0909090909090912E-2</v>
      </c>
      <c r="AN82" s="187">
        <v>1</v>
      </c>
      <c r="AO82" s="195">
        <v>9.0909090909090912E-2</v>
      </c>
      <c r="AP82" s="187">
        <v>1</v>
      </c>
      <c r="AQ82" s="195">
        <v>9.0909090909090912E-2</v>
      </c>
      <c r="AR82" s="187">
        <v>0</v>
      </c>
      <c r="AS82" s="195">
        <v>0</v>
      </c>
      <c r="AT82" s="187">
        <v>1</v>
      </c>
      <c r="AU82" s="195">
        <v>9.0909090909090912E-2</v>
      </c>
      <c r="AV82" s="187">
        <v>0</v>
      </c>
      <c r="AW82" s="195">
        <v>0</v>
      </c>
      <c r="AX82" s="187">
        <v>1</v>
      </c>
      <c r="AY82" s="195">
        <v>9.0909090909090912E-2</v>
      </c>
      <c r="AZ82" s="206">
        <v>10</v>
      </c>
      <c r="BA82" s="187">
        <v>0</v>
      </c>
      <c r="BB82" s="195">
        <v>0</v>
      </c>
      <c r="BC82" s="187">
        <v>1</v>
      </c>
      <c r="BD82" s="195">
        <v>0.1</v>
      </c>
      <c r="BE82" s="187">
        <v>2</v>
      </c>
      <c r="BF82" s="187">
        <v>3</v>
      </c>
      <c r="BG82" s="187">
        <v>35</v>
      </c>
    </row>
    <row r="83" spans="2:59" s="13" customFormat="1" ht="15" customHeight="1" x14ac:dyDescent="0.25">
      <c r="B83" s="210" t="s">
        <v>163</v>
      </c>
      <c r="C83" s="210" t="s">
        <v>167</v>
      </c>
      <c r="D83" s="210">
        <v>4459</v>
      </c>
      <c r="E83" s="210" t="s">
        <v>183</v>
      </c>
      <c r="F83" s="202">
        <v>4</v>
      </c>
      <c r="G83" s="187">
        <v>0</v>
      </c>
      <c r="H83" s="195">
        <v>0</v>
      </c>
      <c r="I83" s="187">
        <v>0</v>
      </c>
      <c r="J83" s="195">
        <v>0</v>
      </c>
      <c r="K83" s="187">
        <v>1</v>
      </c>
      <c r="L83" s="195">
        <v>0.25</v>
      </c>
      <c r="M83" s="187">
        <v>1</v>
      </c>
      <c r="N83" s="195">
        <v>0.25</v>
      </c>
      <c r="O83" s="187">
        <v>1</v>
      </c>
      <c r="P83" s="195">
        <v>0.25</v>
      </c>
      <c r="Q83" s="187">
        <v>1</v>
      </c>
      <c r="R83" s="195">
        <v>0.25</v>
      </c>
      <c r="S83" s="187">
        <v>1</v>
      </c>
      <c r="T83" s="195">
        <v>0.25</v>
      </c>
      <c r="U83" s="187">
        <v>1</v>
      </c>
      <c r="V83" s="195">
        <v>0.25</v>
      </c>
      <c r="W83" s="187">
        <v>1</v>
      </c>
      <c r="X83" s="195">
        <v>0.25</v>
      </c>
      <c r="Y83" s="187">
        <v>1</v>
      </c>
      <c r="Z83" s="195">
        <v>0.25</v>
      </c>
      <c r="AA83" s="187">
        <v>1</v>
      </c>
      <c r="AB83" s="195">
        <v>0.25</v>
      </c>
      <c r="AC83" s="187">
        <v>1</v>
      </c>
      <c r="AD83" s="195">
        <v>0.25</v>
      </c>
      <c r="AE83" s="187">
        <v>0</v>
      </c>
      <c r="AF83" s="195">
        <v>0</v>
      </c>
      <c r="AG83" s="187">
        <v>0</v>
      </c>
      <c r="AH83" s="195">
        <v>0</v>
      </c>
      <c r="AI83" s="201">
        <v>12</v>
      </c>
      <c r="AJ83" s="187">
        <v>0</v>
      </c>
      <c r="AK83" s="195">
        <v>0</v>
      </c>
      <c r="AL83" s="187">
        <v>0</v>
      </c>
      <c r="AM83" s="195">
        <v>0</v>
      </c>
      <c r="AN83" s="187">
        <v>0</v>
      </c>
      <c r="AO83" s="195">
        <v>0</v>
      </c>
      <c r="AP83" s="187">
        <v>3</v>
      </c>
      <c r="AQ83" s="195">
        <v>0.25</v>
      </c>
      <c r="AR83" s="187">
        <v>1</v>
      </c>
      <c r="AS83" s="195">
        <v>8.3333333333333329E-2</v>
      </c>
      <c r="AT83" s="187">
        <v>1</v>
      </c>
      <c r="AU83" s="195">
        <v>8.3333333333333329E-2</v>
      </c>
      <c r="AV83" s="187">
        <v>0</v>
      </c>
      <c r="AW83" s="195">
        <v>0</v>
      </c>
      <c r="AX83" s="187">
        <v>1</v>
      </c>
      <c r="AY83" s="195">
        <v>8.3333333333333329E-2</v>
      </c>
      <c r="AZ83" s="206">
        <v>7</v>
      </c>
      <c r="BA83" s="187">
        <v>3</v>
      </c>
      <c r="BB83" s="195">
        <v>0.42857142857142855</v>
      </c>
      <c r="BC83" s="187">
        <v>3</v>
      </c>
      <c r="BD83" s="195">
        <v>0.42857142857142855</v>
      </c>
      <c r="BE83" s="187">
        <v>0</v>
      </c>
      <c r="BF83" s="187">
        <v>0</v>
      </c>
      <c r="BG83" s="187">
        <v>45</v>
      </c>
    </row>
    <row r="84" spans="2:59" s="13" customFormat="1" ht="15" customHeight="1" x14ac:dyDescent="0.25">
      <c r="B84" s="210" t="s">
        <v>163</v>
      </c>
      <c r="C84" s="210" t="s">
        <v>167</v>
      </c>
      <c r="D84" s="210">
        <v>4455</v>
      </c>
      <c r="E84" s="210" t="s">
        <v>167</v>
      </c>
      <c r="F84" s="202">
        <v>121</v>
      </c>
      <c r="G84" s="187">
        <v>8</v>
      </c>
      <c r="H84" s="195">
        <v>6.6115702479338845E-2</v>
      </c>
      <c r="I84" s="187">
        <v>8</v>
      </c>
      <c r="J84" s="195">
        <v>6.6115702479338845E-2</v>
      </c>
      <c r="K84" s="187">
        <v>10</v>
      </c>
      <c r="L84" s="195">
        <v>8.2644628099173556E-2</v>
      </c>
      <c r="M84" s="187">
        <v>7</v>
      </c>
      <c r="N84" s="195">
        <v>5.7851239669421489E-2</v>
      </c>
      <c r="O84" s="187">
        <v>7</v>
      </c>
      <c r="P84" s="195">
        <v>5.7851239669421489E-2</v>
      </c>
      <c r="Q84" s="187">
        <v>10</v>
      </c>
      <c r="R84" s="195">
        <v>8.2644628099173556E-2</v>
      </c>
      <c r="S84" s="187">
        <v>7</v>
      </c>
      <c r="T84" s="195">
        <v>5.7851239669421489E-2</v>
      </c>
      <c r="U84" s="187">
        <v>7</v>
      </c>
      <c r="V84" s="195">
        <v>5.7851239669421489E-2</v>
      </c>
      <c r="W84" s="187">
        <v>8</v>
      </c>
      <c r="X84" s="195">
        <v>6.6115702479338845E-2</v>
      </c>
      <c r="Y84" s="187">
        <v>4</v>
      </c>
      <c r="Z84" s="195">
        <v>3.3057851239669422E-2</v>
      </c>
      <c r="AA84" s="187">
        <v>8</v>
      </c>
      <c r="AB84" s="195">
        <v>6.6115702479338845E-2</v>
      </c>
      <c r="AC84" s="187">
        <v>4</v>
      </c>
      <c r="AD84" s="195">
        <v>3.3057851239669422E-2</v>
      </c>
      <c r="AE84" s="187">
        <v>6</v>
      </c>
      <c r="AF84" s="195">
        <v>4.9586776859504134E-2</v>
      </c>
      <c r="AG84" s="187">
        <v>8</v>
      </c>
      <c r="AH84" s="195">
        <v>6.6115702479338845E-2</v>
      </c>
      <c r="AI84" s="201">
        <v>121</v>
      </c>
      <c r="AJ84" s="187">
        <v>12</v>
      </c>
      <c r="AK84" s="195">
        <v>9.9173553719008267E-2</v>
      </c>
      <c r="AL84" s="187">
        <v>13</v>
      </c>
      <c r="AM84" s="195">
        <v>0.10743801652892562</v>
      </c>
      <c r="AN84" s="187">
        <v>12</v>
      </c>
      <c r="AO84" s="195">
        <v>9.9173553719008267E-2</v>
      </c>
      <c r="AP84" s="187">
        <v>10</v>
      </c>
      <c r="AQ84" s="195">
        <v>8.2644628099173556E-2</v>
      </c>
      <c r="AR84" s="187">
        <v>14</v>
      </c>
      <c r="AS84" s="195">
        <v>0.11570247933884298</v>
      </c>
      <c r="AT84" s="187">
        <v>16</v>
      </c>
      <c r="AU84" s="195">
        <v>0.13223140495867769</v>
      </c>
      <c r="AV84" s="187">
        <v>8</v>
      </c>
      <c r="AW84" s="195">
        <v>6.6115702479338845E-2</v>
      </c>
      <c r="AX84" s="187">
        <v>14</v>
      </c>
      <c r="AY84" s="195">
        <v>0.11570247933884298</v>
      </c>
      <c r="AZ84" s="206">
        <v>147</v>
      </c>
      <c r="BA84" s="187">
        <v>5</v>
      </c>
      <c r="BB84" s="195">
        <v>3.4013605442176874E-2</v>
      </c>
      <c r="BC84" s="187">
        <v>0</v>
      </c>
      <c r="BD84" s="195">
        <v>0</v>
      </c>
      <c r="BE84" s="187">
        <v>2</v>
      </c>
      <c r="BF84" s="187">
        <v>12</v>
      </c>
      <c r="BG84" s="187">
        <v>4</v>
      </c>
    </row>
    <row r="85" spans="2:59" s="13" customFormat="1" ht="15" customHeight="1" x14ac:dyDescent="0.25">
      <c r="B85" s="209" t="s">
        <v>163</v>
      </c>
      <c r="C85" s="209" t="s">
        <v>167</v>
      </c>
      <c r="D85" s="209">
        <v>31139</v>
      </c>
      <c r="E85" s="209" t="s">
        <v>376</v>
      </c>
      <c r="F85" s="202">
        <v>12</v>
      </c>
      <c r="G85" s="187">
        <v>0</v>
      </c>
      <c r="H85" s="195">
        <v>0</v>
      </c>
      <c r="I85" s="187">
        <v>0</v>
      </c>
      <c r="J85" s="195">
        <v>0</v>
      </c>
      <c r="K85" s="187">
        <v>1</v>
      </c>
      <c r="L85" s="195">
        <v>8.3333333333333329E-2</v>
      </c>
      <c r="M85" s="187">
        <v>0</v>
      </c>
      <c r="N85" s="195">
        <v>0</v>
      </c>
      <c r="O85" s="187">
        <v>2</v>
      </c>
      <c r="P85" s="195">
        <v>0.16666666666666666</v>
      </c>
      <c r="Q85" s="187">
        <v>1</v>
      </c>
      <c r="R85" s="195">
        <v>8.3333333333333329E-2</v>
      </c>
      <c r="S85" s="187">
        <v>0</v>
      </c>
      <c r="T85" s="195">
        <v>0</v>
      </c>
      <c r="U85" s="187">
        <v>2</v>
      </c>
      <c r="V85" s="195">
        <v>0.16666666666666666</v>
      </c>
      <c r="W85" s="187">
        <v>1</v>
      </c>
      <c r="X85" s="195">
        <v>8.3333333333333329E-2</v>
      </c>
      <c r="Y85" s="187">
        <v>0</v>
      </c>
      <c r="Z85" s="195">
        <v>0</v>
      </c>
      <c r="AA85" s="187">
        <v>1</v>
      </c>
      <c r="AB85" s="195">
        <v>8.3333333333333329E-2</v>
      </c>
      <c r="AC85" s="187">
        <v>0</v>
      </c>
      <c r="AD85" s="195">
        <v>0</v>
      </c>
      <c r="AE85" s="187">
        <v>0</v>
      </c>
      <c r="AF85" s="195">
        <v>0</v>
      </c>
      <c r="AG85" s="187">
        <v>0</v>
      </c>
      <c r="AH85" s="195">
        <v>0</v>
      </c>
      <c r="AI85" s="201">
        <v>19</v>
      </c>
      <c r="AJ85" s="187">
        <v>0</v>
      </c>
      <c r="AK85" s="195">
        <v>0</v>
      </c>
      <c r="AL85" s="187">
        <v>0</v>
      </c>
      <c r="AM85" s="195">
        <v>0</v>
      </c>
      <c r="AN85" s="187">
        <v>0</v>
      </c>
      <c r="AO85" s="195">
        <v>0</v>
      </c>
      <c r="AP85" s="187">
        <v>2</v>
      </c>
      <c r="AQ85" s="195">
        <v>0.10526315789473684</v>
      </c>
      <c r="AR85" s="187">
        <v>3</v>
      </c>
      <c r="AS85" s="195">
        <v>0.15789473684210525</v>
      </c>
      <c r="AT85" s="187">
        <v>3</v>
      </c>
      <c r="AU85" s="195">
        <v>0.15789473684210525</v>
      </c>
      <c r="AV85" s="187">
        <v>0</v>
      </c>
      <c r="AW85" s="195">
        <v>0</v>
      </c>
      <c r="AX85" s="187">
        <v>3</v>
      </c>
      <c r="AY85" s="195">
        <v>0.15789473684210525</v>
      </c>
      <c r="AZ85" s="206">
        <v>19</v>
      </c>
      <c r="BA85" s="187">
        <v>2</v>
      </c>
      <c r="BB85" s="195">
        <v>0.10526315789473684</v>
      </c>
      <c r="BC85" s="187">
        <v>0</v>
      </c>
      <c r="BD85" s="195">
        <v>0</v>
      </c>
      <c r="BE85" s="187">
        <v>4</v>
      </c>
      <c r="BF85" s="187">
        <v>0</v>
      </c>
      <c r="BG85" s="187">
        <v>4</v>
      </c>
    </row>
    <row r="86" spans="2:59" s="13" customFormat="1" ht="15" customHeight="1" x14ac:dyDescent="0.25">
      <c r="B86" s="209" t="s">
        <v>163</v>
      </c>
      <c r="C86" s="209" t="s">
        <v>167</v>
      </c>
      <c r="D86" s="209">
        <v>4464</v>
      </c>
      <c r="E86" s="209" t="s">
        <v>188</v>
      </c>
      <c r="F86" s="202">
        <v>19</v>
      </c>
      <c r="G86" s="187">
        <v>2</v>
      </c>
      <c r="H86" s="195">
        <v>0.10526315789473684</v>
      </c>
      <c r="I86" s="187">
        <v>2</v>
      </c>
      <c r="J86" s="195">
        <v>0.10526315789473684</v>
      </c>
      <c r="K86" s="187">
        <v>2</v>
      </c>
      <c r="L86" s="195">
        <v>0.10526315789473684</v>
      </c>
      <c r="M86" s="187">
        <v>2</v>
      </c>
      <c r="N86" s="195">
        <v>0.10526315789473684</v>
      </c>
      <c r="O86" s="187">
        <v>3</v>
      </c>
      <c r="P86" s="195">
        <v>0.15789473684210525</v>
      </c>
      <c r="Q86" s="187">
        <v>2</v>
      </c>
      <c r="R86" s="195">
        <v>0.10526315789473684</v>
      </c>
      <c r="S86" s="187">
        <v>3</v>
      </c>
      <c r="T86" s="195">
        <v>0.15789473684210525</v>
      </c>
      <c r="U86" s="187">
        <v>3</v>
      </c>
      <c r="V86" s="195">
        <v>0.15789473684210525</v>
      </c>
      <c r="W86" s="187">
        <v>2</v>
      </c>
      <c r="X86" s="195">
        <v>0.10526315789473684</v>
      </c>
      <c r="Y86" s="187">
        <v>3</v>
      </c>
      <c r="Z86" s="195">
        <v>0.15789473684210525</v>
      </c>
      <c r="AA86" s="187">
        <v>2</v>
      </c>
      <c r="AB86" s="195">
        <v>0.10526315789473684</v>
      </c>
      <c r="AC86" s="187">
        <v>2</v>
      </c>
      <c r="AD86" s="195">
        <v>0.10526315789473684</v>
      </c>
      <c r="AE86" s="187">
        <v>0</v>
      </c>
      <c r="AF86" s="195">
        <v>0</v>
      </c>
      <c r="AG86" s="187">
        <v>0</v>
      </c>
      <c r="AH86" s="195">
        <v>0</v>
      </c>
      <c r="AI86" s="201">
        <v>19</v>
      </c>
      <c r="AJ86" s="187">
        <v>1</v>
      </c>
      <c r="AK86" s="195">
        <v>5.2631578947368418E-2</v>
      </c>
      <c r="AL86" s="187">
        <v>1</v>
      </c>
      <c r="AM86" s="195">
        <v>5.2631578947368418E-2</v>
      </c>
      <c r="AN86" s="187">
        <v>2</v>
      </c>
      <c r="AO86" s="195">
        <v>0.10526315789473684</v>
      </c>
      <c r="AP86" s="187">
        <v>5</v>
      </c>
      <c r="AQ86" s="195">
        <v>0.26315789473684209</v>
      </c>
      <c r="AR86" s="187">
        <v>6</v>
      </c>
      <c r="AS86" s="195">
        <v>0.31578947368421051</v>
      </c>
      <c r="AT86" s="187">
        <v>7</v>
      </c>
      <c r="AU86" s="195">
        <v>0.36842105263157893</v>
      </c>
      <c r="AV86" s="187">
        <v>0</v>
      </c>
      <c r="AW86" s="195">
        <v>0</v>
      </c>
      <c r="AX86" s="187">
        <v>3</v>
      </c>
      <c r="AY86" s="195">
        <v>0.15789473684210525</v>
      </c>
      <c r="AZ86" s="206">
        <v>21</v>
      </c>
      <c r="BA86" s="187">
        <v>2</v>
      </c>
      <c r="BB86" s="195">
        <v>9.5238095238095233E-2</v>
      </c>
      <c r="BC86" s="187">
        <v>0</v>
      </c>
      <c r="BD86" s="195">
        <v>0</v>
      </c>
      <c r="BE86" s="187">
        <v>0</v>
      </c>
      <c r="BF86" s="187">
        <v>0</v>
      </c>
      <c r="BG86" s="187">
        <v>14</v>
      </c>
    </row>
    <row r="87" spans="2:59" s="13" customFormat="1" ht="15" customHeight="1" x14ac:dyDescent="0.25">
      <c r="B87" s="210" t="s">
        <v>163</v>
      </c>
      <c r="C87" s="210" t="s">
        <v>167</v>
      </c>
      <c r="D87" s="210">
        <v>4465</v>
      </c>
      <c r="E87" s="210" t="s">
        <v>189</v>
      </c>
      <c r="F87" s="202">
        <v>18</v>
      </c>
      <c r="G87" s="187">
        <v>0</v>
      </c>
      <c r="H87" s="195">
        <v>0</v>
      </c>
      <c r="I87" s="187">
        <v>1</v>
      </c>
      <c r="J87" s="195">
        <v>5.5555555555555552E-2</v>
      </c>
      <c r="K87" s="187">
        <v>1</v>
      </c>
      <c r="L87" s="195">
        <v>5.5555555555555552E-2</v>
      </c>
      <c r="M87" s="187">
        <v>1</v>
      </c>
      <c r="N87" s="195">
        <v>5.5555555555555552E-2</v>
      </c>
      <c r="O87" s="187">
        <v>2</v>
      </c>
      <c r="P87" s="195">
        <v>0.1111111111111111</v>
      </c>
      <c r="Q87" s="187">
        <v>1</v>
      </c>
      <c r="R87" s="195">
        <v>5.5555555555555552E-2</v>
      </c>
      <c r="S87" s="187">
        <v>1</v>
      </c>
      <c r="T87" s="195">
        <v>5.5555555555555552E-2</v>
      </c>
      <c r="U87" s="187">
        <v>2</v>
      </c>
      <c r="V87" s="195">
        <v>0.1111111111111111</v>
      </c>
      <c r="W87" s="187">
        <v>1</v>
      </c>
      <c r="X87" s="195">
        <v>5.5555555555555552E-2</v>
      </c>
      <c r="Y87" s="187">
        <v>1</v>
      </c>
      <c r="Z87" s="195">
        <v>5.5555555555555552E-2</v>
      </c>
      <c r="AA87" s="187">
        <v>1</v>
      </c>
      <c r="AB87" s="195">
        <v>5.5555555555555552E-2</v>
      </c>
      <c r="AC87" s="187">
        <v>1</v>
      </c>
      <c r="AD87" s="195">
        <v>5.5555555555555552E-2</v>
      </c>
      <c r="AE87" s="187">
        <v>0</v>
      </c>
      <c r="AF87" s="195">
        <v>0</v>
      </c>
      <c r="AG87" s="187">
        <v>0</v>
      </c>
      <c r="AH87" s="195">
        <v>0</v>
      </c>
      <c r="AI87" s="201">
        <v>19</v>
      </c>
      <c r="AJ87" s="187">
        <v>0</v>
      </c>
      <c r="AK87" s="195">
        <v>0</v>
      </c>
      <c r="AL87" s="187">
        <v>3</v>
      </c>
      <c r="AM87" s="195">
        <v>0.15789473684210525</v>
      </c>
      <c r="AN87" s="187">
        <v>3</v>
      </c>
      <c r="AO87" s="195">
        <v>0.15789473684210525</v>
      </c>
      <c r="AP87" s="187">
        <v>3</v>
      </c>
      <c r="AQ87" s="195">
        <v>0.15789473684210525</v>
      </c>
      <c r="AR87" s="187">
        <v>2</v>
      </c>
      <c r="AS87" s="195">
        <v>0.10526315789473684</v>
      </c>
      <c r="AT87" s="187">
        <v>2</v>
      </c>
      <c r="AU87" s="195">
        <v>0.10526315789473684</v>
      </c>
      <c r="AV87" s="187">
        <v>2</v>
      </c>
      <c r="AW87" s="195">
        <v>0.10526315789473684</v>
      </c>
      <c r="AX87" s="187">
        <v>0</v>
      </c>
      <c r="AY87" s="195">
        <v>0</v>
      </c>
      <c r="AZ87" s="206">
        <v>14</v>
      </c>
      <c r="BA87" s="187">
        <v>4</v>
      </c>
      <c r="BB87" s="195">
        <v>0.2857142857142857</v>
      </c>
      <c r="BC87" s="187">
        <v>3</v>
      </c>
      <c r="BD87" s="195">
        <v>0.21428571428571427</v>
      </c>
      <c r="BE87" s="187">
        <v>1</v>
      </c>
      <c r="BF87" s="187">
        <v>0</v>
      </c>
      <c r="BG87" s="187">
        <v>7</v>
      </c>
    </row>
    <row r="88" spans="2:59" s="13" customFormat="1" ht="15" customHeight="1" x14ac:dyDescent="0.25">
      <c r="B88" s="210" t="s">
        <v>163</v>
      </c>
      <c r="C88" s="210" t="s">
        <v>167</v>
      </c>
      <c r="D88" s="210">
        <v>4463</v>
      </c>
      <c r="E88" s="210" t="s">
        <v>187</v>
      </c>
      <c r="F88" s="202">
        <v>7</v>
      </c>
      <c r="G88" s="187">
        <v>0</v>
      </c>
      <c r="H88" s="195">
        <v>0</v>
      </c>
      <c r="I88" s="187">
        <v>1</v>
      </c>
      <c r="J88" s="195">
        <v>0.14285714285714285</v>
      </c>
      <c r="K88" s="187">
        <v>2</v>
      </c>
      <c r="L88" s="195">
        <v>0.2857142857142857</v>
      </c>
      <c r="M88" s="187">
        <v>0</v>
      </c>
      <c r="N88" s="195">
        <v>0</v>
      </c>
      <c r="O88" s="187">
        <v>3</v>
      </c>
      <c r="P88" s="195">
        <v>0.42857142857142855</v>
      </c>
      <c r="Q88" s="187">
        <v>2</v>
      </c>
      <c r="R88" s="195">
        <v>0.2857142857142857</v>
      </c>
      <c r="S88" s="187">
        <v>0</v>
      </c>
      <c r="T88" s="195">
        <v>0</v>
      </c>
      <c r="U88" s="187">
        <v>3</v>
      </c>
      <c r="V88" s="195">
        <v>0.42857142857142855</v>
      </c>
      <c r="W88" s="187">
        <v>2</v>
      </c>
      <c r="X88" s="195">
        <v>0.2857142857142857</v>
      </c>
      <c r="Y88" s="187">
        <v>0</v>
      </c>
      <c r="Z88" s="195">
        <v>0</v>
      </c>
      <c r="AA88" s="187">
        <v>2</v>
      </c>
      <c r="AB88" s="195">
        <v>0.2857142857142857</v>
      </c>
      <c r="AC88" s="187">
        <v>1</v>
      </c>
      <c r="AD88" s="195">
        <v>0.14285714285714285</v>
      </c>
      <c r="AE88" s="187">
        <v>2</v>
      </c>
      <c r="AF88" s="195">
        <v>0.2857142857142857</v>
      </c>
      <c r="AG88" s="187">
        <v>0</v>
      </c>
      <c r="AH88" s="195">
        <v>0</v>
      </c>
      <c r="AI88" s="201">
        <v>15</v>
      </c>
      <c r="AJ88" s="187">
        <v>2</v>
      </c>
      <c r="AK88" s="195">
        <v>0.13333333333333333</v>
      </c>
      <c r="AL88" s="187">
        <v>2</v>
      </c>
      <c r="AM88" s="195">
        <v>0.13333333333333333</v>
      </c>
      <c r="AN88" s="187">
        <v>2</v>
      </c>
      <c r="AO88" s="195">
        <v>0.13333333333333333</v>
      </c>
      <c r="AP88" s="187">
        <v>4</v>
      </c>
      <c r="AQ88" s="195">
        <v>0.26666666666666666</v>
      </c>
      <c r="AR88" s="187">
        <v>1</v>
      </c>
      <c r="AS88" s="195">
        <v>6.6666666666666666E-2</v>
      </c>
      <c r="AT88" s="187">
        <v>1</v>
      </c>
      <c r="AU88" s="195">
        <v>6.6666666666666666E-2</v>
      </c>
      <c r="AV88" s="187">
        <v>0</v>
      </c>
      <c r="AW88" s="195">
        <v>0</v>
      </c>
      <c r="AX88" s="187">
        <v>1</v>
      </c>
      <c r="AY88" s="195">
        <v>6.6666666666666666E-2</v>
      </c>
      <c r="AZ88" s="206">
        <v>15</v>
      </c>
      <c r="BA88" s="187">
        <v>0</v>
      </c>
      <c r="BB88" s="195">
        <v>0</v>
      </c>
      <c r="BC88" s="187">
        <v>0</v>
      </c>
      <c r="BD88" s="195">
        <v>0</v>
      </c>
      <c r="BE88" s="187">
        <v>1</v>
      </c>
      <c r="BF88" s="187">
        <v>0</v>
      </c>
      <c r="BG88" s="187">
        <v>19</v>
      </c>
    </row>
    <row r="89" spans="2:59" s="13" customFormat="1" ht="15" customHeight="1" x14ac:dyDescent="0.25">
      <c r="B89" s="209" t="s">
        <v>163</v>
      </c>
      <c r="C89" s="209" t="s">
        <v>167</v>
      </c>
      <c r="D89" s="209">
        <v>4456</v>
      </c>
      <c r="E89" s="209" t="s">
        <v>180</v>
      </c>
      <c r="F89" s="202">
        <v>3</v>
      </c>
      <c r="G89" s="187">
        <v>0</v>
      </c>
      <c r="H89" s="195">
        <v>0</v>
      </c>
      <c r="I89" s="187">
        <v>0</v>
      </c>
      <c r="J89" s="195">
        <v>0</v>
      </c>
      <c r="K89" s="187">
        <v>0</v>
      </c>
      <c r="L89" s="195">
        <v>0</v>
      </c>
      <c r="M89" s="187">
        <v>1</v>
      </c>
      <c r="N89" s="195">
        <v>0.33333333333333331</v>
      </c>
      <c r="O89" s="187">
        <v>0</v>
      </c>
      <c r="P89" s="195">
        <v>0</v>
      </c>
      <c r="Q89" s="187">
        <v>0</v>
      </c>
      <c r="R89" s="195">
        <v>0</v>
      </c>
      <c r="S89" s="187">
        <v>1</v>
      </c>
      <c r="T89" s="195">
        <v>0.33333333333333331</v>
      </c>
      <c r="U89" s="187">
        <v>0</v>
      </c>
      <c r="V89" s="195">
        <v>0</v>
      </c>
      <c r="W89" s="187">
        <v>0</v>
      </c>
      <c r="X89" s="195">
        <v>0</v>
      </c>
      <c r="Y89" s="187">
        <v>1</v>
      </c>
      <c r="Z89" s="195">
        <v>0.33333333333333331</v>
      </c>
      <c r="AA89" s="187">
        <v>0</v>
      </c>
      <c r="AB89" s="195">
        <v>0</v>
      </c>
      <c r="AC89" s="187">
        <v>1</v>
      </c>
      <c r="AD89" s="195">
        <v>0.33333333333333331</v>
      </c>
      <c r="AE89" s="187">
        <v>0</v>
      </c>
      <c r="AF89" s="195">
        <v>0</v>
      </c>
      <c r="AG89" s="187">
        <v>0</v>
      </c>
      <c r="AH89" s="195">
        <v>0</v>
      </c>
      <c r="AI89" s="201">
        <v>4</v>
      </c>
      <c r="AJ89" s="187">
        <v>0</v>
      </c>
      <c r="AK89" s="195">
        <v>0</v>
      </c>
      <c r="AL89" s="187">
        <v>0</v>
      </c>
      <c r="AM89" s="195">
        <v>0</v>
      </c>
      <c r="AN89" s="187">
        <v>0</v>
      </c>
      <c r="AO89" s="195">
        <v>0</v>
      </c>
      <c r="AP89" s="187">
        <v>0</v>
      </c>
      <c r="AQ89" s="195">
        <v>0</v>
      </c>
      <c r="AR89" s="187">
        <v>0</v>
      </c>
      <c r="AS89" s="195">
        <v>0</v>
      </c>
      <c r="AT89" s="187">
        <v>0</v>
      </c>
      <c r="AU89" s="195">
        <v>0</v>
      </c>
      <c r="AV89" s="187">
        <v>0</v>
      </c>
      <c r="AW89" s="195">
        <v>0</v>
      </c>
      <c r="AX89" s="187">
        <v>0</v>
      </c>
      <c r="AY89" s="195">
        <v>0</v>
      </c>
      <c r="AZ89" s="206">
        <v>5</v>
      </c>
      <c r="BA89" s="187">
        <v>0</v>
      </c>
      <c r="BB89" s="195">
        <v>0</v>
      </c>
      <c r="BC89" s="187">
        <v>0</v>
      </c>
      <c r="BD89" s="195">
        <v>0</v>
      </c>
      <c r="BE89" s="187">
        <v>0</v>
      </c>
      <c r="BF89" s="187">
        <v>2</v>
      </c>
      <c r="BG89" s="187">
        <v>32</v>
      </c>
    </row>
    <row r="90" spans="2:59" s="13" customFormat="1" ht="15" customHeight="1" x14ac:dyDescent="0.25">
      <c r="B90" s="209" t="s">
        <v>163</v>
      </c>
      <c r="C90" s="209" t="s">
        <v>167</v>
      </c>
      <c r="D90" s="209">
        <v>4460</v>
      </c>
      <c r="E90" s="209" t="s">
        <v>184</v>
      </c>
      <c r="F90" s="202">
        <v>6</v>
      </c>
      <c r="G90" s="187">
        <v>1</v>
      </c>
      <c r="H90" s="195">
        <v>0.16666666666666666</v>
      </c>
      <c r="I90" s="187">
        <v>1</v>
      </c>
      <c r="J90" s="195">
        <v>0.16666666666666666</v>
      </c>
      <c r="K90" s="187">
        <v>2</v>
      </c>
      <c r="L90" s="195">
        <v>0.33333333333333331</v>
      </c>
      <c r="M90" s="187">
        <v>1</v>
      </c>
      <c r="N90" s="195">
        <v>0.16666666666666666</v>
      </c>
      <c r="O90" s="187">
        <v>0</v>
      </c>
      <c r="P90" s="195">
        <v>0</v>
      </c>
      <c r="Q90" s="187">
        <v>0</v>
      </c>
      <c r="R90" s="195">
        <v>0</v>
      </c>
      <c r="S90" s="187">
        <v>1</v>
      </c>
      <c r="T90" s="195">
        <v>0.16666666666666666</v>
      </c>
      <c r="U90" s="187">
        <v>0</v>
      </c>
      <c r="V90" s="195">
        <v>0</v>
      </c>
      <c r="W90" s="187">
        <v>2</v>
      </c>
      <c r="X90" s="195">
        <v>0.33333333333333331</v>
      </c>
      <c r="Y90" s="187">
        <v>1</v>
      </c>
      <c r="Z90" s="195">
        <v>0.16666666666666666</v>
      </c>
      <c r="AA90" s="187">
        <v>2</v>
      </c>
      <c r="AB90" s="195">
        <v>0.33333333333333331</v>
      </c>
      <c r="AC90" s="187">
        <v>1</v>
      </c>
      <c r="AD90" s="195">
        <v>0.16666666666666666</v>
      </c>
      <c r="AE90" s="187">
        <v>0</v>
      </c>
      <c r="AF90" s="195">
        <v>0</v>
      </c>
      <c r="AG90" s="187">
        <v>0</v>
      </c>
      <c r="AH90" s="195">
        <v>0</v>
      </c>
      <c r="AI90" s="201">
        <v>16</v>
      </c>
      <c r="AJ90" s="187">
        <v>0</v>
      </c>
      <c r="AK90" s="195">
        <v>0</v>
      </c>
      <c r="AL90" s="187">
        <v>2</v>
      </c>
      <c r="AM90" s="195">
        <v>0.125</v>
      </c>
      <c r="AN90" s="187">
        <v>2</v>
      </c>
      <c r="AO90" s="195">
        <v>0.125</v>
      </c>
      <c r="AP90" s="187">
        <v>0</v>
      </c>
      <c r="AQ90" s="195">
        <v>0</v>
      </c>
      <c r="AR90" s="187">
        <v>1</v>
      </c>
      <c r="AS90" s="195">
        <v>6.25E-2</v>
      </c>
      <c r="AT90" s="187">
        <v>0</v>
      </c>
      <c r="AU90" s="195">
        <v>0</v>
      </c>
      <c r="AV90" s="187">
        <v>0</v>
      </c>
      <c r="AW90" s="195">
        <v>0</v>
      </c>
      <c r="AX90" s="187">
        <v>0</v>
      </c>
      <c r="AY90" s="195">
        <v>0</v>
      </c>
      <c r="AZ90" s="206">
        <v>16</v>
      </c>
      <c r="BA90" s="187">
        <v>2</v>
      </c>
      <c r="BB90" s="195">
        <v>0.125</v>
      </c>
      <c r="BC90" s="187">
        <v>1</v>
      </c>
      <c r="BD90" s="195">
        <v>6.25E-2</v>
      </c>
      <c r="BE90" s="187">
        <v>0</v>
      </c>
      <c r="BF90" s="187">
        <v>1</v>
      </c>
      <c r="BG90" s="187">
        <v>0</v>
      </c>
    </row>
    <row r="91" spans="2:59" s="13" customFormat="1" ht="15" customHeight="1" x14ac:dyDescent="0.25">
      <c r="B91" s="209" t="s">
        <v>163</v>
      </c>
      <c r="C91" s="209" t="s">
        <v>167</v>
      </c>
      <c r="D91" s="209">
        <v>4454</v>
      </c>
      <c r="E91" s="209" t="s">
        <v>179</v>
      </c>
      <c r="F91" s="202">
        <v>8</v>
      </c>
      <c r="G91" s="187">
        <v>0</v>
      </c>
      <c r="H91" s="195">
        <v>0</v>
      </c>
      <c r="I91" s="187">
        <v>0</v>
      </c>
      <c r="J91" s="195">
        <v>0</v>
      </c>
      <c r="K91" s="187">
        <v>4</v>
      </c>
      <c r="L91" s="195">
        <v>0.5</v>
      </c>
      <c r="M91" s="187">
        <v>5</v>
      </c>
      <c r="N91" s="195">
        <v>0.625</v>
      </c>
      <c r="O91" s="187">
        <v>0</v>
      </c>
      <c r="P91" s="195">
        <v>0</v>
      </c>
      <c r="Q91" s="187">
        <v>4</v>
      </c>
      <c r="R91" s="195">
        <v>0.5</v>
      </c>
      <c r="S91" s="187">
        <v>5</v>
      </c>
      <c r="T91" s="195">
        <v>0.625</v>
      </c>
      <c r="U91" s="187">
        <v>0</v>
      </c>
      <c r="V91" s="195">
        <v>0</v>
      </c>
      <c r="W91" s="187">
        <v>4</v>
      </c>
      <c r="X91" s="195">
        <v>0.5</v>
      </c>
      <c r="Y91" s="187">
        <v>4</v>
      </c>
      <c r="Z91" s="195">
        <v>0.5</v>
      </c>
      <c r="AA91" s="187">
        <v>4</v>
      </c>
      <c r="AB91" s="195">
        <v>0.5</v>
      </c>
      <c r="AC91" s="187">
        <v>3</v>
      </c>
      <c r="AD91" s="195">
        <v>0.375</v>
      </c>
      <c r="AE91" s="187">
        <v>0</v>
      </c>
      <c r="AF91" s="195">
        <v>0</v>
      </c>
      <c r="AG91" s="187">
        <v>0</v>
      </c>
      <c r="AH91" s="195">
        <v>0</v>
      </c>
      <c r="AI91" s="201">
        <v>24</v>
      </c>
      <c r="AJ91" s="187">
        <v>3</v>
      </c>
      <c r="AK91" s="195">
        <v>0.125</v>
      </c>
      <c r="AL91" s="187">
        <v>3</v>
      </c>
      <c r="AM91" s="195">
        <v>0.125</v>
      </c>
      <c r="AN91" s="187">
        <v>2</v>
      </c>
      <c r="AO91" s="195">
        <v>8.3333333333333329E-2</v>
      </c>
      <c r="AP91" s="187">
        <v>4</v>
      </c>
      <c r="AQ91" s="195">
        <v>0.16666666666666666</v>
      </c>
      <c r="AR91" s="187">
        <v>0</v>
      </c>
      <c r="AS91" s="195">
        <v>0</v>
      </c>
      <c r="AT91" s="187">
        <v>1</v>
      </c>
      <c r="AU91" s="195">
        <v>4.1666666666666664E-2</v>
      </c>
      <c r="AV91" s="187">
        <v>2</v>
      </c>
      <c r="AW91" s="195">
        <v>8.3333333333333329E-2</v>
      </c>
      <c r="AX91" s="187">
        <v>0</v>
      </c>
      <c r="AY91" s="195">
        <v>0</v>
      </c>
      <c r="AZ91" s="206">
        <v>23</v>
      </c>
      <c r="BA91" s="187">
        <v>1</v>
      </c>
      <c r="BB91" s="195">
        <v>4.3478260869565216E-2</v>
      </c>
      <c r="BC91" s="187">
        <v>5</v>
      </c>
      <c r="BD91" s="195">
        <v>0.21739130434782608</v>
      </c>
      <c r="BE91" s="187">
        <v>4</v>
      </c>
      <c r="BF91" s="187">
        <v>1</v>
      </c>
      <c r="BG91" s="187">
        <v>16</v>
      </c>
    </row>
    <row r="92" spans="2:59" s="13" customFormat="1" ht="15" customHeight="1" x14ac:dyDescent="0.25">
      <c r="B92" s="209" t="s">
        <v>163</v>
      </c>
      <c r="C92" s="209" t="s">
        <v>167</v>
      </c>
      <c r="D92" s="209">
        <v>4442</v>
      </c>
      <c r="E92" s="209" t="s">
        <v>166</v>
      </c>
      <c r="F92" s="202">
        <v>5</v>
      </c>
      <c r="G92" s="187">
        <v>0</v>
      </c>
      <c r="H92" s="195">
        <v>0</v>
      </c>
      <c r="I92" s="187">
        <v>0</v>
      </c>
      <c r="J92" s="195">
        <v>0</v>
      </c>
      <c r="K92" s="187">
        <v>0</v>
      </c>
      <c r="L92" s="195">
        <v>0</v>
      </c>
      <c r="M92" s="187">
        <v>2</v>
      </c>
      <c r="N92" s="195">
        <v>0.4</v>
      </c>
      <c r="O92" s="187">
        <v>0</v>
      </c>
      <c r="P92" s="195">
        <v>0</v>
      </c>
      <c r="Q92" s="187">
        <v>0</v>
      </c>
      <c r="R92" s="195">
        <v>0</v>
      </c>
      <c r="S92" s="187">
        <v>2</v>
      </c>
      <c r="T92" s="195">
        <v>0.4</v>
      </c>
      <c r="U92" s="187">
        <v>0</v>
      </c>
      <c r="V92" s="195">
        <v>0</v>
      </c>
      <c r="W92" s="187">
        <v>0</v>
      </c>
      <c r="X92" s="195">
        <v>0</v>
      </c>
      <c r="Y92" s="187">
        <v>1</v>
      </c>
      <c r="Z92" s="195">
        <v>0.2</v>
      </c>
      <c r="AA92" s="187">
        <v>0</v>
      </c>
      <c r="AB92" s="195">
        <v>0</v>
      </c>
      <c r="AC92" s="187">
        <v>1</v>
      </c>
      <c r="AD92" s="195">
        <v>0.2</v>
      </c>
      <c r="AE92" s="187">
        <v>0</v>
      </c>
      <c r="AF92" s="195">
        <v>0</v>
      </c>
      <c r="AG92" s="187">
        <v>0</v>
      </c>
      <c r="AH92" s="195">
        <v>0</v>
      </c>
      <c r="AI92" s="201">
        <v>8</v>
      </c>
      <c r="AJ92" s="187">
        <v>0</v>
      </c>
      <c r="AK92" s="195">
        <v>0</v>
      </c>
      <c r="AL92" s="187">
        <v>0</v>
      </c>
      <c r="AM92" s="195">
        <v>0</v>
      </c>
      <c r="AN92" s="187">
        <v>0</v>
      </c>
      <c r="AO92" s="195">
        <v>0</v>
      </c>
      <c r="AP92" s="187">
        <v>1</v>
      </c>
      <c r="AQ92" s="195">
        <v>0.125</v>
      </c>
      <c r="AR92" s="187">
        <v>1</v>
      </c>
      <c r="AS92" s="195">
        <v>0.125</v>
      </c>
      <c r="AT92" s="187">
        <v>1</v>
      </c>
      <c r="AU92" s="195">
        <v>0.125</v>
      </c>
      <c r="AV92" s="187">
        <v>0</v>
      </c>
      <c r="AW92" s="195">
        <v>0</v>
      </c>
      <c r="AX92" s="187">
        <v>1</v>
      </c>
      <c r="AY92" s="195">
        <v>0.125</v>
      </c>
      <c r="AZ92" s="206">
        <v>7</v>
      </c>
      <c r="BA92" s="187">
        <v>1</v>
      </c>
      <c r="BB92" s="195">
        <v>0.14285714285714285</v>
      </c>
      <c r="BC92" s="187">
        <v>2</v>
      </c>
      <c r="BD92" s="195">
        <v>0.2857142857142857</v>
      </c>
      <c r="BE92" s="187">
        <v>2</v>
      </c>
      <c r="BF92" s="187">
        <v>0</v>
      </c>
      <c r="BG92" s="187">
        <v>21</v>
      </c>
    </row>
    <row r="93" spans="2:59" s="13" customFormat="1" ht="15" customHeight="1" x14ac:dyDescent="0.25">
      <c r="B93" s="210" t="s">
        <v>163</v>
      </c>
      <c r="C93" s="210" t="s">
        <v>167</v>
      </c>
      <c r="D93" s="210">
        <v>4461</v>
      </c>
      <c r="E93" s="210" t="s">
        <v>185</v>
      </c>
      <c r="F93" s="202">
        <v>15</v>
      </c>
      <c r="G93" s="187">
        <v>2</v>
      </c>
      <c r="H93" s="195">
        <v>0.13333333333333333</v>
      </c>
      <c r="I93" s="187">
        <v>2</v>
      </c>
      <c r="J93" s="195">
        <v>0.13333333333333333</v>
      </c>
      <c r="K93" s="187">
        <v>1</v>
      </c>
      <c r="L93" s="195">
        <v>6.6666666666666666E-2</v>
      </c>
      <c r="M93" s="187">
        <v>3</v>
      </c>
      <c r="N93" s="195">
        <v>0.2</v>
      </c>
      <c r="O93" s="187">
        <v>3</v>
      </c>
      <c r="P93" s="195">
        <v>0.2</v>
      </c>
      <c r="Q93" s="187">
        <v>1</v>
      </c>
      <c r="R93" s="195">
        <v>6.6666666666666666E-2</v>
      </c>
      <c r="S93" s="187">
        <v>3</v>
      </c>
      <c r="T93" s="195">
        <v>0.2</v>
      </c>
      <c r="U93" s="187">
        <v>4</v>
      </c>
      <c r="V93" s="195">
        <v>0.26666666666666666</v>
      </c>
      <c r="W93" s="187">
        <v>1</v>
      </c>
      <c r="X93" s="195">
        <v>6.6666666666666666E-2</v>
      </c>
      <c r="Y93" s="187">
        <v>3</v>
      </c>
      <c r="Z93" s="195">
        <v>0.2</v>
      </c>
      <c r="AA93" s="187">
        <v>1</v>
      </c>
      <c r="AB93" s="195">
        <v>6.6666666666666666E-2</v>
      </c>
      <c r="AC93" s="187">
        <v>3</v>
      </c>
      <c r="AD93" s="195">
        <v>0.2</v>
      </c>
      <c r="AE93" s="187">
        <v>0</v>
      </c>
      <c r="AF93" s="195">
        <v>0</v>
      </c>
      <c r="AG93" s="187">
        <v>0</v>
      </c>
      <c r="AH93" s="195">
        <v>0</v>
      </c>
      <c r="AI93" s="201">
        <v>25</v>
      </c>
      <c r="AJ93" s="187">
        <v>2</v>
      </c>
      <c r="AK93" s="195">
        <v>0.08</v>
      </c>
      <c r="AL93" s="187">
        <v>0</v>
      </c>
      <c r="AM93" s="195">
        <v>0</v>
      </c>
      <c r="AN93" s="187">
        <v>0</v>
      </c>
      <c r="AO93" s="195">
        <v>0</v>
      </c>
      <c r="AP93" s="187">
        <v>1</v>
      </c>
      <c r="AQ93" s="195">
        <v>0.04</v>
      </c>
      <c r="AR93" s="187">
        <v>2</v>
      </c>
      <c r="AS93" s="195">
        <v>0.08</v>
      </c>
      <c r="AT93" s="187">
        <v>2</v>
      </c>
      <c r="AU93" s="195">
        <v>0.08</v>
      </c>
      <c r="AV93" s="187">
        <v>0</v>
      </c>
      <c r="AW93" s="195">
        <v>0</v>
      </c>
      <c r="AX93" s="187">
        <v>2</v>
      </c>
      <c r="AY93" s="195">
        <v>0.08</v>
      </c>
      <c r="AZ93" s="206">
        <v>28</v>
      </c>
      <c r="BA93" s="187">
        <v>5</v>
      </c>
      <c r="BB93" s="195">
        <v>0.17857142857142858</v>
      </c>
      <c r="BC93" s="187">
        <v>4</v>
      </c>
      <c r="BD93" s="195">
        <v>0.14285714285714285</v>
      </c>
      <c r="BE93" s="187">
        <v>1</v>
      </c>
      <c r="BF93" s="187">
        <v>0</v>
      </c>
      <c r="BG93" s="187">
        <v>17</v>
      </c>
    </row>
    <row r="94" spans="2:59" s="13" customFormat="1" ht="15" customHeight="1" x14ac:dyDescent="0.25">
      <c r="B94" s="210" t="s">
        <v>163</v>
      </c>
      <c r="C94" s="210" t="s">
        <v>167</v>
      </c>
      <c r="D94" s="210">
        <v>4457</v>
      </c>
      <c r="E94" s="210" t="s">
        <v>181</v>
      </c>
      <c r="F94" s="202">
        <v>37</v>
      </c>
      <c r="G94" s="187">
        <v>5</v>
      </c>
      <c r="H94" s="195">
        <v>0.13513513513513514</v>
      </c>
      <c r="I94" s="187">
        <v>5</v>
      </c>
      <c r="J94" s="195">
        <v>0.13513513513513514</v>
      </c>
      <c r="K94" s="187">
        <v>2</v>
      </c>
      <c r="L94" s="195">
        <v>5.4054054054054057E-2</v>
      </c>
      <c r="M94" s="187">
        <v>4</v>
      </c>
      <c r="N94" s="195">
        <v>0.10810810810810811</v>
      </c>
      <c r="O94" s="187">
        <v>2</v>
      </c>
      <c r="P94" s="195">
        <v>5.4054054054054057E-2</v>
      </c>
      <c r="Q94" s="187">
        <v>4</v>
      </c>
      <c r="R94" s="195">
        <v>0.10810810810810811</v>
      </c>
      <c r="S94" s="187">
        <v>3</v>
      </c>
      <c r="T94" s="195">
        <v>8.1081081081081086E-2</v>
      </c>
      <c r="U94" s="187">
        <v>2</v>
      </c>
      <c r="V94" s="195">
        <v>5.4054054054054057E-2</v>
      </c>
      <c r="W94" s="187">
        <v>2</v>
      </c>
      <c r="X94" s="195">
        <v>5.4054054054054057E-2</v>
      </c>
      <c r="Y94" s="187">
        <v>2</v>
      </c>
      <c r="Z94" s="195">
        <v>5.4054054054054057E-2</v>
      </c>
      <c r="AA94" s="187">
        <v>3</v>
      </c>
      <c r="AB94" s="195">
        <v>8.1081081081081086E-2</v>
      </c>
      <c r="AC94" s="187">
        <v>2</v>
      </c>
      <c r="AD94" s="195">
        <v>5.4054054054054057E-2</v>
      </c>
      <c r="AE94" s="187">
        <v>1</v>
      </c>
      <c r="AF94" s="195">
        <v>2.7027027027027029E-2</v>
      </c>
      <c r="AG94" s="187">
        <v>0</v>
      </c>
      <c r="AH94" s="195">
        <v>0</v>
      </c>
      <c r="AI94" s="201">
        <v>36</v>
      </c>
      <c r="AJ94" s="187">
        <v>4</v>
      </c>
      <c r="AK94" s="195">
        <v>0.1111111111111111</v>
      </c>
      <c r="AL94" s="187">
        <v>7</v>
      </c>
      <c r="AM94" s="195">
        <v>0.19444444444444445</v>
      </c>
      <c r="AN94" s="187">
        <v>6</v>
      </c>
      <c r="AO94" s="195">
        <v>0.16666666666666666</v>
      </c>
      <c r="AP94" s="187">
        <v>4</v>
      </c>
      <c r="AQ94" s="195">
        <v>0.1111111111111111</v>
      </c>
      <c r="AR94" s="187">
        <v>2</v>
      </c>
      <c r="AS94" s="195">
        <v>5.5555555555555552E-2</v>
      </c>
      <c r="AT94" s="187">
        <v>4</v>
      </c>
      <c r="AU94" s="195">
        <v>0.1111111111111111</v>
      </c>
      <c r="AV94" s="187">
        <v>3</v>
      </c>
      <c r="AW94" s="195">
        <v>8.3333333333333329E-2</v>
      </c>
      <c r="AX94" s="187">
        <v>3</v>
      </c>
      <c r="AY94" s="195">
        <v>8.3333333333333329E-2</v>
      </c>
      <c r="AZ94" s="206">
        <v>55</v>
      </c>
      <c r="BA94" s="187">
        <v>6</v>
      </c>
      <c r="BB94" s="195">
        <v>0.10909090909090909</v>
      </c>
      <c r="BC94" s="187">
        <v>5</v>
      </c>
      <c r="BD94" s="195">
        <v>9.0909090909090912E-2</v>
      </c>
      <c r="BE94" s="187">
        <v>2</v>
      </c>
      <c r="BF94" s="187">
        <v>2</v>
      </c>
      <c r="BG94" s="187">
        <v>29</v>
      </c>
    </row>
    <row r="95" spans="2:59" s="13" customFormat="1" ht="15" customHeight="1" x14ac:dyDescent="0.25">
      <c r="B95" s="210" t="s">
        <v>163</v>
      </c>
      <c r="C95" s="210" t="s">
        <v>169</v>
      </c>
      <c r="D95" s="210">
        <v>4451</v>
      </c>
      <c r="E95" s="210" t="s">
        <v>176</v>
      </c>
      <c r="F95" s="202">
        <v>110</v>
      </c>
      <c r="G95" s="187">
        <v>2</v>
      </c>
      <c r="H95" s="195">
        <v>1.8181818181818181E-2</v>
      </c>
      <c r="I95" s="187">
        <v>2</v>
      </c>
      <c r="J95" s="195">
        <v>1.8181818181818181E-2</v>
      </c>
      <c r="K95" s="187">
        <v>13</v>
      </c>
      <c r="L95" s="195">
        <v>0.11818181818181818</v>
      </c>
      <c r="M95" s="187">
        <v>17</v>
      </c>
      <c r="N95" s="195">
        <v>0.15454545454545454</v>
      </c>
      <c r="O95" s="187">
        <v>20</v>
      </c>
      <c r="P95" s="195">
        <v>0.18181818181818182</v>
      </c>
      <c r="Q95" s="187">
        <v>13</v>
      </c>
      <c r="R95" s="195">
        <v>0.11818181818181818</v>
      </c>
      <c r="S95" s="187">
        <v>16</v>
      </c>
      <c r="T95" s="195">
        <v>0.14545454545454545</v>
      </c>
      <c r="U95" s="187">
        <v>19</v>
      </c>
      <c r="V95" s="195">
        <v>0.17272727272727273</v>
      </c>
      <c r="W95" s="187">
        <v>13</v>
      </c>
      <c r="X95" s="195">
        <v>0.11818181818181818</v>
      </c>
      <c r="Y95" s="187">
        <v>15</v>
      </c>
      <c r="Z95" s="195">
        <v>0.13636363636363635</v>
      </c>
      <c r="AA95" s="187">
        <v>13</v>
      </c>
      <c r="AB95" s="195">
        <v>0.11818181818181818</v>
      </c>
      <c r="AC95" s="187">
        <v>14</v>
      </c>
      <c r="AD95" s="195">
        <v>0.12727272727272726</v>
      </c>
      <c r="AE95" s="187">
        <v>8</v>
      </c>
      <c r="AF95" s="195">
        <v>7.2727272727272724E-2</v>
      </c>
      <c r="AG95" s="187">
        <v>10</v>
      </c>
      <c r="AH95" s="195">
        <v>9.0909090909090912E-2</v>
      </c>
      <c r="AI95" s="201">
        <v>144</v>
      </c>
      <c r="AJ95" s="187">
        <v>14</v>
      </c>
      <c r="AK95" s="195">
        <v>9.7222222222222224E-2</v>
      </c>
      <c r="AL95" s="187">
        <v>19</v>
      </c>
      <c r="AM95" s="195">
        <v>0.13194444444444445</v>
      </c>
      <c r="AN95" s="187">
        <v>19</v>
      </c>
      <c r="AO95" s="195">
        <v>0.13194444444444445</v>
      </c>
      <c r="AP95" s="187">
        <v>21</v>
      </c>
      <c r="AQ95" s="195">
        <v>0.14583333333333334</v>
      </c>
      <c r="AR95" s="187">
        <v>15</v>
      </c>
      <c r="AS95" s="195">
        <v>0.10416666666666667</v>
      </c>
      <c r="AT95" s="187">
        <v>16</v>
      </c>
      <c r="AU95" s="195">
        <v>0.1111111111111111</v>
      </c>
      <c r="AV95" s="187">
        <v>12</v>
      </c>
      <c r="AW95" s="195">
        <v>8.3333333333333329E-2</v>
      </c>
      <c r="AX95" s="187">
        <v>13</v>
      </c>
      <c r="AY95" s="195">
        <v>9.0277777777777776E-2</v>
      </c>
      <c r="AZ95" s="206">
        <v>193</v>
      </c>
      <c r="BA95" s="187">
        <v>12</v>
      </c>
      <c r="BB95" s="195">
        <v>6.2176165803108807E-2</v>
      </c>
      <c r="BC95" s="187">
        <v>11</v>
      </c>
      <c r="BD95" s="195">
        <v>5.6994818652849742E-2</v>
      </c>
      <c r="BE95" s="187">
        <v>0</v>
      </c>
      <c r="BF95" s="187">
        <v>0</v>
      </c>
      <c r="BG95" s="187">
        <v>0</v>
      </c>
    </row>
    <row r="96" spans="2:59" s="13" customFormat="1" ht="15" customHeight="1" x14ac:dyDescent="0.25">
      <c r="B96" s="209" t="s">
        <v>163</v>
      </c>
      <c r="C96" s="209" t="s">
        <v>169</v>
      </c>
      <c r="D96" s="209">
        <v>4448</v>
      </c>
      <c r="E96" s="209" t="s">
        <v>173</v>
      </c>
      <c r="F96" s="202">
        <v>11</v>
      </c>
      <c r="G96" s="187">
        <v>0</v>
      </c>
      <c r="H96" s="195">
        <v>0</v>
      </c>
      <c r="I96" s="187">
        <v>0</v>
      </c>
      <c r="J96" s="195">
        <v>0</v>
      </c>
      <c r="K96" s="187">
        <v>4</v>
      </c>
      <c r="L96" s="195">
        <v>0.36363636363636365</v>
      </c>
      <c r="M96" s="187">
        <v>2</v>
      </c>
      <c r="N96" s="195">
        <v>0.18181818181818182</v>
      </c>
      <c r="O96" s="187">
        <v>0</v>
      </c>
      <c r="P96" s="195">
        <v>0</v>
      </c>
      <c r="Q96" s="187">
        <v>4</v>
      </c>
      <c r="R96" s="195">
        <v>0.36363636363636365</v>
      </c>
      <c r="S96" s="187">
        <v>2</v>
      </c>
      <c r="T96" s="195">
        <v>0.18181818181818182</v>
      </c>
      <c r="U96" s="187">
        <v>0</v>
      </c>
      <c r="V96" s="195">
        <v>0</v>
      </c>
      <c r="W96" s="187">
        <v>4</v>
      </c>
      <c r="X96" s="195">
        <v>0.36363636363636365</v>
      </c>
      <c r="Y96" s="187">
        <v>2</v>
      </c>
      <c r="Z96" s="195">
        <v>0.18181818181818182</v>
      </c>
      <c r="AA96" s="187">
        <v>4</v>
      </c>
      <c r="AB96" s="195">
        <v>0.36363636363636365</v>
      </c>
      <c r="AC96" s="187">
        <v>2</v>
      </c>
      <c r="AD96" s="195">
        <v>0.18181818181818182</v>
      </c>
      <c r="AE96" s="187">
        <v>0</v>
      </c>
      <c r="AF96" s="195">
        <v>0</v>
      </c>
      <c r="AG96" s="187">
        <v>0</v>
      </c>
      <c r="AH96" s="195">
        <v>0</v>
      </c>
      <c r="AI96" s="201">
        <v>16</v>
      </c>
      <c r="AJ96" s="187">
        <v>2</v>
      </c>
      <c r="AK96" s="195">
        <v>0.125</v>
      </c>
      <c r="AL96" s="187">
        <v>2</v>
      </c>
      <c r="AM96" s="195">
        <v>0.125</v>
      </c>
      <c r="AN96" s="187">
        <v>2</v>
      </c>
      <c r="AO96" s="195">
        <v>0.125</v>
      </c>
      <c r="AP96" s="187">
        <v>4</v>
      </c>
      <c r="AQ96" s="195">
        <v>0.25</v>
      </c>
      <c r="AR96" s="187">
        <v>0</v>
      </c>
      <c r="AS96" s="195">
        <v>0</v>
      </c>
      <c r="AT96" s="187">
        <v>0</v>
      </c>
      <c r="AU96" s="195">
        <v>0</v>
      </c>
      <c r="AV96" s="187">
        <v>0</v>
      </c>
      <c r="AW96" s="195">
        <v>0</v>
      </c>
      <c r="AX96" s="187">
        <v>0</v>
      </c>
      <c r="AY96" s="195">
        <v>0</v>
      </c>
      <c r="AZ96" s="206">
        <v>19</v>
      </c>
      <c r="BA96" s="187">
        <v>2</v>
      </c>
      <c r="BB96" s="195">
        <v>0.10526315789473684</v>
      </c>
      <c r="BC96" s="187">
        <v>2</v>
      </c>
      <c r="BD96" s="195">
        <v>0.10526315789473684</v>
      </c>
      <c r="BE96" s="187">
        <v>2</v>
      </c>
      <c r="BF96" s="187">
        <v>0</v>
      </c>
      <c r="BG96" s="187">
        <v>6</v>
      </c>
    </row>
    <row r="97" spans="2:59" s="13" customFormat="1" ht="15" customHeight="1" x14ac:dyDescent="0.25">
      <c r="B97" s="210" t="s">
        <v>163</v>
      </c>
      <c r="C97" s="210" t="s">
        <v>169</v>
      </c>
      <c r="D97" s="210">
        <v>4445</v>
      </c>
      <c r="E97" s="210" t="s">
        <v>170</v>
      </c>
      <c r="F97" s="202">
        <v>14</v>
      </c>
      <c r="G97" s="187">
        <v>0</v>
      </c>
      <c r="H97" s="195">
        <v>0</v>
      </c>
      <c r="I97" s="187">
        <v>0</v>
      </c>
      <c r="J97" s="195">
        <v>0</v>
      </c>
      <c r="K97" s="187">
        <v>2</v>
      </c>
      <c r="L97" s="195">
        <v>0.14285714285714285</v>
      </c>
      <c r="M97" s="187">
        <v>2</v>
      </c>
      <c r="N97" s="195">
        <v>0.14285714285714285</v>
      </c>
      <c r="O97" s="187">
        <v>6</v>
      </c>
      <c r="P97" s="195">
        <v>0.42857142857142855</v>
      </c>
      <c r="Q97" s="187">
        <v>2</v>
      </c>
      <c r="R97" s="195">
        <v>0.14285714285714285</v>
      </c>
      <c r="S97" s="187">
        <v>2</v>
      </c>
      <c r="T97" s="195">
        <v>0.14285714285714285</v>
      </c>
      <c r="U97" s="187">
        <v>6</v>
      </c>
      <c r="V97" s="195">
        <v>0.42857142857142855</v>
      </c>
      <c r="W97" s="187">
        <v>2</v>
      </c>
      <c r="X97" s="195">
        <v>0.14285714285714285</v>
      </c>
      <c r="Y97" s="187">
        <v>2</v>
      </c>
      <c r="Z97" s="195">
        <v>0.14285714285714285</v>
      </c>
      <c r="AA97" s="187">
        <v>2</v>
      </c>
      <c r="AB97" s="195">
        <v>0.14285714285714285</v>
      </c>
      <c r="AC97" s="187">
        <v>2</v>
      </c>
      <c r="AD97" s="195">
        <v>0.14285714285714285</v>
      </c>
      <c r="AE97" s="187">
        <v>0</v>
      </c>
      <c r="AF97" s="195">
        <v>0</v>
      </c>
      <c r="AG97" s="187">
        <v>1</v>
      </c>
      <c r="AH97" s="195">
        <v>7.1428571428571425E-2</v>
      </c>
      <c r="AI97" s="201">
        <v>29</v>
      </c>
      <c r="AJ97" s="187">
        <v>4</v>
      </c>
      <c r="AK97" s="195">
        <v>0.13793103448275862</v>
      </c>
      <c r="AL97" s="187">
        <v>4</v>
      </c>
      <c r="AM97" s="195">
        <v>0.13793103448275862</v>
      </c>
      <c r="AN97" s="187">
        <v>2</v>
      </c>
      <c r="AO97" s="195">
        <v>6.8965517241379309E-2</v>
      </c>
      <c r="AP97" s="187">
        <v>0</v>
      </c>
      <c r="AQ97" s="195">
        <v>0</v>
      </c>
      <c r="AR97" s="187">
        <v>4</v>
      </c>
      <c r="AS97" s="195">
        <v>0.13793103448275862</v>
      </c>
      <c r="AT97" s="187">
        <v>4</v>
      </c>
      <c r="AU97" s="195">
        <v>0.13793103448275862</v>
      </c>
      <c r="AV97" s="187">
        <v>0</v>
      </c>
      <c r="AW97" s="195">
        <v>0</v>
      </c>
      <c r="AX97" s="187">
        <v>4</v>
      </c>
      <c r="AY97" s="195">
        <v>0.13793103448275862</v>
      </c>
      <c r="AZ97" s="206">
        <v>30</v>
      </c>
      <c r="BA97" s="187">
        <v>7</v>
      </c>
      <c r="BB97" s="195">
        <v>0.23333333333333334</v>
      </c>
      <c r="BC97" s="187">
        <v>7</v>
      </c>
      <c r="BD97" s="195">
        <v>0.23333333333333334</v>
      </c>
      <c r="BE97" s="187">
        <v>0</v>
      </c>
      <c r="BF97" s="187">
        <v>0</v>
      </c>
      <c r="BG97" s="187">
        <v>9</v>
      </c>
    </row>
    <row r="98" spans="2:59" s="13" customFormat="1" ht="15" customHeight="1" x14ac:dyDescent="0.25">
      <c r="B98" s="210" t="s">
        <v>163</v>
      </c>
      <c r="C98" s="210" t="s">
        <v>169</v>
      </c>
      <c r="D98" s="210">
        <v>7022</v>
      </c>
      <c r="E98" s="210" t="s">
        <v>200</v>
      </c>
      <c r="F98" s="202">
        <v>30</v>
      </c>
      <c r="G98" s="187">
        <v>0</v>
      </c>
      <c r="H98" s="195">
        <v>0</v>
      </c>
      <c r="I98" s="187">
        <v>0</v>
      </c>
      <c r="J98" s="195">
        <v>0</v>
      </c>
      <c r="K98" s="187">
        <v>8</v>
      </c>
      <c r="L98" s="195">
        <v>0.26666666666666666</v>
      </c>
      <c r="M98" s="187">
        <v>7</v>
      </c>
      <c r="N98" s="195">
        <v>0.23333333333333334</v>
      </c>
      <c r="O98" s="187">
        <v>4</v>
      </c>
      <c r="P98" s="195">
        <v>0.13333333333333333</v>
      </c>
      <c r="Q98" s="187">
        <v>8</v>
      </c>
      <c r="R98" s="195">
        <v>0.26666666666666666</v>
      </c>
      <c r="S98" s="187">
        <v>7</v>
      </c>
      <c r="T98" s="195">
        <v>0.23333333333333334</v>
      </c>
      <c r="U98" s="187">
        <v>4</v>
      </c>
      <c r="V98" s="195">
        <v>0.13333333333333333</v>
      </c>
      <c r="W98" s="187">
        <v>7</v>
      </c>
      <c r="X98" s="195">
        <v>0.23333333333333334</v>
      </c>
      <c r="Y98" s="187">
        <v>7</v>
      </c>
      <c r="Z98" s="195">
        <v>0.23333333333333334</v>
      </c>
      <c r="AA98" s="187">
        <v>8</v>
      </c>
      <c r="AB98" s="195">
        <v>0.26666666666666666</v>
      </c>
      <c r="AC98" s="187">
        <v>7</v>
      </c>
      <c r="AD98" s="195">
        <v>0.23333333333333334</v>
      </c>
      <c r="AE98" s="187">
        <v>2</v>
      </c>
      <c r="AF98" s="195">
        <v>6.6666666666666666E-2</v>
      </c>
      <c r="AG98" s="187">
        <v>4</v>
      </c>
      <c r="AH98" s="195">
        <v>0.13333333333333333</v>
      </c>
      <c r="AI98" s="201">
        <v>33</v>
      </c>
      <c r="AJ98" s="187">
        <v>8</v>
      </c>
      <c r="AK98" s="195">
        <v>0.24242424242424243</v>
      </c>
      <c r="AL98" s="187">
        <v>9</v>
      </c>
      <c r="AM98" s="195">
        <v>0.27272727272727271</v>
      </c>
      <c r="AN98" s="187">
        <v>9</v>
      </c>
      <c r="AO98" s="195">
        <v>0.27272727272727271</v>
      </c>
      <c r="AP98" s="187">
        <v>8</v>
      </c>
      <c r="AQ98" s="195">
        <v>0.24242424242424243</v>
      </c>
      <c r="AR98" s="187">
        <v>5</v>
      </c>
      <c r="AS98" s="195">
        <v>0.15151515151515152</v>
      </c>
      <c r="AT98" s="187">
        <v>6</v>
      </c>
      <c r="AU98" s="195">
        <v>0.18181818181818182</v>
      </c>
      <c r="AV98" s="187">
        <v>3</v>
      </c>
      <c r="AW98" s="195">
        <v>9.0909090909090912E-2</v>
      </c>
      <c r="AX98" s="187">
        <v>6</v>
      </c>
      <c r="AY98" s="195">
        <v>0.18181818181818182</v>
      </c>
      <c r="AZ98" s="206">
        <v>21</v>
      </c>
      <c r="BA98" s="187">
        <v>12</v>
      </c>
      <c r="BB98" s="195">
        <v>0.5714285714285714</v>
      </c>
      <c r="BC98" s="187">
        <v>10</v>
      </c>
      <c r="BD98" s="195">
        <v>0.47619047619047616</v>
      </c>
      <c r="BE98" s="187">
        <v>1</v>
      </c>
      <c r="BF98" s="187">
        <v>0</v>
      </c>
      <c r="BG98" s="187">
        <v>0</v>
      </c>
    </row>
    <row r="99" spans="2:59" s="13" customFormat="1" ht="15" customHeight="1" x14ac:dyDescent="0.25">
      <c r="B99" s="209" t="s">
        <v>163</v>
      </c>
      <c r="C99" s="209" t="s">
        <v>169</v>
      </c>
      <c r="D99" s="209">
        <v>4446</v>
      </c>
      <c r="E99" s="209" t="s">
        <v>171</v>
      </c>
      <c r="F99" s="202">
        <v>10</v>
      </c>
      <c r="G99" s="187">
        <v>0</v>
      </c>
      <c r="H99" s="195">
        <v>0</v>
      </c>
      <c r="I99" s="187">
        <v>0</v>
      </c>
      <c r="J99" s="195">
        <v>0</v>
      </c>
      <c r="K99" s="187">
        <v>2</v>
      </c>
      <c r="L99" s="195">
        <v>0.2</v>
      </c>
      <c r="M99" s="187">
        <v>1</v>
      </c>
      <c r="N99" s="195">
        <v>0.1</v>
      </c>
      <c r="O99" s="187">
        <v>1</v>
      </c>
      <c r="P99" s="195">
        <v>0.1</v>
      </c>
      <c r="Q99" s="187">
        <v>2</v>
      </c>
      <c r="R99" s="195">
        <v>0.2</v>
      </c>
      <c r="S99" s="187">
        <v>1</v>
      </c>
      <c r="T99" s="195">
        <v>0.1</v>
      </c>
      <c r="U99" s="187">
        <v>1</v>
      </c>
      <c r="V99" s="195">
        <v>0.1</v>
      </c>
      <c r="W99" s="187">
        <v>2</v>
      </c>
      <c r="X99" s="195">
        <v>0.2</v>
      </c>
      <c r="Y99" s="187">
        <v>1</v>
      </c>
      <c r="Z99" s="195">
        <v>0.1</v>
      </c>
      <c r="AA99" s="187">
        <v>2</v>
      </c>
      <c r="AB99" s="195">
        <v>0.2</v>
      </c>
      <c r="AC99" s="187">
        <v>1</v>
      </c>
      <c r="AD99" s="195">
        <v>0.1</v>
      </c>
      <c r="AE99" s="187">
        <v>1</v>
      </c>
      <c r="AF99" s="195">
        <v>0.1</v>
      </c>
      <c r="AG99" s="187">
        <v>0</v>
      </c>
      <c r="AH99" s="195">
        <v>0</v>
      </c>
      <c r="AI99" s="201">
        <v>15</v>
      </c>
      <c r="AJ99" s="187">
        <v>0</v>
      </c>
      <c r="AK99" s="195">
        <v>0</v>
      </c>
      <c r="AL99" s="187">
        <v>0</v>
      </c>
      <c r="AM99" s="195">
        <v>0</v>
      </c>
      <c r="AN99" s="187">
        <v>0</v>
      </c>
      <c r="AO99" s="195">
        <v>0</v>
      </c>
      <c r="AP99" s="187">
        <v>2</v>
      </c>
      <c r="AQ99" s="195">
        <v>0.13333333333333333</v>
      </c>
      <c r="AR99" s="187">
        <v>2</v>
      </c>
      <c r="AS99" s="195">
        <v>0.13333333333333333</v>
      </c>
      <c r="AT99" s="187">
        <v>2</v>
      </c>
      <c r="AU99" s="195">
        <v>0.13333333333333333</v>
      </c>
      <c r="AV99" s="187">
        <v>0</v>
      </c>
      <c r="AW99" s="195">
        <v>0</v>
      </c>
      <c r="AX99" s="187">
        <v>2</v>
      </c>
      <c r="AY99" s="195">
        <v>0.13333333333333333</v>
      </c>
      <c r="AZ99" s="206">
        <v>13</v>
      </c>
      <c r="BA99" s="187">
        <v>5</v>
      </c>
      <c r="BB99" s="195">
        <v>0.38461538461538464</v>
      </c>
      <c r="BC99" s="187">
        <v>4</v>
      </c>
      <c r="BD99" s="195">
        <v>0.30769230769230771</v>
      </c>
      <c r="BE99" s="187">
        <v>0</v>
      </c>
      <c r="BF99" s="187">
        <v>0</v>
      </c>
      <c r="BG99" s="187">
        <v>17</v>
      </c>
    </row>
    <row r="100" spans="2:59" s="13" customFormat="1" ht="15" customHeight="1" x14ac:dyDescent="0.25">
      <c r="B100" s="210" t="s">
        <v>163</v>
      </c>
      <c r="C100" s="210" t="s">
        <v>169</v>
      </c>
      <c r="D100" s="210">
        <v>4447</v>
      </c>
      <c r="E100" s="210" t="s">
        <v>172</v>
      </c>
      <c r="F100" s="202">
        <v>50</v>
      </c>
      <c r="G100" s="187">
        <v>0</v>
      </c>
      <c r="H100" s="195">
        <v>0</v>
      </c>
      <c r="I100" s="187">
        <v>0</v>
      </c>
      <c r="J100" s="195">
        <v>0</v>
      </c>
      <c r="K100" s="187">
        <v>4</v>
      </c>
      <c r="L100" s="195">
        <v>0.08</v>
      </c>
      <c r="M100" s="187">
        <v>8</v>
      </c>
      <c r="N100" s="195">
        <v>0.16</v>
      </c>
      <c r="O100" s="187">
        <v>11</v>
      </c>
      <c r="P100" s="195">
        <v>0.22</v>
      </c>
      <c r="Q100" s="187">
        <v>4</v>
      </c>
      <c r="R100" s="195">
        <v>0.08</v>
      </c>
      <c r="S100" s="187">
        <v>8</v>
      </c>
      <c r="T100" s="195">
        <v>0.16</v>
      </c>
      <c r="U100" s="187">
        <v>11</v>
      </c>
      <c r="V100" s="195">
        <v>0.22</v>
      </c>
      <c r="W100" s="187">
        <v>5</v>
      </c>
      <c r="X100" s="195">
        <v>0.1</v>
      </c>
      <c r="Y100" s="187">
        <v>7</v>
      </c>
      <c r="Z100" s="195">
        <v>0.14000000000000001</v>
      </c>
      <c r="AA100" s="187">
        <v>4</v>
      </c>
      <c r="AB100" s="195">
        <v>0.08</v>
      </c>
      <c r="AC100" s="187">
        <v>8</v>
      </c>
      <c r="AD100" s="195">
        <v>0.16</v>
      </c>
      <c r="AE100" s="187">
        <v>2</v>
      </c>
      <c r="AF100" s="195">
        <v>0.04</v>
      </c>
      <c r="AG100" s="187">
        <v>3</v>
      </c>
      <c r="AH100" s="195">
        <v>0.06</v>
      </c>
      <c r="AI100" s="201">
        <v>64</v>
      </c>
      <c r="AJ100" s="187">
        <v>12</v>
      </c>
      <c r="AK100" s="195">
        <v>0.1875</v>
      </c>
      <c r="AL100" s="187">
        <v>13</v>
      </c>
      <c r="AM100" s="195">
        <v>0.203125</v>
      </c>
      <c r="AN100" s="187">
        <v>12</v>
      </c>
      <c r="AO100" s="195">
        <v>0.1875</v>
      </c>
      <c r="AP100" s="187">
        <v>9</v>
      </c>
      <c r="AQ100" s="195">
        <v>0.140625</v>
      </c>
      <c r="AR100" s="187">
        <v>10</v>
      </c>
      <c r="AS100" s="195">
        <v>0.15625</v>
      </c>
      <c r="AT100" s="187">
        <v>7</v>
      </c>
      <c r="AU100" s="195">
        <v>0.109375</v>
      </c>
      <c r="AV100" s="187">
        <v>4</v>
      </c>
      <c r="AW100" s="195">
        <v>6.25E-2</v>
      </c>
      <c r="AX100" s="187">
        <v>10</v>
      </c>
      <c r="AY100" s="195">
        <v>0.15625</v>
      </c>
      <c r="AZ100" s="206">
        <v>55</v>
      </c>
      <c r="BA100" s="187">
        <v>6</v>
      </c>
      <c r="BB100" s="195">
        <v>0.10909090909090909</v>
      </c>
      <c r="BC100" s="187">
        <v>6</v>
      </c>
      <c r="BD100" s="195">
        <v>0.10909090909090909</v>
      </c>
      <c r="BE100" s="187">
        <v>1</v>
      </c>
      <c r="BF100" s="187">
        <v>14</v>
      </c>
      <c r="BG100" s="187">
        <v>9</v>
      </c>
    </row>
    <row r="101" spans="2:59" s="13" customFormat="1" ht="15" customHeight="1" x14ac:dyDescent="0.25">
      <c r="B101" s="210" t="s">
        <v>163</v>
      </c>
      <c r="C101" s="210" t="s">
        <v>169</v>
      </c>
      <c r="D101" s="210">
        <v>4449</v>
      </c>
      <c r="E101" s="210" t="s">
        <v>174</v>
      </c>
      <c r="F101" s="202">
        <v>15</v>
      </c>
      <c r="G101" s="187">
        <v>0</v>
      </c>
      <c r="H101" s="195">
        <v>0</v>
      </c>
      <c r="I101" s="187">
        <v>0</v>
      </c>
      <c r="J101" s="195">
        <v>0</v>
      </c>
      <c r="K101" s="187">
        <v>4</v>
      </c>
      <c r="L101" s="195">
        <v>0.26666666666666666</v>
      </c>
      <c r="M101" s="187">
        <v>1</v>
      </c>
      <c r="N101" s="195">
        <v>6.6666666666666666E-2</v>
      </c>
      <c r="O101" s="187">
        <v>1</v>
      </c>
      <c r="P101" s="195">
        <v>6.6666666666666666E-2</v>
      </c>
      <c r="Q101" s="187">
        <v>4</v>
      </c>
      <c r="R101" s="195">
        <v>0.26666666666666666</v>
      </c>
      <c r="S101" s="187">
        <v>1</v>
      </c>
      <c r="T101" s="195">
        <v>6.6666666666666666E-2</v>
      </c>
      <c r="U101" s="187">
        <v>1</v>
      </c>
      <c r="V101" s="195">
        <v>6.6666666666666666E-2</v>
      </c>
      <c r="W101" s="187">
        <v>4</v>
      </c>
      <c r="X101" s="195">
        <v>0.26666666666666666</v>
      </c>
      <c r="Y101" s="187">
        <v>1</v>
      </c>
      <c r="Z101" s="195">
        <v>6.6666666666666666E-2</v>
      </c>
      <c r="AA101" s="187">
        <v>4</v>
      </c>
      <c r="AB101" s="195">
        <v>0.26666666666666666</v>
      </c>
      <c r="AC101" s="187">
        <v>1</v>
      </c>
      <c r="AD101" s="195">
        <v>6.6666666666666666E-2</v>
      </c>
      <c r="AE101" s="187">
        <v>0</v>
      </c>
      <c r="AF101" s="195">
        <v>0</v>
      </c>
      <c r="AG101" s="187">
        <v>0</v>
      </c>
      <c r="AH101" s="195">
        <v>0</v>
      </c>
      <c r="AI101" s="201">
        <v>16</v>
      </c>
      <c r="AJ101" s="187">
        <v>0</v>
      </c>
      <c r="AK101" s="195">
        <v>0</v>
      </c>
      <c r="AL101" s="187">
        <v>0</v>
      </c>
      <c r="AM101" s="195">
        <v>0</v>
      </c>
      <c r="AN101" s="187">
        <v>0</v>
      </c>
      <c r="AO101" s="195">
        <v>0</v>
      </c>
      <c r="AP101" s="187">
        <v>2</v>
      </c>
      <c r="AQ101" s="195">
        <v>0.125</v>
      </c>
      <c r="AR101" s="187">
        <v>1</v>
      </c>
      <c r="AS101" s="195">
        <v>6.25E-2</v>
      </c>
      <c r="AT101" s="187">
        <v>1</v>
      </c>
      <c r="AU101" s="195">
        <v>6.25E-2</v>
      </c>
      <c r="AV101" s="187">
        <v>0</v>
      </c>
      <c r="AW101" s="195">
        <v>0</v>
      </c>
      <c r="AX101" s="187">
        <v>1</v>
      </c>
      <c r="AY101" s="195">
        <v>6.25E-2</v>
      </c>
      <c r="AZ101" s="206">
        <v>15</v>
      </c>
      <c r="BA101" s="187">
        <v>4</v>
      </c>
      <c r="BB101" s="195">
        <v>0.26666666666666666</v>
      </c>
      <c r="BC101" s="187">
        <v>4</v>
      </c>
      <c r="BD101" s="195">
        <v>0.26666666666666666</v>
      </c>
      <c r="BE101" s="187">
        <v>0</v>
      </c>
      <c r="BF101" s="187">
        <v>6</v>
      </c>
      <c r="BG101" s="187">
        <v>5</v>
      </c>
    </row>
    <row r="102" spans="2:59" s="13" customFormat="1" ht="15" customHeight="1" x14ac:dyDescent="0.25">
      <c r="B102" s="209" t="s">
        <v>163</v>
      </c>
      <c r="C102" s="209" t="s">
        <v>169</v>
      </c>
      <c r="D102" s="209">
        <v>4444</v>
      </c>
      <c r="E102" s="209" t="s">
        <v>169</v>
      </c>
      <c r="F102" s="202">
        <v>30</v>
      </c>
      <c r="G102" s="187">
        <v>0</v>
      </c>
      <c r="H102" s="195">
        <v>0</v>
      </c>
      <c r="I102" s="187">
        <v>0</v>
      </c>
      <c r="J102" s="195">
        <v>0</v>
      </c>
      <c r="K102" s="187">
        <v>9</v>
      </c>
      <c r="L102" s="195">
        <v>0.3</v>
      </c>
      <c r="M102" s="187">
        <v>4</v>
      </c>
      <c r="N102" s="195">
        <v>0.13333333333333333</v>
      </c>
      <c r="O102" s="187">
        <v>7</v>
      </c>
      <c r="P102" s="195">
        <v>0.23333333333333334</v>
      </c>
      <c r="Q102" s="187">
        <v>9</v>
      </c>
      <c r="R102" s="195">
        <v>0.3</v>
      </c>
      <c r="S102" s="187">
        <v>4</v>
      </c>
      <c r="T102" s="195">
        <v>0.13333333333333333</v>
      </c>
      <c r="U102" s="187">
        <v>7</v>
      </c>
      <c r="V102" s="195">
        <v>0.23333333333333334</v>
      </c>
      <c r="W102" s="187">
        <v>9</v>
      </c>
      <c r="X102" s="195">
        <v>0.3</v>
      </c>
      <c r="Y102" s="187">
        <v>4</v>
      </c>
      <c r="Z102" s="195">
        <v>0.13333333333333333</v>
      </c>
      <c r="AA102" s="187">
        <v>9</v>
      </c>
      <c r="AB102" s="195">
        <v>0.3</v>
      </c>
      <c r="AC102" s="187">
        <v>4</v>
      </c>
      <c r="AD102" s="195">
        <v>0.13333333333333333</v>
      </c>
      <c r="AE102" s="187">
        <v>4</v>
      </c>
      <c r="AF102" s="195">
        <v>0.13333333333333333</v>
      </c>
      <c r="AG102" s="187">
        <v>1</v>
      </c>
      <c r="AH102" s="195">
        <v>3.3333333333333333E-2</v>
      </c>
      <c r="AI102" s="201">
        <v>35</v>
      </c>
      <c r="AJ102" s="187">
        <v>3</v>
      </c>
      <c r="AK102" s="195">
        <v>8.5714285714285715E-2</v>
      </c>
      <c r="AL102" s="187">
        <v>3</v>
      </c>
      <c r="AM102" s="195">
        <v>8.5714285714285715E-2</v>
      </c>
      <c r="AN102" s="187">
        <v>3</v>
      </c>
      <c r="AO102" s="195">
        <v>8.5714285714285715E-2</v>
      </c>
      <c r="AP102" s="187">
        <v>3</v>
      </c>
      <c r="AQ102" s="195">
        <v>8.5714285714285715E-2</v>
      </c>
      <c r="AR102" s="187">
        <v>7</v>
      </c>
      <c r="AS102" s="195">
        <v>0.2</v>
      </c>
      <c r="AT102" s="187">
        <v>6</v>
      </c>
      <c r="AU102" s="195">
        <v>0.17142857142857143</v>
      </c>
      <c r="AV102" s="187">
        <v>1</v>
      </c>
      <c r="AW102" s="195">
        <v>2.8571428571428571E-2</v>
      </c>
      <c r="AX102" s="187">
        <v>6</v>
      </c>
      <c r="AY102" s="195">
        <v>0.17142857142857143</v>
      </c>
      <c r="AZ102" s="206">
        <v>40</v>
      </c>
      <c r="BA102" s="187">
        <v>6</v>
      </c>
      <c r="BB102" s="195">
        <v>0.15</v>
      </c>
      <c r="BC102" s="187">
        <v>6</v>
      </c>
      <c r="BD102" s="195">
        <v>0.15</v>
      </c>
      <c r="BE102" s="187">
        <v>4</v>
      </c>
      <c r="BF102" s="187">
        <v>0</v>
      </c>
      <c r="BG102" s="187">
        <v>11</v>
      </c>
    </row>
    <row r="103" spans="2:59" s="13" customFormat="1" ht="15" customHeight="1" x14ac:dyDescent="0.25">
      <c r="B103" s="209" t="s">
        <v>163</v>
      </c>
      <c r="C103" s="209" t="s">
        <v>169</v>
      </c>
      <c r="D103" s="209">
        <v>7317</v>
      </c>
      <c r="E103" s="209" t="s">
        <v>208</v>
      </c>
      <c r="F103" s="202">
        <v>28</v>
      </c>
      <c r="G103" s="187">
        <v>0</v>
      </c>
      <c r="H103" s="195">
        <v>0</v>
      </c>
      <c r="I103" s="187">
        <v>0</v>
      </c>
      <c r="J103" s="195">
        <v>0</v>
      </c>
      <c r="K103" s="187">
        <v>7</v>
      </c>
      <c r="L103" s="195">
        <v>0.25</v>
      </c>
      <c r="M103" s="187">
        <v>4</v>
      </c>
      <c r="N103" s="195">
        <v>0.14285714285714285</v>
      </c>
      <c r="O103" s="187">
        <v>6</v>
      </c>
      <c r="P103" s="195">
        <v>0.21428571428571427</v>
      </c>
      <c r="Q103" s="187">
        <v>6</v>
      </c>
      <c r="R103" s="195">
        <v>0.21428571428571427</v>
      </c>
      <c r="S103" s="187">
        <v>5</v>
      </c>
      <c r="T103" s="195">
        <v>0.17857142857142858</v>
      </c>
      <c r="U103" s="187">
        <v>6</v>
      </c>
      <c r="V103" s="195">
        <v>0.21428571428571427</v>
      </c>
      <c r="W103" s="187">
        <v>7</v>
      </c>
      <c r="X103" s="195">
        <v>0.25</v>
      </c>
      <c r="Y103" s="187">
        <v>4</v>
      </c>
      <c r="Z103" s="195">
        <v>0.14285714285714285</v>
      </c>
      <c r="AA103" s="187">
        <v>7</v>
      </c>
      <c r="AB103" s="195">
        <v>0.25</v>
      </c>
      <c r="AC103" s="187">
        <v>4</v>
      </c>
      <c r="AD103" s="195">
        <v>0.14285714285714285</v>
      </c>
      <c r="AE103" s="187">
        <v>2</v>
      </c>
      <c r="AF103" s="195">
        <v>7.1428571428571425E-2</v>
      </c>
      <c r="AG103" s="187">
        <v>0</v>
      </c>
      <c r="AH103" s="195">
        <v>0</v>
      </c>
      <c r="AI103" s="201">
        <v>30</v>
      </c>
      <c r="AJ103" s="187">
        <v>3</v>
      </c>
      <c r="AK103" s="195">
        <v>0.1</v>
      </c>
      <c r="AL103" s="187">
        <v>4</v>
      </c>
      <c r="AM103" s="195">
        <v>0.13333333333333333</v>
      </c>
      <c r="AN103" s="187">
        <v>4</v>
      </c>
      <c r="AO103" s="195">
        <v>0.13333333333333333</v>
      </c>
      <c r="AP103" s="187">
        <v>4</v>
      </c>
      <c r="AQ103" s="195">
        <v>0.13333333333333333</v>
      </c>
      <c r="AR103" s="187">
        <v>9</v>
      </c>
      <c r="AS103" s="195">
        <v>0.3</v>
      </c>
      <c r="AT103" s="187">
        <v>9</v>
      </c>
      <c r="AU103" s="195">
        <v>0.3</v>
      </c>
      <c r="AV103" s="187">
        <v>1</v>
      </c>
      <c r="AW103" s="195">
        <v>3.3333333333333333E-2</v>
      </c>
      <c r="AX103" s="187">
        <v>8</v>
      </c>
      <c r="AY103" s="195">
        <v>0.26666666666666666</v>
      </c>
      <c r="AZ103" s="206">
        <v>19</v>
      </c>
      <c r="BA103" s="187">
        <v>6</v>
      </c>
      <c r="BB103" s="195">
        <v>0.31578947368421051</v>
      </c>
      <c r="BC103" s="187">
        <v>6</v>
      </c>
      <c r="BD103" s="195">
        <v>0.31578947368421051</v>
      </c>
      <c r="BE103" s="187">
        <v>2</v>
      </c>
      <c r="BF103" s="187">
        <v>0</v>
      </c>
      <c r="BG103" s="187">
        <v>11</v>
      </c>
    </row>
    <row r="104" spans="2:59" s="13" customFormat="1" ht="15" customHeight="1" x14ac:dyDescent="0.25">
      <c r="B104" s="209" t="s">
        <v>163</v>
      </c>
      <c r="C104" s="209" t="s">
        <v>169</v>
      </c>
      <c r="D104" s="209">
        <v>4450</v>
      </c>
      <c r="E104" s="209" t="s">
        <v>175</v>
      </c>
      <c r="F104" s="202">
        <v>9</v>
      </c>
      <c r="G104" s="187">
        <v>0</v>
      </c>
      <c r="H104" s="195">
        <v>0</v>
      </c>
      <c r="I104" s="187">
        <v>0</v>
      </c>
      <c r="J104" s="195">
        <v>0</v>
      </c>
      <c r="K104" s="187">
        <v>2</v>
      </c>
      <c r="L104" s="195">
        <v>0.22222222222222221</v>
      </c>
      <c r="M104" s="187">
        <v>1</v>
      </c>
      <c r="N104" s="195">
        <v>0.1111111111111111</v>
      </c>
      <c r="O104" s="187">
        <v>3</v>
      </c>
      <c r="P104" s="195">
        <v>0.33333333333333331</v>
      </c>
      <c r="Q104" s="187">
        <v>2</v>
      </c>
      <c r="R104" s="195">
        <v>0.22222222222222221</v>
      </c>
      <c r="S104" s="187">
        <v>1</v>
      </c>
      <c r="T104" s="195">
        <v>0.1111111111111111</v>
      </c>
      <c r="U104" s="187">
        <v>3</v>
      </c>
      <c r="V104" s="195">
        <v>0.33333333333333331</v>
      </c>
      <c r="W104" s="187">
        <v>2</v>
      </c>
      <c r="X104" s="195">
        <v>0.22222222222222221</v>
      </c>
      <c r="Y104" s="187">
        <v>1</v>
      </c>
      <c r="Z104" s="195">
        <v>0.1111111111111111</v>
      </c>
      <c r="AA104" s="187">
        <v>2</v>
      </c>
      <c r="AB104" s="195">
        <v>0.22222222222222221</v>
      </c>
      <c r="AC104" s="187">
        <v>1</v>
      </c>
      <c r="AD104" s="195">
        <v>0.1111111111111111</v>
      </c>
      <c r="AE104" s="187">
        <v>0</v>
      </c>
      <c r="AF104" s="195">
        <v>0</v>
      </c>
      <c r="AG104" s="187">
        <v>0</v>
      </c>
      <c r="AH104" s="195">
        <v>0</v>
      </c>
      <c r="AI104" s="201">
        <v>15</v>
      </c>
      <c r="AJ104" s="187">
        <v>2</v>
      </c>
      <c r="AK104" s="195">
        <v>0.13333333333333333</v>
      </c>
      <c r="AL104" s="187">
        <v>2</v>
      </c>
      <c r="AM104" s="195">
        <v>0.13333333333333333</v>
      </c>
      <c r="AN104" s="187">
        <v>2</v>
      </c>
      <c r="AO104" s="195">
        <v>0.13333333333333333</v>
      </c>
      <c r="AP104" s="187">
        <v>1</v>
      </c>
      <c r="AQ104" s="195">
        <v>6.6666666666666666E-2</v>
      </c>
      <c r="AR104" s="187">
        <v>0</v>
      </c>
      <c r="AS104" s="195">
        <v>0</v>
      </c>
      <c r="AT104" s="187">
        <v>0</v>
      </c>
      <c r="AU104" s="195">
        <v>0</v>
      </c>
      <c r="AV104" s="187">
        <v>1</v>
      </c>
      <c r="AW104" s="195">
        <v>6.6666666666666666E-2</v>
      </c>
      <c r="AX104" s="187">
        <v>0</v>
      </c>
      <c r="AY104" s="195">
        <v>0</v>
      </c>
      <c r="AZ104" s="206">
        <v>10</v>
      </c>
      <c r="BA104" s="187">
        <v>1</v>
      </c>
      <c r="BB104" s="195">
        <v>0.1</v>
      </c>
      <c r="BC104" s="187">
        <v>1</v>
      </c>
      <c r="BD104" s="195">
        <v>0.1</v>
      </c>
      <c r="BE104" s="187">
        <v>0</v>
      </c>
      <c r="BF104" s="187">
        <v>1</v>
      </c>
      <c r="BG104" s="187">
        <v>15</v>
      </c>
    </row>
    <row r="105" spans="2:59" s="13" customFormat="1" ht="15" customHeight="1" x14ac:dyDescent="0.25">
      <c r="B105" s="210" t="s">
        <v>92</v>
      </c>
      <c r="C105" s="210" t="s">
        <v>97</v>
      </c>
      <c r="D105" s="210">
        <v>4377</v>
      </c>
      <c r="E105" s="210" t="s">
        <v>98</v>
      </c>
      <c r="F105" s="202">
        <v>22</v>
      </c>
      <c r="G105" s="187">
        <v>0</v>
      </c>
      <c r="H105" s="195">
        <v>0</v>
      </c>
      <c r="I105" s="187">
        <v>0</v>
      </c>
      <c r="J105" s="195">
        <v>0</v>
      </c>
      <c r="K105" s="187">
        <v>4</v>
      </c>
      <c r="L105" s="195">
        <v>0.18181818181818182</v>
      </c>
      <c r="M105" s="187">
        <v>1</v>
      </c>
      <c r="N105" s="195">
        <v>4.5454545454545456E-2</v>
      </c>
      <c r="O105" s="187">
        <v>6</v>
      </c>
      <c r="P105" s="195">
        <v>0.27272727272727271</v>
      </c>
      <c r="Q105" s="187">
        <v>4</v>
      </c>
      <c r="R105" s="195">
        <v>0.18181818181818182</v>
      </c>
      <c r="S105" s="187">
        <v>1</v>
      </c>
      <c r="T105" s="195">
        <v>4.5454545454545456E-2</v>
      </c>
      <c r="U105" s="187">
        <v>6</v>
      </c>
      <c r="V105" s="195">
        <v>0.27272727272727271</v>
      </c>
      <c r="W105" s="187">
        <v>4</v>
      </c>
      <c r="X105" s="195">
        <v>0.18181818181818182</v>
      </c>
      <c r="Y105" s="187">
        <v>1</v>
      </c>
      <c r="Z105" s="195">
        <v>4.5454545454545456E-2</v>
      </c>
      <c r="AA105" s="187">
        <v>4</v>
      </c>
      <c r="AB105" s="195">
        <v>0.18181818181818182</v>
      </c>
      <c r="AC105" s="187">
        <v>1</v>
      </c>
      <c r="AD105" s="195">
        <v>4.5454545454545456E-2</v>
      </c>
      <c r="AE105" s="187">
        <v>5</v>
      </c>
      <c r="AF105" s="195">
        <v>0.22727272727272727</v>
      </c>
      <c r="AG105" s="187">
        <v>1</v>
      </c>
      <c r="AH105" s="195">
        <v>4.5454545454545456E-2</v>
      </c>
      <c r="AI105" s="201">
        <v>25</v>
      </c>
      <c r="AJ105" s="187">
        <v>1</v>
      </c>
      <c r="AK105" s="195">
        <v>0.04</v>
      </c>
      <c r="AL105" s="187">
        <v>1</v>
      </c>
      <c r="AM105" s="195">
        <v>0.04</v>
      </c>
      <c r="AN105" s="187">
        <v>1</v>
      </c>
      <c r="AO105" s="195">
        <v>0.04</v>
      </c>
      <c r="AP105" s="187">
        <v>4</v>
      </c>
      <c r="AQ105" s="195">
        <v>0.16</v>
      </c>
      <c r="AR105" s="187">
        <v>7</v>
      </c>
      <c r="AS105" s="195">
        <v>0.28000000000000003</v>
      </c>
      <c r="AT105" s="187">
        <v>7</v>
      </c>
      <c r="AU105" s="195">
        <v>0.28000000000000003</v>
      </c>
      <c r="AV105" s="187">
        <v>1</v>
      </c>
      <c r="AW105" s="195">
        <v>0.04</v>
      </c>
      <c r="AX105" s="187">
        <v>7</v>
      </c>
      <c r="AY105" s="195">
        <v>0.28000000000000003</v>
      </c>
      <c r="AZ105" s="206">
        <v>18</v>
      </c>
      <c r="BA105" s="187">
        <v>5</v>
      </c>
      <c r="BB105" s="195">
        <v>0.27777777777777779</v>
      </c>
      <c r="BC105" s="187">
        <v>5</v>
      </c>
      <c r="BD105" s="195">
        <v>0.27777777777777779</v>
      </c>
      <c r="BE105" s="187">
        <v>2</v>
      </c>
      <c r="BF105" s="187">
        <v>2</v>
      </c>
      <c r="BG105" s="187">
        <v>2</v>
      </c>
    </row>
    <row r="106" spans="2:59" s="13" customFormat="1" ht="15" customHeight="1" x14ac:dyDescent="0.25">
      <c r="B106" s="210" t="s">
        <v>92</v>
      </c>
      <c r="C106" s="210" t="s">
        <v>97</v>
      </c>
      <c r="D106" s="210">
        <v>4385</v>
      </c>
      <c r="E106" s="210" t="s">
        <v>106</v>
      </c>
      <c r="F106" s="202">
        <v>17</v>
      </c>
      <c r="G106" s="187">
        <v>0</v>
      </c>
      <c r="H106" s="195">
        <v>0</v>
      </c>
      <c r="I106" s="187">
        <v>0</v>
      </c>
      <c r="J106" s="195">
        <v>0</v>
      </c>
      <c r="K106" s="187">
        <v>2</v>
      </c>
      <c r="L106" s="195">
        <v>0.11764705882352941</v>
      </c>
      <c r="M106" s="187">
        <v>2</v>
      </c>
      <c r="N106" s="195">
        <v>0.11764705882352941</v>
      </c>
      <c r="O106" s="187">
        <v>3</v>
      </c>
      <c r="P106" s="195">
        <v>0.17647058823529413</v>
      </c>
      <c r="Q106" s="187">
        <v>2</v>
      </c>
      <c r="R106" s="195">
        <v>0.11764705882352941</v>
      </c>
      <c r="S106" s="187">
        <v>2</v>
      </c>
      <c r="T106" s="195">
        <v>0.11764705882352941</v>
      </c>
      <c r="U106" s="187">
        <v>3</v>
      </c>
      <c r="V106" s="195">
        <v>0.17647058823529413</v>
      </c>
      <c r="W106" s="187">
        <v>1</v>
      </c>
      <c r="X106" s="195">
        <v>5.8823529411764705E-2</v>
      </c>
      <c r="Y106" s="187">
        <v>2</v>
      </c>
      <c r="Z106" s="195">
        <v>0.11764705882352941</v>
      </c>
      <c r="AA106" s="187">
        <v>1</v>
      </c>
      <c r="AB106" s="195">
        <v>5.8823529411764705E-2</v>
      </c>
      <c r="AC106" s="187">
        <v>2</v>
      </c>
      <c r="AD106" s="195">
        <v>0.11764705882352941</v>
      </c>
      <c r="AE106" s="187">
        <v>1</v>
      </c>
      <c r="AF106" s="195">
        <v>5.8823529411764705E-2</v>
      </c>
      <c r="AG106" s="187">
        <v>0</v>
      </c>
      <c r="AH106" s="195">
        <v>0</v>
      </c>
      <c r="AI106" s="201">
        <v>30</v>
      </c>
      <c r="AJ106" s="187">
        <v>3</v>
      </c>
      <c r="AK106" s="195">
        <v>0.1</v>
      </c>
      <c r="AL106" s="187">
        <v>3</v>
      </c>
      <c r="AM106" s="195">
        <v>0.1</v>
      </c>
      <c r="AN106" s="187">
        <v>3</v>
      </c>
      <c r="AO106" s="195">
        <v>0.1</v>
      </c>
      <c r="AP106" s="187">
        <v>1</v>
      </c>
      <c r="AQ106" s="195">
        <v>3.3333333333333333E-2</v>
      </c>
      <c r="AR106" s="187">
        <v>4</v>
      </c>
      <c r="AS106" s="195">
        <v>0.13333333333333333</v>
      </c>
      <c r="AT106" s="187">
        <v>4</v>
      </c>
      <c r="AU106" s="195">
        <v>0.13333333333333333</v>
      </c>
      <c r="AV106" s="187">
        <v>0</v>
      </c>
      <c r="AW106" s="195">
        <v>0</v>
      </c>
      <c r="AX106" s="187">
        <v>4</v>
      </c>
      <c r="AY106" s="195">
        <v>0.13333333333333333</v>
      </c>
      <c r="AZ106" s="206">
        <v>16</v>
      </c>
      <c r="BA106" s="187">
        <v>3</v>
      </c>
      <c r="BB106" s="195">
        <v>0.1875</v>
      </c>
      <c r="BC106" s="187">
        <v>3</v>
      </c>
      <c r="BD106" s="195">
        <v>0.1875</v>
      </c>
      <c r="BE106" s="187">
        <v>0</v>
      </c>
      <c r="BF106" s="187">
        <v>1</v>
      </c>
      <c r="BG106" s="187">
        <v>20</v>
      </c>
    </row>
    <row r="107" spans="2:59" s="13" customFormat="1" ht="15" customHeight="1" x14ac:dyDescent="0.25">
      <c r="B107" s="209" t="s">
        <v>92</v>
      </c>
      <c r="C107" s="209" t="s">
        <v>97</v>
      </c>
      <c r="D107" s="209">
        <v>4376</v>
      </c>
      <c r="E107" s="209" t="s">
        <v>97</v>
      </c>
      <c r="F107" s="202">
        <v>136</v>
      </c>
      <c r="G107" s="187">
        <v>26</v>
      </c>
      <c r="H107" s="195">
        <v>0.19117647058823528</v>
      </c>
      <c r="I107" s="187">
        <v>32</v>
      </c>
      <c r="J107" s="195">
        <v>0.23529411764705882</v>
      </c>
      <c r="K107" s="187">
        <v>19</v>
      </c>
      <c r="L107" s="195">
        <v>0.13970588235294118</v>
      </c>
      <c r="M107" s="187">
        <v>22</v>
      </c>
      <c r="N107" s="195">
        <v>0.16176470588235295</v>
      </c>
      <c r="O107" s="187">
        <v>21</v>
      </c>
      <c r="P107" s="195">
        <v>0.15441176470588236</v>
      </c>
      <c r="Q107" s="187">
        <v>19</v>
      </c>
      <c r="R107" s="195">
        <v>0.13970588235294118</v>
      </c>
      <c r="S107" s="187">
        <v>22</v>
      </c>
      <c r="T107" s="195">
        <v>0.16176470588235295</v>
      </c>
      <c r="U107" s="187">
        <v>21</v>
      </c>
      <c r="V107" s="195">
        <v>0.15441176470588236</v>
      </c>
      <c r="W107" s="187">
        <v>19</v>
      </c>
      <c r="X107" s="195">
        <v>0.13970588235294118</v>
      </c>
      <c r="Y107" s="187">
        <v>22</v>
      </c>
      <c r="Z107" s="195">
        <v>0.16176470588235295</v>
      </c>
      <c r="AA107" s="187">
        <v>19</v>
      </c>
      <c r="AB107" s="195">
        <v>0.13970588235294118</v>
      </c>
      <c r="AC107" s="187">
        <v>22</v>
      </c>
      <c r="AD107" s="195">
        <v>0.16176470588235295</v>
      </c>
      <c r="AE107" s="187">
        <v>7</v>
      </c>
      <c r="AF107" s="195">
        <v>5.1470588235294115E-2</v>
      </c>
      <c r="AG107" s="187">
        <v>5</v>
      </c>
      <c r="AH107" s="195">
        <v>3.6764705882352942E-2</v>
      </c>
      <c r="AI107" s="201">
        <v>140</v>
      </c>
      <c r="AJ107" s="187">
        <v>33</v>
      </c>
      <c r="AK107" s="195">
        <v>0.23571428571428571</v>
      </c>
      <c r="AL107" s="187">
        <v>36</v>
      </c>
      <c r="AM107" s="195">
        <v>0.25714285714285712</v>
      </c>
      <c r="AN107" s="187">
        <v>36</v>
      </c>
      <c r="AO107" s="195">
        <v>0.25714285714285712</v>
      </c>
      <c r="AP107" s="187">
        <v>26</v>
      </c>
      <c r="AQ107" s="195">
        <v>0.18571428571428572</v>
      </c>
      <c r="AR107" s="187">
        <v>17</v>
      </c>
      <c r="AS107" s="195">
        <v>0.12142857142857143</v>
      </c>
      <c r="AT107" s="187">
        <v>18</v>
      </c>
      <c r="AU107" s="195">
        <v>0.12857142857142856</v>
      </c>
      <c r="AV107" s="187">
        <v>7</v>
      </c>
      <c r="AW107" s="195">
        <v>0.05</v>
      </c>
      <c r="AX107" s="187">
        <v>18</v>
      </c>
      <c r="AY107" s="195">
        <v>0.12857142857142856</v>
      </c>
      <c r="AZ107" s="206">
        <v>168</v>
      </c>
      <c r="BA107" s="187">
        <v>36</v>
      </c>
      <c r="BB107" s="195">
        <v>0.21428571428571427</v>
      </c>
      <c r="BC107" s="187">
        <v>35</v>
      </c>
      <c r="BD107" s="195">
        <v>0.20833333333333334</v>
      </c>
      <c r="BE107" s="187">
        <v>8</v>
      </c>
      <c r="BF107" s="187">
        <v>17</v>
      </c>
      <c r="BG107" s="187">
        <v>31</v>
      </c>
    </row>
    <row r="108" spans="2:59" s="13" customFormat="1" ht="15" customHeight="1" x14ac:dyDescent="0.25">
      <c r="B108" s="209" t="s">
        <v>92</v>
      </c>
      <c r="C108" s="209" t="s">
        <v>97</v>
      </c>
      <c r="D108" s="209">
        <v>4384</v>
      </c>
      <c r="E108" s="209" t="s">
        <v>105</v>
      </c>
      <c r="F108" s="202">
        <v>118</v>
      </c>
      <c r="G108" s="187">
        <v>0</v>
      </c>
      <c r="H108" s="195">
        <v>0</v>
      </c>
      <c r="I108" s="187">
        <v>3</v>
      </c>
      <c r="J108" s="195">
        <v>2.5423728813559324E-2</v>
      </c>
      <c r="K108" s="187">
        <v>12</v>
      </c>
      <c r="L108" s="195">
        <v>0.10169491525423729</v>
      </c>
      <c r="M108" s="187">
        <v>17</v>
      </c>
      <c r="N108" s="195">
        <v>0.1440677966101695</v>
      </c>
      <c r="O108" s="187">
        <v>19</v>
      </c>
      <c r="P108" s="195">
        <v>0.16101694915254236</v>
      </c>
      <c r="Q108" s="187">
        <v>12</v>
      </c>
      <c r="R108" s="195">
        <v>0.10169491525423729</v>
      </c>
      <c r="S108" s="187">
        <v>17</v>
      </c>
      <c r="T108" s="195">
        <v>0.1440677966101695</v>
      </c>
      <c r="U108" s="187">
        <v>19</v>
      </c>
      <c r="V108" s="195">
        <v>0.16101694915254236</v>
      </c>
      <c r="W108" s="187">
        <v>12</v>
      </c>
      <c r="X108" s="195">
        <v>0.10169491525423729</v>
      </c>
      <c r="Y108" s="187">
        <v>17</v>
      </c>
      <c r="Z108" s="195">
        <v>0.1440677966101695</v>
      </c>
      <c r="AA108" s="187">
        <v>12</v>
      </c>
      <c r="AB108" s="195">
        <v>0.10169491525423729</v>
      </c>
      <c r="AC108" s="187">
        <v>15</v>
      </c>
      <c r="AD108" s="195">
        <v>0.1271186440677966</v>
      </c>
      <c r="AE108" s="187">
        <v>9</v>
      </c>
      <c r="AF108" s="195">
        <v>7.6271186440677971E-2</v>
      </c>
      <c r="AG108" s="187">
        <v>4</v>
      </c>
      <c r="AH108" s="195">
        <v>3.3898305084745763E-2</v>
      </c>
      <c r="AI108" s="201">
        <v>133</v>
      </c>
      <c r="AJ108" s="187">
        <v>11</v>
      </c>
      <c r="AK108" s="195">
        <v>8.2706766917293228E-2</v>
      </c>
      <c r="AL108" s="187">
        <v>11</v>
      </c>
      <c r="AM108" s="195">
        <v>8.2706766917293228E-2</v>
      </c>
      <c r="AN108" s="187">
        <v>12</v>
      </c>
      <c r="AO108" s="195">
        <v>9.0225563909774431E-2</v>
      </c>
      <c r="AP108" s="187">
        <v>17</v>
      </c>
      <c r="AQ108" s="195">
        <v>0.12781954887218044</v>
      </c>
      <c r="AR108" s="187">
        <v>19</v>
      </c>
      <c r="AS108" s="195">
        <v>0.14285714285714285</v>
      </c>
      <c r="AT108" s="187">
        <v>19</v>
      </c>
      <c r="AU108" s="195">
        <v>0.14285714285714285</v>
      </c>
      <c r="AV108" s="187">
        <v>2</v>
      </c>
      <c r="AW108" s="195">
        <v>1.5037593984962405E-2</v>
      </c>
      <c r="AX108" s="187">
        <v>20</v>
      </c>
      <c r="AY108" s="195">
        <v>0.15037593984962405</v>
      </c>
      <c r="AZ108" s="206">
        <v>149</v>
      </c>
      <c r="BA108" s="187">
        <v>41</v>
      </c>
      <c r="BB108" s="195">
        <v>0.27516778523489932</v>
      </c>
      <c r="BC108" s="187">
        <v>26</v>
      </c>
      <c r="BD108" s="195">
        <v>0.17449664429530201</v>
      </c>
      <c r="BE108" s="187">
        <v>8</v>
      </c>
      <c r="BF108" s="187">
        <v>16</v>
      </c>
      <c r="BG108" s="187">
        <v>1</v>
      </c>
    </row>
    <row r="109" spans="2:59" s="13" customFormat="1" ht="15" customHeight="1" x14ac:dyDescent="0.25">
      <c r="B109" s="209" t="s">
        <v>92</v>
      </c>
      <c r="C109" s="209" t="s">
        <v>97</v>
      </c>
      <c r="D109" s="209">
        <v>4378</v>
      </c>
      <c r="E109" s="209" t="s">
        <v>99</v>
      </c>
      <c r="F109" s="202">
        <v>23</v>
      </c>
      <c r="G109" s="187">
        <v>0</v>
      </c>
      <c r="H109" s="195">
        <v>0</v>
      </c>
      <c r="I109" s="187">
        <v>0</v>
      </c>
      <c r="J109" s="195">
        <v>0</v>
      </c>
      <c r="K109" s="187">
        <v>2</v>
      </c>
      <c r="L109" s="195">
        <v>8.6956521739130432E-2</v>
      </c>
      <c r="M109" s="187">
        <v>3</v>
      </c>
      <c r="N109" s="195">
        <v>0.13043478260869565</v>
      </c>
      <c r="O109" s="187">
        <v>1</v>
      </c>
      <c r="P109" s="195">
        <v>4.3478260869565216E-2</v>
      </c>
      <c r="Q109" s="187">
        <v>2</v>
      </c>
      <c r="R109" s="195">
        <v>8.6956521739130432E-2</v>
      </c>
      <c r="S109" s="187">
        <v>3</v>
      </c>
      <c r="T109" s="195">
        <v>0.13043478260869565</v>
      </c>
      <c r="U109" s="187">
        <v>1</v>
      </c>
      <c r="V109" s="195">
        <v>4.3478260869565216E-2</v>
      </c>
      <c r="W109" s="187">
        <v>2</v>
      </c>
      <c r="X109" s="195">
        <v>8.6956521739130432E-2</v>
      </c>
      <c r="Y109" s="187">
        <v>3</v>
      </c>
      <c r="Z109" s="195">
        <v>0.13043478260869565</v>
      </c>
      <c r="AA109" s="187">
        <v>2</v>
      </c>
      <c r="AB109" s="195">
        <v>8.6956521739130432E-2</v>
      </c>
      <c r="AC109" s="187">
        <v>3</v>
      </c>
      <c r="AD109" s="195">
        <v>0.13043478260869565</v>
      </c>
      <c r="AE109" s="187">
        <v>0</v>
      </c>
      <c r="AF109" s="195">
        <v>0</v>
      </c>
      <c r="AG109" s="187">
        <v>4</v>
      </c>
      <c r="AH109" s="195">
        <v>0.17391304347826086</v>
      </c>
      <c r="AI109" s="201">
        <v>18</v>
      </c>
      <c r="AJ109" s="187">
        <v>1</v>
      </c>
      <c r="AK109" s="195">
        <v>5.5555555555555552E-2</v>
      </c>
      <c r="AL109" s="187">
        <v>1</v>
      </c>
      <c r="AM109" s="195">
        <v>5.5555555555555552E-2</v>
      </c>
      <c r="AN109" s="187">
        <v>1</v>
      </c>
      <c r="AO109" s="195">
        <v>5.5555555555555552E-2</v>
      </c>
      <c r="AP109" s="187">
        <v>2</v>
      </c>
      <c r="AQ109" s="195">
        <v>0.1111111111111111</v>
      </c>
      <c r="AR109" s="187">
        <v>8</v>
      </c>
      <c r="AS109" s="195">
        <v>0.44444444444444442</v>
      </c>
      <c r="AT109" s="187">
        <v>8</v>
      </c>
      <c r="AU109" s="195">
        <v>0.44444444444444442</v>
      </c>
      <c r="AV109" s="187">
        <v>2</v>
      </c>
      <c r="AW109" s="195">
        <v>0.1111111111111111</v>
      </c>
      <c r="AX109" s="187">
        <v>8</v>
      </c>
      <c r="AY109" s="195">
        <v>0.44444444444444442</v>
      </c>
      <c r="AZ109" s="206">
        <v>18</v>
      </c>
      <c r="BA109" s="187">
        <v>4</v>
      </c>
      <c r="BB109" s="195">
        <v>0.22222222222222221</v>
      </c>
      <c r="BC109" s="187">
        <v>3</v>
      </c>
      <c r="BD109" s="195">
        <v>0.16666666666666666</v>
      </c>
      <c r="BE109" s="187">
        <v>0</v>
      </c>
      <c r="BF109" s="187">
        <v>0</v>
      </c>
      <c r="BG109" s="187">
        <v>5</v>
      </c>
    </row>
    <row r="110" spans="2:59" s="13" customFormat="1" ht="15" customHeight="1" x14ac:dyDescent="0.25">
      <c r="B110" s="210" t="s">
        <v>92</v>
      </c>
      <c r="C110" s="210" t="s">
        <v>91</v>
      </c>
      <c r="D110" s="210">
        <v>4371</v>
      </c>
      <c r="E110" s="210" t="s">
        <v>91</v>
      </c>
      <c r="F110" s="202">
        <v>330</v>
      </c>
      <c r="G110" s="187">
        <v>19</v>
      </c>
      <c r="H110" s="195">
        <v>5.7575757575757579E-2</v>
      </c>
      <c r="I110" s="187">
        <v>19</v>
      </c>
      <c r="J110" s="195">
        <v>5.7575757575757579E-2</v>
      </c>
      <c r="K110" s="187">
        <v>52</v>
      </c>
      <c r="L110" s="195">
        <v>0.15757575757575756</v>
      </c>
      <c r="M110" s="187">
        <v>47</v>
      </c>
      <c r="N110" s="195">
        <v>0.14242424242424243</v>
      </c>
      <c r="O110" s="187">
        <v>38</v>
      </c>
      <c r="P110" s="195">
        <v>0.11515151515151516</v>
      </c>
      <c r="Q110" s="187">
        <v>52</v>
      </c>
      <c r="R110" s="195">
        <v>0.15757575757575756</v>
      </c>
      <c r="S110" s="187">
        <v>48</v>
      </c>
      <c r="T110" s="195">
        <v>0.14545454545454545</v>
      </c>
      <c r="U110" s="187">
        <v>38</v>
      </c>
      <c r="V110" s="195">
        <v>0.11515151515151516</v>
      </c>
      <c r="W110" s="187">
        <v>53</v>
      </c>
      <c r="X110" s="195">
        <v>0.16060606060606061</v>
      </c>
      <c r="Y110" s="187">
        <v>47</v>
      </c>
      <c r="Z110" s="195">
        <v>0.14242424242424243</v>
      </c>
      <c r="AA110" s="187">
        <v>53</v>
      </c>
      <c r="AB110" s="195">
        <v>0.16060606060606061</v>
      </c>
      <c r="AC110" s="187">
        <v>47</v>
      </c>
      <c r="AD110" s="195">
        <v>0.14242424242424243</v>
      </c>
      <c r="AE110" s="187">
        <v>16</v>
      </c>
      <c r="AF110" s="195">
        <v>4.8484848484848485E-2</v>
      </c>
      <c r="AG110" s="187">
        <v>16</v>
      </c>
      <c r="AH110" s="195">
        <v>4.8484848484848485E-2</v>
      </c>
      <c r="AI110" s="201">
        <v>380</v>
      </c>
      <c r="AJ110" s="187">
        <v>43</v>
      </c>
      <c r="AK110" s="195">
        <v>0.11315789473684211</v>
      </c>
      <c r="AL110" s="187">
        <v>44</v>
      </c>
      <c r="AM110" s="195">
        <v>0.11578947368421053</v>
      </c>
      <c r="AN110" s="187">
        <v>44</v>
      </c>
      <c r="AO110" s="195">
        <v>0.11578947368421053</v>
      </c>
      <c r="AP110" s="187">
        <v>32</v>
      </c>
      <c r="AQ110" s="195">
        <v>8.4210526315789472E-2</v>
      </c>
      <c r="AR110" s="187">
        <v>33</v>
      </c>
      <c r="AS110" s="195">
        <v>8.6842105263157901E-2</v>
      </c>
      <c r="AT110" s="187">
        <v>35</v>
      </c>
      <c r="AU110" s="195">
        <v>9.2105263157894732E-2</v>
      </c>
      <c r="AV110" s="187">
        <v>15</v>
      </c>
      <c r="AW110" s="195">
        <v>3.9473684210526314E-2</v>
      </c>
      <c r="AX110" s="187">
        <v>33</v>
      </c>
      <c r="AY110" s="195">
        <v>8.6842105263157901E-2</v>
      </c>
      <c r="AZ110" s="206">
        <v>420</v>
      </c>
      <c r="BA110" s="187">
        <v>20</v>
      </c>
      <c r="BB110" s="195">
        <v>4.7619047619047616E-2</v>
      </c>
      <c r="BC110" s="187">
        <v>19</v>
      </c>
      <c r="BD110" s="195">
        <v>4.5238095238095237E-2</v>
      </c>
      <c r="BE110" s="187">
        <v>13</v>
      </c>
      <c r="BF110" s="187">
        <v>22</v>
      </c>
      <c r="BG110" s="187">
        <v>23</v>
      </c>
    </row>
    <row r="111" spans="2:59" s="13" customFormat="1" ht="15" customHeight="1" x14ac:dyDescent="0.25">
      <c r="B111" s="210" t="s">
        <v>92</v>
      </c>
      <c r="C111" s="210" t="s">
        <v>91</v>
      </c>
      <c r="D111" s="210">
        <v>4379</v>
      </c>
      <c r="E111" s="210" t="s">
        <v>100</v>
      </c>
      <c r="F111" s="202">
        <v>31</v>
      </c>
      <c r="G111" s="187">
        <v>0</v>
      </c>
      <c r="H111" s="195">
        <v>0</v>
      </c>
      <c r="I111" s="187">
        <v>0</v>
      </c>
      <c r="J111" s="195">
        <v>0</v>
      </c>
      <c r="K111" s="187">
        <v>4</v>
      </c>
      <c r="L111" s="195">
        <v>0.12903225806451613</v>
      </c>
      <c r="M111" s="187">
        <v>10</v>
      </c>
      <c r="N111" s="195">
        <v>0.32258064516129031</v>
      </c>
      <c r="O111" s="187">
        <v>4</v>
      </c>
      <c r="P111" s="195">
        <v>0.12903225806451613</v>
      </c>
      <c r="Q111" s="187">
        <v>4</v>
      </c>
      <c r="R111" s="195">
        <v>0.12903225806451613</v>
      </c>
      <c r="S111" s="187">
        <v>10</v>
      </c>
      <c r="T111" s="195">
        <v>0.32258064516129031</v>
      </c>
      <c r="U111" s="187">
        <v>4</v>
      </c>
      <c r="V111" s="195">
        <v>0.12903225806451613</v>
      </c>
      <c r="W111" s="187">
        <v>4</v>
      </c>
      <c r="X111" s="195">
        <v>0.12903225806451613</v>
      </c>
      <c r="Y111" s="187">
        <v>10</v>
      </c>
      <c r="Z111" s="195">
        <v>0.32258064516129031</v>
      </c>
      <c r="AA111" s="187">
        <v>4</v>
      </c>
      <c r="AB111" s="195">
        <v>0.12903225806451613</v>
      </c>
      <c r="AC111" s="187">
        <v>10</v>
      </c>
      <c r="AD111" s="195">
        <v>0.32258064516129031</v>
      </c>
      <c r="AE111" s="187">
        <v>0</v>
      </c>
      <c r="AF111" s="195">
        <v>0</v>
      </c>
      <c r="AG111" s="187">
        <v>0</v>
      </c>
      <c r="AH111" s="195">
        <v>0</v>
      </c>
      <c r="AI111" s="201">
        <v>36</v>
      </c>
      <c r="AJ111" s="187">
        <v>8</v>
      </c>
      <c r="AK111" s="195">
        <v>0.22222222222222221</v>
      </c>
      <c r="AL111" s="187">
        <v>8</v>
      </c>
      <c r="AM111" s="195">
        <v>0.22222222222222221</v>
      </c>
      <c r="AN111" s="187">
        <v>8</v>
      </c>
      <c r="AO111" s="195">
        <v>0.22222222222222221</v>
      </c>
      <c r="AP111" s="187">
        <v>4</v>
      </c>
      <c r="AQ111" s="195">
        <v>0.1111111111111111</v>
      </c>
      <c r="AR111" s="187">
        <v>4</v>
      </c>
      <c r="AS111" s="195">
        <v>0.1111111111111111</v>
      </c>
      <c r="AT111" s="187">
        <v>4</v>
      </c>
      <c r="AU111" s="195">
        <v>0.1111111111111111</v>
      </c>
      <c r="AV111" s="187">
        <v>3</v>
      </c>
      <c r="AW111" s="195">
        <v>8.3333333333333329E-2</v>
      </c>
      <c r="AX111" s="187">
        <v>4</v>
      </c>
      <c r="AY111" s="195">
        <v>0.1111111111111111</v>
      </c>
      <c r="AZ111" s="206">
        <v>44</v>
      </c>
      <c r="BA111" s="187">
        <v>1</v>
      </c>
      <c r="BB111" s="195">
        <v>2.2727272727272728E-2</v>
      </c>
      <c r="BC111" s="187">
        <v>1</v>
      </c>
      <c r="BD111" s="195">
        <v>2.2727272727272728E-2</v>
      </c>
      <c r="BE111" s="187">
        <v>0</v>
      </c>
      <c r="BF111" s="187">
        <v>3</v>
      </c>
      <c r="BG111" s="187">
        <v>0</v>
      </c>
    </row>
    <row r="112" spans="2:59" s="13" customFormat="1" ht="15" customHeight="1" x14ac:dyDescent="0.25">
      <c r="B112" s="209" t="s">
        <v>92</v>
      </c>
      <c r="C112" s="209" t="s">
        <v>118</v>
      </c>
      <c r="D112" s="209">
        <v>4400</v>
      </c>
      <c r="E112" s="209" t="s">
        <v>121</v>
      </c>
      <c r="F112" s="202">
        <v>20</v>
      </c>
      <c r="G112" s="187">
        <v>1</v>
      </c>
      <c r="H112" s="195">
        <v>0.05</v>
      </c>
      <c r="I112" s="187">
        <v>1</v>
      </c>
      <c r="J112" s="195">
        <v>0.05</v>
      </c>
      <c r="K112" s="187">
        <v>3</v>
      </c>
      <c r="L112" s="195">
        <v>0.15</v>
      </c>
      <c r="M112" s="187">
        <v>5</v>
      </c>
      <c r="N112" s="195">
        <v>0.25</v>
      </c>
      <c r="O112" s="187">
        <v>5</v>
      </c>
      <c r="P112" s="195">
        <v>0.25</v>
      </c>
      <c r="Q112" s="187">
        <v>3</v>
      </c>
      <c r="R112" s="195">
        <v>0.15</v>
      </c>
      <c r="S112" s="187">
        <v>4</v>
      </c>
      <c r="T112" s="195">
        <v>0.2</v>
      </c>
      <c r="U112" s="187">
        <v>5</v>
      </c>
      <c r="V112" s="195">
        <v>0.25</v>
      </c>
      <c r="W112" s="187">
        <v>3</v>
      </c>
      <c r="X112" s="195">
        <v>0.15</v>
      </c>
      <c r="Y112" s="187">
        <v>5</v>
      </c>
      <c r="Z112" s="195">
        <v>0.25</v>
      </c>
      <c r="AA112" s="187">
        <v>3</v>
      </c>
      <c r="AB112" s="195">
        <v>0.15</v>
      </c>
      <c r="AC112" s="187">
        <v>5</v>
      </c>
      <c r="AD112" s="195">
        <v>0.25</v>
      </c>
      <c r="AE112" s="187">
        <v>1</v>
      </c>
      <c r="AF112" s="195">
        <v>0.05</v>
      </c>
      <c r="AG112" s="187">
        <v>1</v>
      </c>
      <c r="AH112" s="195">
        <v>0.05</v>
      </c>
      <c r="AI112" s="201">
        <v>15</v>
      </c>
      <c r="AJ112" s="187">
        <v>2</v>
      </c>
      <c r="AK112" s="195">
        <v>0.13333333333333333</v>
      </c>
      <c r="AL112" s="187">
        <v>1</v>
      </c>
      <c r="AM112" s="195">
        <v>6.6666666666666666E-2</v>
      </c>
      <c r="AN112" s="187">
        <v>3</v>
      </c>
      <c r="AO112" s="195">
        <v>0.2</v>
      </c>
      <c r="AP112" s="187">
        <v>8</v>
      </c>
      <c r="AQ112" s="195">
        <v>0.53333333333333333</v>
      </c>
      <c r="AR112" s="187">
        <v>7</v>
      </c>
      <c r="AS112" s="195">
        <v>0.46666666666666667</v>
      </c>
      <c r="AT112" s="187">
        <v>8</v>
      </c>
      <c r="AU112" s="195">
        <v>0.53333333333333333</v>
      </c>
      <c r="AV112" s="187">
        <v>3</v>
      </c>
      <c r="AW112" s="195">
        <v>0.2</v>
      </c>
      <c r="AX112" s="187">
        <v>9</v>
      </c>
      <c r="AY112" s="195">
        <v>0.6</v>
      </c>
      <c r="AZ112" s="206">
        <v>22</v>
      </c>
      <c r="BA112" s="187">
        <v>2</v>
      </c>
      <c r="BB112" s="195">
        <v>9.0909090909090912E-2</v>
      </c>
      <c r="BC112" s="187">
        <v>3</v>
      </c>
      <c r="BD112" s="195">
        <v>0.13636363636363635</v>
      </c>
      <c r="BE112" s="187">
        <v>5</v>
      </c>
      <c r="BF112" s="187">
        <v>2</v>
      </c>
      <c r="BG112" s="187">
        <v>16</v>
      </c>
    </row>
    <row r="113" spans="2:59" s="13" customFormat="1" ht="15" customHeight="1" x14ac:dyDescent="0.25">
      <c r="B113" s="210" t="s">
        <v>92</v>
      </c>
      <c r="C113" s="210" t="s">
        <v>118</v>
      </c>
      <c r="D113" s="210">
        <v>4403</v>
      </c>
      <c r="E113" s="210" t="s">
        <v>124</v>
      </c>
      <c r="F113" s="202">
        <v>12</v>
      </c>
      <c r="G113" s="187">
        <v>1</v>
      </c>
      <c r="H113" s="195">
        <v>8.3333333333333329E-2</v>
      </c>
      <c r="I113" s="187">
        <v>1</v>
      </c>
      <c r="J113" s="195">
        <v>8.3333333333333329E-2</v>
      </c>
      <c r="K113" s="187">
        <v>2</v>
      </c>
      <c r="L113" s="195">
        <v>0.16666666666666666</v>
      </c>
      <c r="M113" s="187">
        <v>2</v>
      </c>
      <c r="N113" s="195">
        <v>0.16666666666666666</v>
      </c>
      <c r="O113" s="187">
        <v>1</v>
      </c>
      <c r="P113" s="195">
        <v>8.3333333333333329E-2</v>
      </c>
      <c r="Q113" s="187">
        <v>2</v>
      </c>
      <c r="R113" s="195">
        <v>0.16666666666666666</v>
      </c>
      <c r="S113" s="187">
        <v>2</v>
      </c>
      <c r="T113" s="195">
        <v>0.16666666666666666</v>
      </c>
      <c r="U113" s="187">
        <v>1</v>
      </c>
      <c r="V113" s="195">
        <v>8.3333333333333329E-2</v>
      </c>
      <c r="W113" s="187">
        <v>2</v>
      </c>
      <c r="X113" s="195">
        <v>0.16666666666666666</v>
      </c>
      <c r="Y113" s="187">
        <v>2</v>
      </c>
      <c r="Z113" s="195">
        <v>0.16666666666666666</v>
      </c>
      <c r="AA113" s="187">
        <v>2</v>
      </c>
      <c r="AB113" s="195">
        <v>0.16666666666666666</v>
      </c>
      <c r="AC113" s="187">
        <v>2</v>
      </c>
      <c r="AD113" s="195">
        <v>0.16666666666666666</v>
      </c>
      <c r="AE113" s="187">
        <v>0</v>
      </c>
      <c r="AF113" s="195">
        <v>0</v>
      </c>
      <c r="AG113" s="187">
        <v>1</v>
      </c>
      <c r="AH113" s="195">
        <v>8.3333333333333329E-2</v>
      </c>
      <c r="AI113" s="201">
        <v>12</v>
      </c>
      <c r="AJ113" s="187">
        <v>1</v>
      </c>
      <c r="AK113" s="195">
        <v>8.3333333333333329E-2</v>
      </c>
      <c r="AL113" s="187">
        <v>1</v>
      </c>
      <c r="AM113" s="195">
        <v>8.3333333333333329E-2</v>
      </c>
      <c r="AN113" s="187">
        <v>1</v>
      </c>
      <c r="AO113" s="195">
        <v>8.3333333333333329E-2</v>
      </c>
      <c r="AP113" s="187">
        <v>2</v>
      </c>
      <c r="AQ113" s="195">
        <v>0.16666666666666666</v>
      </c>
      <c r="AR113" s="187">
        <v>2</v>
      </c>
      <c r="AS113" s="195">
        <v>0.16666666666666666</v>
      </c>
      <c r="AT113" s="187">
        <v>2</v>
      </c>
      <c r="AU113" s="195">
        <v>0.16666666666666666</v>
      </c>
      <c r="AV113" s="187">
        <v>2</v>
      </c>
      <c r="AW113" s="195">
        <v>0.16666666666666666</v>
      </c>
      <c r="AX113" s="187">
        <v>2</v>
      </c>
      <c r="AY113" s="195">
        <v>0.16666666666666666</v>
      </c>
      <c r="AZ113" s="206">
        <v>20</v>
      </c>
      <c r="BA113" s="187">
        <v>2</v>
      </c>
      <c r="BB113" s="195">
        <v>0.1</v>
      </c>
      <c r="BC113" s="187">
        <v>2</v>
      </c>
      <c r="BD113" s="195">
        <v>0.1</v>
      </c>
      <c r="BE113" s="187">
        <v>1</v>
      </c>
      <c r="BF113" s="187">
        <v>4</v>
      </c>
      <c r="BG113" s="187">
        <v>8</v>
      </c>
    </row>
    <row r="114" spans="2:59" s="13" customFormat="1" ht="15" customHeight="1" x14ac:dyDescent="0.25">
      <c r="B114" s="209" t="s">
        <v>92</v>
      </c>
      <c r="C114" s="209" t="s">
        <v>118</v>
      </c>
      <c r="D114" s="209">
        <v>7021</v>
      </c>
      <c r="E114" s="209" t="s">
        <v>199</v>
      </c>
      <c r="F114" s="202">
        <v>20</v>
      </c>
      <c r="G114" s="187">
        <v>2</v>
      </c>
      <c r="H114" s="195">
        <v>0.1</v>
      </c>
      <c r="I114" s="187">
        <v>0</v>
      </c>
      <c r="J114" s="195">
        <v>0</v>
      </c>
      <c r="K114" s="187">
        <v>2</v>
      </c>
      <c r="L114" s="195">
        <v>0.1</v>
      </c>
      <c r="M114" s="187">
        <v>2</v>
      </c>
      <c r="N114" s="195">
        <v>0.1</v>
      </c>
      <c r="O114" s="187">
        <v>1</v>
      </c>
      <c r="P114" s="195">
        <v>0.05</v>
      </c>
      <c r="Q114" s="187">
        <v>3</v>
      </c>
      <c r="R114" s="195">
        <v>0.15</v>
      </c>
      <c r="S114" s="187">
        <v>3</v>
      </c>
      <c r="T114" s="195">
        <v>0.15</v>
      </c>
      <c r="U114" s="187">
        <v>3</v>
      </c>
      <c r="V114" s="195">
        <v>0.15</v>
      </c>
      <c r="W114" s="187">
        <v>4</v>
      </c>
      <c r="X114" s="195">
        <v>0.2</v>
      </c>
      <c r="Y114" s="187">
        <v>2</v>
      </c>
      <c r="Z114" s="195">
        <v>0.1</v>
      </c>
      <c r="AA114" s="187">
        <v>4</v>
      </c>
      <c r="AB114" s="195">
        <v>0.2</v>
      </c>
      <c r="AC114" s="187">
        <v>2</v>
      </c>
      <c r="AD114" s="195">
        <v>0.1</v>
      </c>
      <c r="AE114" s="187">
        <v>1</v>
      </c>
      <c r="AF114" s="195">
        <v>0.05</v>
      </c>
      <c r="AG114" s="187">
        <v>3</v>
      </c>
      <c r="AH114" s="195">
        <v>0.15</v>
      </c>
      <c r="AI114" s="201">
        <v>25</v>
      </c>
      <c r="AJ114" s="187">
        <v>3</v>
      </c>
      <c r="AK114" s="195">
        <v>0.12</v>
      </c>
      <c r="AL114" s="187">
        <v>4</v>
      </c>
      <c r="AM114" s="195">
        <v>0.16</v>
      </c>
      <c r="AN114" s="187">
        <v>4</v>
      </c>
      <c r="AO114" s="195">
        <v>0.16</v>
      </c>
      <c r="AP114" s="187">
        <v>0</v>
      </c>
      <c r="AQ114" s="195">
        <v>0</v>
      </c>
      <c r="AR114" s="187">
        <v>2</v>
      </c>
      <c r="AS114" s="195">
        <v>0.08</v>
      </c>
      <c r="AT114" s="187">
        <v>4</v>
      </c>
      <c r="AU114" s="195">
        <v>0.16</v>
      </c>
      <c r="AV114" s="187">
        <v>2</v>
      </c>
      <c r="AW114" s="195">
        <v>0.08</v>
      </c>
      <c r="AX114" s="187">
        <v>3</v>
      </c>
      <c r="AY114" s="195">
        <v>0.12</v>
      </c>
      <c r="AZ114" s="206">
        <v>16</v>
      </c>
      <c r="BA114" s="187">
        <v>8</v>
      </c>
      <c r="BB114" s="195">
        <v>0.5</v>
      </c>
      <c r="BC114" s="187">
        <v>0</v>
      </c>
      <c r="BD114" s="195">
        <v>0</v>
      </c>
      <c r="BE114" s="187">
        <v>0</v>
      </c>
      <c r="BF114" s="187">
        <v>0</v>
      </c>
      <c r="BG114" s="187">
        <v>0</v>
      </c>
    </row>
    <row r="115" spans="2:59" s="13" customFormat="1" ht="15" customHeight="1" x14ac:dyDescent="0.25">
      <c r="B115" s="210" t="s">
        <v>92</v>
      </c>
      <c r="C115" s="210" t="s">
        <v>118</v>
      </c>
      <c r="D115" s="210">
        <v>4399</v>
      </c>
      <c r="E115" s="210" t="s">
        <v>120</v>
      </c>
      <c r="F115" s="202">
        <v>40</v>
      </c>
      <c r="G115" s="187">
        <v>5</v>
      </c>
      <c r="H115" s="195">
        <v>0.125</v>
      </c>
      <c r="I115" s="187">
        <v>1</v>
      </c>
      <c r="J115" s="195">
        <v>2.5000000000000001E-2</v>
      </c>
      <c r="K115" s="187">
        <v>5</v>
      </c>
      <c r="L115" s="195">
        <v>0.125</v>
      </c>
      <c r="M115" s="187">
        <v>5</v>
      </c>
      <c r="N115" s="195">
        <v>0.125</v>
      </c>
      <c r="O115" s="187">
        <v>6</v>
      </c>
      <c r="P115" s="195">
        <v>0.15</v>
      </c>
      <c r="Q115" s="187">
        <v>6</v>
      </c>
      <c r="R115" s="195">
        <v>0.15</v>
      </c>
      <c r="S115" s="187">
        <v>5</v>
      </c>
      <c r="T115" s="195">
        <v>0.125</v>
      </c>
      <c r="U115" s="187">
        <v>7</v>
      </c>
      <c r="V115" s="195">
        <v>0.17499999999999999</v>
      </c>
      <c r="W115" s="187">
        <v>7</v>
      </c>
      <c r="X115" s="195">
        <v>0.17499999999999999</v>
      </c>
      <c r="Y115" s="187">
        <v>5</v>
      </c>
      <c r="Z115" s="195">
        <v>0.125</v>
      </c>
      <c r="AA115" s="187">
        <v>7</v>
      </c>
      <c r="AB115" s="195">
        <v>0.17499999999999999</v>
      </c>
      <c r="AC115" s="187">
        <v>5</v>
      </c>
      <c r="AD115" s="195">
        <v>0.125</v>
      </c>
      <c r="AE115" s="187">
        <v>1</v>
      </c>
      <c r="AF115" s="195">
        <v>2.5000000000000001E-2</v>
      </c>
      <c r="AG115" s="187">
        <v>3</v>
      </c>
      <c r="AH115" s="195">
        <v>7.4999999999999997E-2</v>
      </c>
      <c r="AI115" s="201">
        <v>35</v>
      </c>
      <c r="AJ115" s="187">
        <v>4</v>
      </c>
      <c r="AK115" s="195">
        <v>0.11428571428571428</v>
      </c>
      <c r="AL115" s="187">
        <v>5</v>
      </c>
      <c r="AM115" s="195">
        <v>0.14285714285714285</v>
      </c>
      <c r="AN115" s="187">
        <v>4</v>
      </c>
      <c r="AO115" s="195">
        <v>0.11428571428571428</v>
      </c>
      <c r="AP115" s="187">
        <v>9</v>
      </c>
      <c r="AQ115" s="195">
        <v>0.25714285714285712</v>
      </c>
      <c r="AR115" s="187">
        <v>8</v>
      </c>
      <c r="AS115" s="195">
        <v>0.22857142857142856</v>
      </c>
      <c r="AT115" s="187">
        <v>10</v>
      </c>
      <c r="AU115" s="195">
        <v>0.2857142857142857</v>
      </c>
      <c r="AV115" s="187">
        <v>2</v>
      </c>
      <c r="AW115" s="195">
        <v>5.7142857142857141E-2</v>
      </c>
      <c r="AX115" s="187">
        <v>9</v>
      </c>
      <c r="AY115" s="195">
        <v>0.25714285714285712</v>
      </c>
      <c r="AZ115" s="206">
        <v>50</v>
      </c>
      <c r="BA115" s="187">
        <v>3</v>
      </c>
      <c r="BB115" s="195">
        <v>0.06</v>
      </c>
      <c r="BC115" s="187">
        <v>3</v>
      </c>
      <c r="BD115" s="195">
        <v>0.06</v>
      </c>
      <c r="BE115" s="187">
        <v>16</v>
      </c>
      <c r="BF115" s="187">
        <v>6</v>
      </c>
      <c r="BG115" s="187">
        <v>6</v>
      </c>
    </row>
    <row r="116" spans="2:59" s="13" customFormat="1" ht="15" customHeight="1" x14ac:dyDescent="0.25">
      <c r="B116" s="210" t="s">
        <v>92</v>
      </c>
      <c r="C116" s="210" t="s">
        <v>118</v>
      </c>
      <c r="D116" s="210">
        <v>7020</v>
      </c>
      <c r="E116" s="210" t="s">
        <v>198</v>
      </c>
      <c r="F116" s="202">
        <v>15</v>
      </c>
      <c r="G116" s="187">
        <v>0</v>
      </c>
      <c r="H116" s="195">
        <v>0</v>
      </c>
      <c r="I116" s="187">
        <v>0</v>
      </c>
      <c r="J116" s="195">
        <v>0</v>
      </c>
      <c r="K116" s="187">
        <v>0</v>
      </c>
      <c r="L116" s="195">
        <v>0</v>
      </c>
      <c r="M116" s="187">
        <v>3</v>
      </c>
      <c r="N116" s="195">
        <v>0.2</v>
      </c>
      <c r="O116" s="187">
        <v>1</v>
      </c>
      <c r="P116" s="195">
        <v>6.6666666666666666E-2</v>
      </c>
      <c r="Q116" s="187">
        <v>0</v>
      </c>
      <c r="R116" s="195">
        <v>0</v>
      </c>
      <c r="S116" s="187">
        <v>3</v>
      </c>
      <c r="T116" s="195">
        <v>0.2</v>
      </c>
      <c r="U116" s="187">
        <v>1</v>
      </c>
      <c r="V116" s="195">
        <v>6.6666666666666666E-2</v>
      </c>
      <c r="W116" s="187">
        <v>0</v>
      </c>
      <c r="X116" s="195">
        <v>0</v>
      </c>
      <c r="Y116" s="187">
        <v>3</v>
      </c>
      <c r="Z116" s="195">
        <v>0.2</v>
      </c>
      <c r="AA116" s="187">
        <v>0</v>
      </c>
      <c r="AB116" s="195">
        <v>0</v>
      </c>
      <c r="AC116" s="187">
        <v>2</v>
      </c>
      <c r="AD116" s="195">
        <v>0.13333333333333333</v>
      </c>
      <c r="AE116" s="187">
        <v>1</v>
      </c>
      <c r="AF116" s="195">
        <v>6.6666666666666666E-2</v>
      </c>
      <c r="AG116" s="187">
        <v>0</v>
      </c>
      <c r="AH116" s="195">
        <v>0</v>
      </c>
      <c r="AI116" s="201">
        <v>20</v>
      </c>
      <c r="AJ116" s="187">
        <v>2</v>
      </c>
      <c r="AK116" s="195">
        <v>0.1</v>
      </c>
      <c r="AL116" s="187">
        <v>2</v>
      </c>
      <c r="AM116" s="195">
        <v>0.1</v>
      </c>
      <c r="AN116" s="187">
        <v>2</v>
      </c>
      <c r="AO116" s="195">
        <v>0.1</v>
      </c>
      <c r="AP116" s="187">
        <v>1</v>
      </c>
      <c r="AQ116" s="195">
        <v>0.05</v>
      </c>
      <c r="AR116" s="187">
        <v>3</v>
      </c>
      <c r="AS116" s="195">
        <v>0.15</v>
      </c>
      <c r="AT116" s="187">
        <v>3</v>
      </c>
      <c r="AU116" s="195">
        <v>0.15</v>
      </c>
      <c r="AV116" s="187">
        <v>0</v>
      </c>
      <c r="AW116" s="195">
        <v>0</v>
      </c>
      <c r="AX116" s="187">
        <v>2</v>
      </c>
      <c r="AY116" s="195">
        <v>0.1</v>
      </c>
      <c r="AZ116" s="206">
        <v>27</v>
      </c>
      <c r="BA116" s="187">
        <v>4</v>
      </c>
      <c r="BB116" s="195">
        <v>0.14814814814814814</v>
      </c>
      <c r="BC116" s="187">
        <v>4</v>
      </c>
      <c r="BD116" s="195">
        <v>0.14814814814814814</v>
      </c>
      <c r="BE116" s="187">
        <v>0</v>
      </c>
      <c r="BF116" s="187">
        <v>2</v>
      </c>
      <c r="BG116" s="187">
        <v>0</v>
      </c>
    </row>
    <row r="117" spans="2:59" s="13" customFormat="1" ht="15" customHeight="1" x14ac:dyDescent="0.25">
      <c r="B117" s="210" t="s">
        <v>92</v>
      </c>
      <c r="C117" s="210" t="s">
        <v>118</v>
      </c>
      <c r="D117" s="210">
        <v>4397</v>
      </c>
      <c r="E117" s="210" t="s">
        <v>118</v>
      </c>
      <c r="F117" s="202">
        <v>98</v>
      </c>
      <c r="G117" s="187">
        <v>15</v>
      </c>
      <c r="H117" s="195">
        <v>0.15306122448979592</v>
      </c>
      <c r="I117" s="187">
        <v>17</v>
      </c>
      <c r="J117" s="195">
        <v>0.17346938775510204</v>
      </c>
      <c r="K117" s="187">
        <v>11</v>
      </c>
      <c r="L117" s="195">
        <v>0.11224489795918367</v>
      </c>
      <c r="M117" s="187">
        <v>14</v>
      </c>
      <c r="N117" s="195">
        <v>0.14285714285714285</v>
      </c>
      <c r="O117" s="187">
        <v>11</v>
      </c>
      <c r="P117" s="195">
        <v>0.11224489795918367</v>
      </c>
      <c r="Q117" s="187">
        <v>11</v>
      </c>
      <c r="R117" s="195">
        <v>0.11224489795918367</v>
      </c>
      <c r="S117" s="187">
        <v>15</v>
      </c>
      <c r="T117" s="195">
        <v>0.15306122448979592</v>
      </c>
      <c r="U117" s="187">
        <v>11</v>
      </c>
      <c r="V117" s="195">
        <v>0.11224489795918367</v>
      </c>
      <c r="W117" s="187">
        <v>11</v>
      </c>
      <c r="X117" s="195">
        <v>0.11224489795918367</v>
      </c>
      <c r="Y117" s="187">
        <v>15</v>
      </c>
      <c r="Z117" s="195">
        <v>0.15306122448979592</v>
      </c>
      <c r="AA117" s="187">
        <v>12</v>
      </c>
      <c r="AB117" s="195">
        <v>0.12244897959183673</v>
      </c>
      <c r="AC117" s="187">
        <v>12</v>
      </c>
      <c r="AD117" s="195">
        <v>0.12244897959183673</v>
      </c>
      <c r="AE117" s="187">
        <v>6</v>
      </c>
      <c r="AF117" s="195">
        <v>6.1224489795918366E-2</v>
      </c>
      <c r="AG117" s="187">
        <v>6</v>
      </c>
      <c r="AH117" s="195">
        <v>6.1224489795918366E-2</v>
      </c>
      <c r="AI117" s="201">
        <v>90</v>
      </c>
      <c r="AJ117" s="187">
        <v>16</v>
      </c>
      <c r="AK117" s="195">
        <v>0.17777777777777778</v>
      </c>
      <c r="AL117" s="187">
        <v>13</v>
      </c>
      <c r="AM117" s="195">
        <v>0.14444444444444443</v>
      </c>
      <c r="AN117" s="187">
        <v>15</v>
      </c>
      <c r="AO117" s="195">
        <v>0.16666666666666666</v>
      </c>
      <c r="AP117" s="187">
        <v>16</v>
      </c>
      <c r="AQ117" s="195">
        <v>0.17777777777777778</v>
      </c>
      <c r="AR117" s="187">
        <v>9</v>
      </c>
      <c r="AS117" s="195">
        <v>0.1</v>
      </c>
      <c r="AT117" s="187">
        <v>7</v>
      </c>
      <c r="AU117" s="195">
        <v>7.7777777777777779E-2</v>
      </c>
      <c r="AV117" s="187">
        <v>6</v>
      </c>
      <c r="AW117" s="195">
        <v>6.6666666666666666E-2</v>
      </c>
      <c r="AX117" s="187">
        <v>9</v>
      </c>
      <c r="AY117" s="195">
        <v>0.1</v>
      </c>
      <c r="AZ117" s="206">
        <v>128</v>
      </c>
      <c r="BA117" s="187">
        <v>7</v>
      </c>
      <c r="BB117" s="195">
        <v>5.46875E-2</v>
      </c>
      <c r="BC117" s="187">
        <v>9</v>
      </c>
      <c r="BD117" s="195">
        <v>7.03125E-2</v>
      </c>
      <c r="BE117" s="187">
        <v>5</v>
      </c>
      <c r="BF117" s="187">
        <v>24</v>
      </c>
      <c r="BG117" s="187">
        <v>67</v>
      </c>
    </row>
    <row r="118" spans="2:59" s="13" customFormat="1" ht="15" customHeight="1" x14ac:dyDescent="0.25">
      <c r="B118" s="210" t="s">
        <v>92</v>
      </c>
      <c r="C118" s="210" t="s">
        <v>118</v>
      </c>
      <c r="D118" s="210">
        <v>4401</v>
      </c>
      <c r="E118" s="210" t="s">
        <v>122</v>
      </c>
      <c r="F118" s="202">
        <v>10</v>
      </c>
      <c r="G118" s="187">
        <v>0</v>
      </c>
      <c r="H118" s="195">
        <v>0</v>
      </c>
      <c r="I118" s="187">
        <v>0</v>
      </c>
      <c r="J118" s="195">
        <v>0</v>
      </c>
      <c r="K118" s="187">
        <v>0</v>
      </c>
      <c r="L118" s="195">
        <v>0</v>
      </c>
      <c r="M118" s="187">
        <v>0</v>
      </c>
      <c r="N118" s="195">
        <v>0</v>
      </c>
      <c r="O118" s="187">
        <v>0</v>
      </c>
      <c r="P118" s="195">
        <v>0</v>
      </c>
      <c r="Q118" s="187">
        <v>0</v>
      </c>
      <c r="R118" s="195">
        <v>0</v>
      </c>
      <c r="S118" s="187">
        <v>0</v>
      </c>
      <c r="T118" s="195">
        <v>0</v>
      </c>
      <c r="U118" s="187">
        <v>0</v>
      </c>
      <c r="V118" s="195">
        <v>0</v>
      </c>
      <c r="W118" s="187">
        <v>0</v>
      </c>
      <c r="X118" s="195">
        <v>0</v>
      </c>
      <c r="Y118" s="187">
        <v>0</v>
      </c>
      <c r="Z118" s="195">
        <v>0</v>
      </c>
      <c r="AA118" s="187">
        <v>0</v>
      </c>
      <c r="AB118" s="195">
        <v>0</v>
      </c>
      <c r="AC118" s="187">
        <v>0</v>
      </c>
      <c r="AD118" s="195">
        <v>0</v>
      </c>
      <c r="AE118" s="187">
        <v>0</v>
      </c>
      <c r="AF118" s="195">
        <v>0</v>
      </c>
      <c r="AG118" s="187">
        <v>0</v>
      </c>
      <c r="AH118" s="195">
        <v>0</v>
      </c>
      <c r="AI118" s="201">
        <v>5</v>
      </c>
      <c r="AJ118" s="187">
        <v>1</v>
      </c>
      <c r="AK118" s="195">
        <v>0.2</v>
      </c>
      <c r="AL118" s="187">
        <v>1</v>
      </c>
      <c r="AM118" s="195">
        <v>0.2</v>
      </c>
      <c r="AN118" s="187">
        <v>0</v>
      </c>
      <c r="AO118" s="195">
        <v>0</v>
      </c>
      <c r="AP118" s="187">
        <v>1</v>
      </c>
      <c r="AQ118" s="195">
        <v>0.2</v>
      </c>
      <c r="AR118" s="187">
        <v>0</v>
      </c>
      <c r="AS118" s="195">
        <v>0</v>
      </c>
      <c r="AT118" s="187">
        <v>1</v>
      </c>
      <c r="AU118" s="195">
        <v>0.2</v>
      </c>
      <c r="AV118" s="187">
        <v>0</v>
      </c>
      <c r="AW118" s="195">
        <v>0</v>
      </c>
      <c r="AX118" s="187">
        <v>1</v>
      </c>
      <c r="AY118" s="195">
        <v>0.2</v>
      </c>
      <c r="AZ118" s="206">
        <v>14</v>
      </c>
      <c r="BA118" s="187">
        <v>1</v>
      </c>
      <c r="BB118" s="195">
        <v>7.1428571428571425E-2</v>
      </c>
      <c r="BC118" s="187">
        <v>1</v>
      </c>
      <c r="BD118" s="195">
        <v>7.1428571428571425E-2</v>
      </c>
      <c r="BE118" s="187">
        <v>0</v>
      </c>
      <c r="BF118" s="187">
        <v>0</v>
      </c>
      <c r="BG118" s="187">
        <v>0</v>
      </c>
    </row>
    <row r="119" spans="2:59" s="13" customFormat="1" ht="15" customHeight="1" x14ac:dyDescent="0.25">
      <c r="B119" s="210" t="s">
        <v>92</v>
      </c>
      <c r="C119" s="210" t="s">
        <v>118</v>
      </c>
      <c r="D119" s="210">
        <v>7318</v>
      </c>
      <c r="E119" s="210" t="s">
        <v>209</v>
      </c>
      <c r="F119" s="202">
        <v>15</v>
      </c>
      <c r="G119" s="187">
        <v>1</v>
      </c>
      <c r="H119" s="195">
        <v>6.6666666666666666E-2</v>
      </c>
      <c r="I119" s="187">
        <v>0</v>
      </c>
      <c r="J119" s="195">
        <v>0</v>
      </c>
      <c r="K119" s="187">
        <v>2</v>
      </c>
      <c r="L119" s="195">
        <v>0.13333333333333333</v>
      </c>
      <c r="M119" s="187">
        <v>2</v>
      </c>
      <c r="N119" s="195">
        <v>0.13333333333333333</v>
      </c>
      <c r="O119" s="187">
        <v>1</v>
      </c>
      <c r="P119" s="195">
        <v>6.6666666666666666E-2</v>
      </c>
      <c r="Q119" s="187">
        <v>2</v>
      </c>
      <c r="R119" s="195">
        <v>0.13333333333333333</v>
      </c>
      <c r="S119" s="187">
        <v>2</v>
      </c>
      <c r="T119" s="195">
        <v>0.13333333333333333</v>
      </c>
      <c r="U119" s="187">
        <v>3</v>
      </c>
      <c r="V119" s="195">
        <v>0.2</v>
      </c>
      <c r="W119" s="187">
        <v>4</v>
      </c>
      <c r="X119" s="195">
        <v>0.26666666666666666</v>
      </c>
      <c r="Y119" s="187">
        <v>2</v>
      </c>
      <c r="Z119" s="195">
        <v>0.13333333333333333</v>
      </c>
      <c r="AA119" s="187">
        <v>4</v>
      </c>
      <c r="AB119" s="195">
        <v>0.26666666666666666</v>
      </c>
      <c r="AC119" s="187">
        <v>2</v>
      </c>
      <c r="AD119" s="195">
        <v>0.13333333333333333</v>
      </c>
      <c r="AE119" s="187">
        <v>0</v>
      </c>
      <c r="AF119" s="195">
        <v>0</v>
      </c>
      <c r="AG119" s="187">
        <v>2</v>
      </c>
      <c r="AH119" s="195">
        <v>0.13333333333333333</v>
      </c>
      <c r="AI119" s="201">
        <v>25</v>
      </c>
      <c r="AJ119" s="187">
        <v>3</v>
      </c>
      <c r="AK119" s="195">
        <v>0.12</v>
      </c>
      <c r="AL119" s="187">
        <v>7</v>
      </c>
      <c r="AM119" s="195">
        <v>0.28000000000000003</v>
      </c>
      <c r="AN119" s="187">
        <v>6</v>
      </c>
      <c r="AO119" s="195">
        <v>0.24</v>
      </c>
      <c r="AP119" s="187">
        <v>7</v>
      </c>
      <c r="AQ119" s="195">
        <v>0.28000000000000003</v>
      </c>
      <c r="AR119" s="187">
        <v>1</v>
      </c>
      <c r="AS119" s="195">
        <v>0.04</v>
      </c>
      <c r="AT119" s="187">
        <v>6</v>
      </c>
      <c r="AU119" s="195">
        <v>0.24</v>
      </c>
      <c r="AV119" s="187">
        <v>3</v>
      </c>
      <c r="AW119" s="195">
        <v>0.12</v>
      </c>
      <c r="AX119" s="187">
        <v>0</v>
      </c>
      <c r="AY119" s="195">
        <v>0</v>
      </c>
      <c r="AZ119" s="206">
        <v>25</v>
      </c>
      <c r="BA119" s="187">
        <v>2</v>
      </c>
      <c r="BB119" s="195">
        <v>0.08</v>
      </c>
      <c r="BC119" s="187">
        <v>2</v>
      </c>
      <c r="BD119" s="195">
        <v>0.08</v>
      </c>
      <c r="BE119" s="187">
        <v>0</v>
      </c>
      <c r="BF119" s="187">
        <v>0</v>
      </c>
      <c r="BG119" s="187">
        <v>4</v>
      </c>
    </row>
    <row r="120" spans="2:59" s="13" customFormat="1" ht="15" customHeight="1" x14ac:dyDescent="0.25">
      <c r="B120" s="209" t="s">
        <v>92</v>
      </c>
      <c r="C120" s="209" t="s">
        <v>118</v>
      </c>
      <c r="D120" s="209">
        <v>4398</v>
      </c>
      <c r="E120" s="209" t="s">
        <v>119</v>
      </c>
      <c r="F120" s="202">
        <v>15</v>
      </c>
      <c r="G120" s="187">
        <v>1</v>
      </c>
      <c r="H120" s="195">
        <v>6.6666666666666666E-2</v>
      </c>
      <c r="I120" s="187">
        <v>2</v>
      </c>
      <c r="J120" s="195">
        <v>0.13333333333333333</v>
      </c>
      <c r="K120" s="187">
        <v>1</v>
      </c>
      <c r="L120" s="195">
        <v>6.6666666666666666E-2</v>
      </c>
      <c r="M120" s="187">
        <v>3</v>
      </c>
      <c r="N120" s="195">
        <v>0.2</v>
      </c>
      <c r="O120" s="187">
        <v>0</v>
      </c>
      <c r="P120" s="195">
        <v>0</v>
      </c>
      <c r="Q120" s="187">
        <v>1</v>
      </c>
      <c r="R120" s="195">
        <v>6.6666666666666666E-2</v>
      </c>
      <c r="S120" s="187">
        <v>3</v>
      </c>
      <c r="T120" s="195">
        <v>0.2</v>
      </c>
      <c r="U120" s="187">
        <v>0</v>
      </c>
      <c r="V120" s="195">
        <v>0</v>
      </c>
      <c r="W120" s="187">
        <v>1</v>
      </c>
      <c r="X120" s="195">
        <v>6.6666666666666666E-2</v>
      </c>
      <c r="Y120" s="187">
        <v>3</v>
      </c>
      <c r="Z120" s="195">
        <v>0.2</v>
      </c>
      <c r="AA120" s="187">
        <v>1</v>
      </c>
      <c r="AB120" s="195">
        <v>6.6666666666666666E-2</v>
      </c>
      <c r="AC120" s="187">
        <v>3</v>
      </c>
      <c r="AD120" s="195">
        <v>0.2</v>
      </c>
      <c r="AE120" s="187">
        <v>0</v>
      </c>
      <c r="AF120" s="195">
        <v>0</v>
      </c>
      <c r="AG120" s="187">
        <v>0</v>
      </c>
      <c r="AH120" s="195">
        <v>0</v>
      </c>
      <c r="AI120" s="201">
        <v>18</v>
      </c>
      <c r="AJ120" s="187">
        <v>0</v>
      </c>
      <c r="AK120" s="195">
        <v>0</v>
      </c>
      <c r="AL120" s="187">
        <v>0</v>
      </c>
      <c r="AM120" s="195">
        <v>0</v>
      </c>
      <c r="AN120" s="187">
        <v>0</v>
      </c>
      <c r="AO120" s="195">
        <v>0</v>
      </c>
      <c r="AP120" s="187">
        <v>1</v>
      </c>
      <c r="AQ120" s="195">
        <v>5.5555555555555552E-2</v>
      </c>
      <c r="AR120" s="187">
        <v>2</v>
      </c>
      <c r="AS120" s="195">
        <v>0.1111111111111111</v>
      </c>
      <c r="AT120" s="187">
        <v>1</v>
      </c>
      <c r="AU120" s="195">
        <v>5.5555555555555552E-2</v>
      </c>
      <c r="AV120" s="187">
        <v>0</v>
      </c>
      <c r="AW120" s="195">
        <v>0</v>
      </c>
      <c r="AX120" s="187">
        <v>2</v>
      </c>
      <c r="AY120" s="195">
        <v>0.1111111111111111</v>
      </c>
      <c r="AZ120" s="206">
        <v>9</v>
      </c>
      <c r="BA120" s="187">
        <v>1</v>
      </c>
      <c r="BB120" s="195">
        <v>0.1111111111111111</v>
      </c>
      <c r="BC120" s="187">
        <v>1</v>
      </c>
      <c r="BD120" s="195">
        <v>0.1111111111111111</v>
      </c>
      <c r="BE120" s="187">
        <v>1</v>
      </c>
      <c r="BF120" s="187">
        <v>2</v>
      </c>
      <c r="BG120" s="187">
        <v>1</v>
      </c>
    </row>
    <row r="121" spans="2:59" s="13" customFormat="1" ht="15" customHeight="1" x14ac:dyDescent="0.25">
      <c r="B121" s="209" t="s">
        <v>92</v>
      </c>
      <c r="C121" s="209" t="s">
        <v>118</v>
      </c>
      <c r="D121" s="209">
        <v>4402</v>
      </c>
      <c r="E121" s="209" t="s">
        <v>123</v>
      </c>
      <c r="F121" s="202">
        <v>20</v>
      </c>
      <c r="G121" s="187">
        <v>1</v>
      </c>
      <c r="H121" s="195">
        <v>0.05</v>
      </c>
      <c r="I121" s="187">
        <v>1</v>
      </c>
      <c r="J121" s="195">
        <v>0.05</v>
      </c>
      <c r="K121" s="187">
        <v>3</v>
      </c>
      <c r="L121" s="195">
        <v>0.15</v>
      </c>
      <c r="M121" s="187">
        <v>3</v>
      </c>
      <c r="N121" s="195">
        <v>0.15</v>
      </c>
      <c r="O121" s="187">
        <v>3</v>
      </c>
      <c r="P121" s="195">
        <v>0.15</v>
      </c>
      <c r="Q121" s="187">
        <v>3</v>
      </c>
      <c r="R121" s="195">
        <v>0.15</v>
      </c>
      <c r="S121" s="187">
        <v>3</v>
      </c>
      <c r="T121" s="195">
        <v>0.15</v>
      </c>
      <c r="U121" s="187">
        <v>3</v>
      </c>
      <c r="V121" s="195">
        <v>0.15</v>
      </c>
      <c r="W121" s="187">
        <v>3</v>
      </c>
      <c r="X121" s="195">
        <v>0.15</v>
      </c>
      <c r="Y121" s="187">
        <v>2</v>
      </c>
      <c r="Z121" s="195">
        <v>0.1</v>
      </c>
      <c r="AA121" s="187">
        <v>4</v>
      </c>
      <c r="AB121" s="195">
        <v>0.2</v>
      </c>
      <c r="AC121" s="187">
        <v>2</v>
      </c>
      <c r="AD121" s="195">
        <v>0.1</v>
      </c>
      <c r="AE121" s="187">
        <v>4</v>
      </c>
      <c r="AF121" s="195">
        <v>0.2</v>
      </c>
      <c r="AG121" s="187">
        <v>4</v>
      </c>
      <c r="AH121" s="195">
        <v>0.2</v>
      </c>
      <c r="AI121" s="201">
        <v>18</v>
      </c>
      <c r="AJ121" s="187">
        <v>3</v>
      </c>
      <c r="AK121" s="195">
        <v>0.16666666666666666</v>
      </c>
      <c r="AL121" s="187">
        <v>3</v>
      </c>
      <c r="AM121" s="195">
        <v>0.16666666666666666</v>
      </c>
      <c r="AN121" s="187">
        <v>3</v>
      </c>
      <c r="AO121" s="195">
        <v>0.16666666666666666</v>
      </c>
      <c r="AP121" s="187">
        <v>1</v>
      </c>
      <c r="AQ121" s="195">
        <v>5.5555555555555552E-2</v>
      </c>
      <c r="AR121" s="187">
        <v>2</v>
      </c>
      <c r="AS121" s="195">
        <v>0.1111111111111111</v>
      </c>
      <c r="AT121" s="187">
        <v>2</v>
      </c>
      <c r="AU121" s="195">
        <v>0.1111111111111111</v>
      </c>
      <c r="AV121" s="187">
        <v>2</v>
      </c>
      <c r="AW121" s="195">
        <v>0.1111111111111111</v>
      </c>
      <c r="AX121" s="187">
        <v>2</v>
      </c>
      <c r="AY121" s="195">
        <v>0.1111111111111111</v>
      </c>
      <c r="AZ121" s="206">
        <v>27</v>
      </c>
      <c r="BA121" s="187">
        <v>6</v>
      </c>
      <c r="BB121" s="195">
        <v>0.22222222222222221</v>
      </c>
      <c r="BC121" s="187">
        <v>6</v>
      </c>
      <c r="BD121" s="195">
        <v>0.22222222222222221</v>
      </c>
      <c r="BE121" s="187">
        <v>6</v>
      </c>
      <c r="BF121" s="187">
        <v>1</v>
      </c>
      <c r="BG121" s="187">
        <v>0</v>
      </c>
    </row>
    <row r="122" spans="2:59" s="13" customFormat="1" ht="15" customHeight="1" x14ac:dyDescent="0.25">
      <c r="B122" s="210" t="s">
        <v>92</v>
      </c>
      <c r="C122" s="210" t="s">
        <v>118</v>
      </c>
      <c r="D122" s="210">
        <v>34132</v>
      </c>
      <c r="E122" s="210" t="s">
        <v>475</v>
      </c>
      <c r="F122" s="202">
        <v>12</v>
      </c>
      <c r="G122" s="187">
        <v>1</v>
      </c>
      <c r="H122" s="195">
        <v>8.3333333333333329E-2</v>
      </c>
      <c r="I122" s="187">
        <v>1</v>
      </c>
      <c r="J122" s="195">
        <v>8.3333333333333329E-2</v>
      </c>
      <c r="K122" s="187">
        <v>0</v>
      </c>
      <c r="L122" s="195">
        <v>0</v>
      </c>
      <c r="M122" s="187">
        <v>2</v>
      </c>
      <c r="N122" s="195">
        <v>0.16666666666666666</v>
      </c>
      <c r="O122" s="187">
        <v>0</v>
      </c>
      <c r="P122" s="195">
        <v>0</v>
      </c>
      <c r="Q122" s="187">
        <v>0</v>
      </c>
      <c r="R122" s="195">
        <v>0</v>
      </c>
      <c r="S122" s="187">
        <v>2</v>
      </c>
      <c r="T122" s="195">
        <v>0.16666666666666666</v>
      </c>
      <c r="U122" s="187">
        <v>0</v>
      </c>
      <c r="V122" s="195">
        <v>0</v>
      </c>
      <c r="W122" s="187">
        <v>0</v>
      </c>
      <c r="X122" s="195">
        <v>0</v>
      </c>
      <c r="Y122" s="187">
        <v>2</v>
      </c>
      <c r="Z122" s="195">
        <v>0.16666666666666666</v>
      </c>
      <c r="AA122" s="187">
        <v>0</v>
      </c>
      <c r="AB122" s="195">
        <v>0</v>
      </c>
      <c r="AC122" s="187">
        <v>2</v>
      </c>
      <c r="AD122" s="195">
        <v>0.16666666666666666</v>
      </c>
      <c r="AE122" s="187">
        <v>0</v>
      </c>
      <c r="AF122" s="195">
        <v>0</v>
      </c>
      <c r="AG122" s="187">
        <v>0</v>
      </c>
      <c r="AH122" s="195">
        <v>0</v>
      </c>
      <c r="AI122" s="201">
        <v>15</v>
      </c>
      <c r="AJ122" s="187">
        <v>0</v>
      </c>
      <c r="AK122" s="195">
        <v>0</v>
      </c>
      <c r="AL122" s="187">
        <v>0</v>
      </c>
      <c r="AM122" s="195">
        <v>0</v>
      </c>
      <c r="AN122" s="187">
        <v>0</v>
      </c>
      <c r="AO122" s="195">
        <v>0</v>
      </c>
      <c r="AP122" s="187">
        <v>0</v>
      </c>
      <c r="AQ122" s="195">
        <v>0</v>
      </c>
      <c r="AR122" s="187">
        <v>1</v>
      </c>
      <c r="AS122" s="195">
        <v>6.6666666666666666E-2</v>
      </c>
      <c r="AT122" s="187">
        <v>1</v>
      </c>
      <c r="AU122" s="195">
        <v>6.6666666666666666E-2</v>
      </c>
      <c r="AV122" s="187">
        <v>2</v>
      </c>
      <c r="AW122" s="195">
        <v>0.13333333333333333</v>
      </c>
      <c r="AX122" s="187">
        <v>1</v>
      </c>
      <c r="AY122" s="195">
        <v>6.6666666666666666E-2</v>
      </c>
      <c r="AZ122" s="206">
        <v>14</v>
      </c>
      <c r="BA122" s="187">
        <v>1</v>
      </c>
      <c r="BB122" s="195">
        <v>7.1428571428571425E-2</v>
      </c>
      <c r="BC122" s="187">
        <v>1</v>
      </c>
      <c r="BD122" s="195">
        <v>7.1428571428571425E-2</v>
      </c>
      <c r="BE122" s="187">
        <v>2</v>
      </c>
      <c r="BF122" s="187">
        <v>0</v>
      </c>
      <c r="BG122" s="187">
        <v>0</v>
      </c>
    </row>
    <row r="123" spans="2:59" s="13" customFormat="1" ht="15" customHeight="1" x14ac:dyDescent="0.25">
      <c r="B123" s="209" t="s">
        <v>92</v>
      </c>
      <c r="C123" s="209" t="s">
        <v>92</v>
      </c>
      <c r="D123" s="209">
        <v>26094</v>
      </c>
      <c r="E123" s="209" t="s">
        <v>222</v>
      </c>
      <c r="F123" s="202">
        <v>100</v>
      </c>
      <c r="G123" s="187">
        <v>0</v>
      </c>
      <c r="H123" s="195">
        <v>0</v>
      </c>
      <c r="I123" s="187">
        <v>2</v>
      </c>
      <c r="J123" s="195">
        <v>0.02</v>
      </c>
      <c r="K123" s="187">
        <v>9</v>
      </c>
      <c r="L123" s="195">
        <v>0.09</v>
      </c>
      <c r="M123" s="187">
        <v>16</v>
      </c>
      <c r="N123" s="195">
        <v>0.16</v>
      </c>
      <c r="O123" s="187">
        <v>18</v>
      </c>
      <c r="P123" s="195">
        <v>0.18</v>
      </c>
      <c r="Q123" s="187">
        <v>9</v>
      </c>
      <c r="R123" s="195">
        <v>0.09</v>
      </c>
      <c r="S123" s="187">
        <v>16</v>
      </c>
      <c r="T123" s="195">
        <v>0.16</v>
      </c>
      <c r="U123" s="187">
        <v>18</v>
      </c>
      <c r="V123" s="195">
        <v>0.18</v>
      </c>
      <c r="W123" s="187">
        <v>9</v>
      </c>
      <c r="X123" s="195">
        <v>0.09</v>
      </c>
      <c r="Y123" s="187">
        <v>16</v>
      </c>
      <c r="Z123" s="195">
        <v>0.16</v>
      </c>
      <c r="AA123" s="187">
        <v>9</v>
      </c>
      <c r="AB123" s="195">
        <v>0.09</v>
      </c>
      <c r="AC123" s="187">
        <v>16</v>
      </c>
      <c r="AD123" s="195">
        <v>0.16</v>
      </c>
      <c r="AE123" s="187">
        <v>7</v>
      </c>
      <c r="AF123" s="195">
        <v>7.0000000000000007E-2</v>
      </c>
      <c r="AG123" s="187">
        <v>9</v>
      </c>
      <c r="AH123" s="195">
        <v>0.09</v>
      </c>
      <c r="AI123" s="201">
        <v>119</v>
      </c>
      <c r="AJ123" s="187">
        <v>19</v>
      </c>
      <c r="AK123" s="195">
        <v>0.15966386554621848</v>
      </c>
      <c r="AL123" s="187">
        <v>19</v>
      </c>
      <c r="AM123" s="195">
        <v>0.15966386554621848</v>
      </c>
      <c r="AN123" s="187">
        <v>19</v>
      </c>
      <c r="AO123" s="195">
        <v>0.15966386554621848</v>
      </c>
      <c r="AP123" s="187">
        <v>9</v>
      </c>
      <c r="AQ123" s="195">
        <v>7.5630252100840331E-2</v>
      </c>
      <c r="AR123" s="187">
        <v>22</v>
      </c>
      <c r="AS123" s="195">
        <v>0.18487394957983194</v>
      </c>
      <c r="AT123" s="187">
        <v>22</v>
      </c>
      <c r="AU123" s="195">
        <v>0.18487394957983194</v>
      </c>
      <c r="AV123" s="187">
        <v>6</v>
      </c>
      <c r="AW123" s="195">
        <v>5.0420168067226892E-2</v>
      </c>
      <c r="AX123" s="187">
        <v>22</v>
      </c>
      <c r="AY123" s="195">
        <v>0.18487394957983194</v>
      </c>
      <c r="AZ123" s="206">
        <v>185</v>
      </c>
      <c r="BA123" s="187">
        <v>14</v>
      </c>
      <c r="BB123" s="195">
        <v>7.567567567567568E-2</v>
      </c>
      <c r="BC123" s="187">
        <v>14</v>
      </c>
      <c r="BD123" s="195">
        <v>7.567567567567568E-2</v>
      </c>
      <c r="BE123" s="187">
        <v>2</v>
      </c>
      <c r="BF123" s="187">
        <v>4</v>
      </c>
      <c r="BG123" s="187">
        <v>0</v>
      </c>
    </row>
    <row r="124" spans="2:59" s="13" customFormat="1" ht="15" customHeight="1" x14ac:dyDescent="0.25">
      <c r="B124" s="210" t="s">
        <v>92</v>
      </c>
      <c r="C124" s="210" t="s">
        <v>92</v>
      </c>
      <c r="D124" s="210">
        <v>4375</v>
      </c>
      <c r="E124" s="210" t="s">
        <v>96</v>
      </c>
      <c r="F124" s="202">
        <v>50</v>
      </c>
      <c r="G124" s="187">
        <v>0</v>
      </c>
      <c r="H124" s="195">
        <v>0</v>
      </c>
      <c r="I124" s="187">
        <v>0</v>
      </c>
      <c r="J124" s="195">
        <v>0</v>
      </c>
      <c r="K124" s="187">
        <v>5</v>
      </c>
      <c r="L124" s="195">
        <v>0.1</v>
      </c>
      <c r="M124" s="187">
        <v>2</v>
      </c>
      <c r="N124" s="195">
        <v>0.04</v>
      </c>
      <c r="O124" s="187">
        <v>9</v>
      </c>
      <c r="P124" s="195">
        <v>0.18</v>
      </c>
      <c r="Q124" s="187">
        <v>5</v>
      </c>
      <c r="R124" s="195">
        <v>0.1</v>
      </c>
      <c r="S124" s="187">
        <v>2</v>
      </c>
      <c r="T124" s="195">
        <v>0.04</v>
      </c>
      <c r="U124" s="187">
        <v>9</v>
      </c>
      <c r="V124" s="195">
        <v>0.18</v>
      </c>
      <c r="W124" s="187">
        <v>5</v>
      </c>
      <c r="X124" s="195">
        <v>0.1</v>
      </c>
      <c r="Y124" s="187">
        <v>2</v>
      </c>
      <c r="Z124" s="195">
        <v>0.04</v>
      </c>
      <c r="AA124" s="187">
        <v>5</v>
      </c>
      <c r="AB124" s="195">
        <v>0.1</v>
      </c>
      <c r="AC124" s="187">
        <v>2</v>
      </c>
      <c r="AD124" s="195">
        <v>0.04</v>
      </c>
      <c r="AE124" s="187">
        <v>3</v>
      </c>
      <c r="AF124" s="195">
        <v>0.06</v>
      </c>
      <c r="AG124" s="187">
        <v>4</v>
      </c>
      <c r="AH124" s="195">
        <v>0.08</v>
      </c>
      <c r="AI124" s="201">
        <v>80</v>
      </c>
      <c r="AJ124" s="187">
        <v>10</v>
      </c>
      <c r="AK124" s="195">
        <v>0.125</v>
      </c>
      <c r="AL124" s="187">
        <v>10</v>
      </c>
      <c r="AM124" s="195">
        <v>0.125</v>
      </c>
      <c r="AN124" s="187">
        <v>10</v>
      </c>
      <c r="AO124" s="195">
        <v>0.125</v>
      </c>
      <c r="AP124" s="187">
        <v>8</v>
      </c>
      <c r="AQ124" s="195">
        <v>0.1</v>
      </c>
      <c r="AR124" s="187">
        <v>12</v>
      </c>
      <c r="AS124" s="195">
        <v>0.15</v>
      </c>
      <c r="AT124" s="187">
        <v>12</v>
      </c>
      <c r="AU124" s="195">
        <v>0.15</v>
      </c>
      <c r="AV124" s="187">
        <v>7</v>
      </c>
      <c r="AW124" s="195">
        <v>8.7499999999999994E-2</v>
      </c>
      <c r="AX124" s="187">
        <v>12</v>
      </c>
      <c r="AY124" s="195">
        <v>0.15</v>
      </c>
      <c r="AZ124" s="206">
        <v>52</v>
      </c>
      <c r="BA124" s="187">
        <v>8</v>
      </c>
      <c r="BB124" s="195">
        <v>0.15384615384615385</v>
      </c>
      <c r="BC124" s="187">
        <v>5</v>
      </c>
      <c r="BD124" s="195">
        <v>9.6153846153846159E-2</v>
      </c>
      <c r="BE124" s="187">
        <v>6</v>
      </c>
      <c r="BF124" s="187">
        <v>2</v>
      </c>
      <c r="BG124" s="187">
        <v>5</v>
      </c>
    </row>
    <row r="125" spans="2:59" s="13" customFormat="1" ht="15" customHeight="1" x14ac:dyDescent="0.25">
      <c r="B125" s="209" t="s">
        <v>92</v>
      </c>
      <c r="C125" s="209" t="s">
        <v>92</v>
      </c>
      <c r="D125" s="209">
        <v>4372</v>
      </c>
      <c r="E125" s="209" t="s">
        <v>93</v>
      </c>
      <c r="F125" s="202">
        <v>400</v>
      </c>
      <c r="G125" s="187">
        <v>4</v>
      </c>
      <c r="H125" s="195">
        <v>0.01</v>
      </c>
      <c r="I125" s="187">
        <v>3</v>
      </c>
      <c r="J125" s="195">
        <v>7.4999999999999997E-3</v>
      </c>
      <c r="K125" s="187">
        <v>59</v>
      </c>
      <c r="L125" s="195">
        <v>0.14749999999999999</v>
      </c>
      <c r="M125" s="187">
        <v>72</v>
      </c>
      <c r="N125" s="195">
        <v>0.18</v>
      </c>
      <c r="O125" s="187">
        <v>71</v>
      </c>
      <c r="P125" s="195">
        <v>0.17749999999999999</v>
      </c>
      <c r="Q125" s="187">
        <v>61</v>
      </c>
      <c r="R125" s="195">
        <v>0.1525</v>
      </c>
      <c r="S125" s="187">
        <v>72</v>
      </c>
      <c r="T125" s="195">
        <v>0.18</v>
      </c>
      <c r="U125" s="187">
        <v>71</v>
      </c>
      <c r="V125" s="195">
        <v>0.17749999999999999</v>
      </c>
      <c r="W125" s="187">
        <v>60</v>
      </c>
      <c r="X125" s="195">
        <v>0.15</v>
      </c>
      <c r="Y125" s="187">
        <v>73</v>
      </c>
      <c r="Z125" s="195">
        <v>0.1825</v>
      </c>
      <c r="AA125" s="187">
        <v>59</v>
      </c>
      <c r="AB125" s="195">
        <v>0.14749999999999999</v>
      </c>
      <c r="AC125" s="187">
        <v>71</v>
      </c>
      <c r="AD125" s="195">
        <v>0.17749999999999999</v>
      </c>
      <c r="AE125" s="187">
        <v>34</v>
      </c>
      <c r="AF125" s="195">
        <v>8.5000000000000006E-2</v>
      </c>
      <c r="AG125" s="187">
        <v>18</v>
      </c>
      <c r="AH125" s="195">
        <v>4.4999999999999998E-2</v>
      </c>
      <c r="AI125" s="201">
        <v>430</v>
      </c>
      <c r="AJ125" s="187">
        <v>56</v>
      </c>
      <c r="AK125" s="195">
        <v>0.13023255813953488</v>
      </c>
      <c r="AL125" s="187">
        <v>56</v>
      </c>
      <c r="AM125" s="195">
        <v>0.13023255813953488</v>
      </c>
      <c r="AN125" s="187">
        <v>57</v>
      </c>
      <c r="AO125" s="195">
        <v>0.13255813953488371</v>
      </c>
      <c r="AP125" s="187">
        <v>55</v>
      </c>
      <c r="AQ125" s="195">
        <v>0.12790697674418605</v>
      </c>
      <c r="AR125" s="187">
        <v>54</v>
      </c>
      <c r="AS125" s="195">
        <v>0.12558139534883722</v>
      </c>
      <c r="AT125" s="187">
        <v>58</v>
      </c>
      <c r="AU125" s="195">
        <v>0.13488372093023257</v>
      </c>
      <c r="AV125" s="187">
        <v>18</v>
      </c>
      <c r="AW125" s="195">
        <v>4.1860465116279069E-2</v>
      </c>
      <c r="AX125" s="187">
        <v>57</v>
      </c>
      <c r="AY125" s="195">
        <v>0.13255813953488371</v>
      </c>
      <c r="AZ125" s="206">
        <v>520</v>
      </c>
      <c r="BA125" s="187">
        <v>58</v>
      </c>
      <c r="BB125" s="195">
        <v>0.11153846153846154</v>
      </c>
      <c r="BC125" s="187">
        <v>55</v>
      </c>
      <c r="BD125" s="195">
        <v>0.10576923076923077</v>
      </c>
      <c r="BE125" s="187">
        <v>24</v>
      </c>
      <c r="BF125" s="187">
        <v>30</v>
      </c>
      <c r="BG125" s="187">
        <v>133</v>
      </c>
    </row>
    <row r="126" spans="2:59" s="13" customFormat="1" ht="15" customHeight="1" x14ac:dyDescent="0.25">
      <c r="B126" s="209" t="s">
        <v>92</v>
      </c>
      <c r="C126" s="209" t="s">
        <v>92</v>
      </c>
      <c r="D126" s="209">
        <v>4374</v>
      </c>
      <c r="E126" s="209" t="s">
        <v>95</v>
      </c>
      <c r="F126" s="202">
        <v>24</v>
      </c>
      <c r="G126" s="187">
        <v>0</v>
      </c>
      <c r="H126" s="195">
        <v>0</v>
      </c>
      <c r="I126" s="187">
        <v>0</v>
      </c>
      <c r="J126" s="195">
        <v>0</v>
      </c>
      <c r="K126" s="187">
        <v>2</v>
      </c>
      <c r="L126" s="195">
        <v>8.3333333333333329E-2</v>
      </c>
      <c r="M126" s="187">
        <v>2</v>
      </c>
      <c r="N126" s="195">
        <v>8.3333333333333329E-2</v>
      </c>
      <c r="O126" s="187">
        <v>3</v>
      </c>
      <c r="P126" s="195">
        <v>0.125</v>
      </c>
      <c r="Q126" s="187">
        <v>2</v>
      </c>
      <c r="R126" s="195">
        <v>8.3333333333333329E-2</v>
      </c>
      <c r="S126" s="187">
        <v>2</v>
      </c>
      <c r="T126" s="195">
        <v>8.3333333333333329E-2</v>
      </c>
      <c r="U126" s="187">
        <v>3</v>
      </c>
      <c r="V126" s="195">
        <v>0.125</v>
      </c>
      <c r="W126" s="187">
        <v>2</v>
      </c>
      <c r="X126" s="195">
        <v>8.3333333333333329E-2</v>
      </c>
      <c r="Y126" s="187">
        <v>2</v>
      </c>
      <c r="Z126" s="195">
        <v>8.3333333333333329E-2</v>
      </c>
      <c r="AA126" s="187">
        <v>2</v>
      </c>
      <c r="AB126" s="195">
        <v>8.3333333333333329E-2</v>
      </c>
      <c r="AC126" s="187">
        <v>2</v>
      </c>
      <c r="AD126" s="195">
        <v>8.3333333333333329E-2</v>
      </c>
      <c r="AE126" s="187">
        <v>3</v>
      </c>
      <c r="AF126" s="195">
        <v>0.125</v>
      </c>
      <c r="AG126" s="187">
        <v>2</v>
      </c>
      <c r="AH126" s="195">
        <v>8.3333333333333329E-2</v>
      </c>
      <c r="AI126" s="201">
        <v>20</v>
      </c>
      <c r="AJ126" s="187">
        <v>3</v>
      </c>
      <c r="AK126" s="195">
        <v>0.15</v>
      </c>
      <c r="AL126" s="187">
        <v>3</v>
      </c>
      <c r="AM126" s="195">
        <v>0.15</v>
      </c>
      <c r="AN126" s="187">
        <v>5</v>
      </c>
      <c r="AO126" s="195">
        <v>0.25</v>
      </c>
      <c r="AP126" s="187">
        <v>3</v>
      </c>
      <c r="AQ126" s="195">
        <v>0.15</v>
      </c>
      <c r="AR126" s="187">
        <v>1</v>
      </c>
      <c r="AS126" s="195">
        <v>0.05</v>
      </c>
      <c r="AT126" s="187">
        <v>2</v>
      </c>
      <c r="AU126" s="195">
        <v>0.1</v>
      </c>
      <c r="AV126" s="187">
        <v>6</v>
      </c>
      <c r="AW126" s="195">
        <v>0.3</v>
      </c>
      <c r="AX126" s="187">
        <v>2</v>
      </c>
      <c r="AY126" s="195">
        <v>0.1</v>
      </c>
      <c r="AZ126" s="206">
        <v>33</v>
      </c>
      <c r="BA126" s="187">
        <v>6</v>
      </c>
      <c r="BB126" s="195">
        <v>0.18181818181818182</v>
      </c>
      <c r="BC126" s="187">
        <v>5</v>
      </c>
      <c r="BD126" s="195">
        <v>0.15151515151515152</v>
      </c>
      <c r="BE126" s="187">
        <v>2</v>
      </c>
      <c r="BF126" s="187">
        <v>3</v>
      </c>
      <c r="BG126" s="187">
        <v>3</v>
      </c>
    </row>
    <row r="127" spans="2:59" s="13" customFormat="1" ht="15" customHeight="1" x14ac:dyDescent="0.25">
      <c r="B127" s="210" t="s">
        <v>92</v>
      </c>
      <c r="C127" s="210" t="s">
        <v>92</v>
      </c>
      <c r="D127" s="210">
        <v>4373</v>
      </c>
      <c r="E127" s="210" t="s">
        <v>94</v>
      </c>
      <c r="F127" s="202">
        <v>500</v>
      </c>
      <c r="G127" s="187">
        <v>35</v>
      </c>
      <c r="H127" s="195">
        <v>7.0000000000000007E-2</v>
      </c>
      <c r="I127" s="187">
        <v>40</v>
      </c>
      <c r="J127" s="195">
        <v>0.08</v>
      </c>
      <c r="K127" s="187">
        <v>68</v>
      </c>
      <c r="L127" s="195">
        <v>0.13600000000000001</v>
      </c>
      <c r="M127" s="187">
        <v>75</v>
      </c>
      <c r="N127" s="195">
        <v>0.15</v>
      </c>
      <c r="O127" s="187">
        <v>90</v>
      </c>
      <c r="P127" s="195">
        <v>0.18</v>
      </c>
      <c r="Q127" s="187">
        <v>68</v>
      </c>
      <c r="R127" s="195">
        <v>0.13600000000000001</v>
      </c>
      <c r="S127" s="187">
        <v>76</v>
      </c>
      <c r="T127" s="195">
        <v>0.152</v>
      </c>
      <c r="U127" s="187">
        <v>90</v>
      </c>
      <c r="V127" s="195">
        <v>0.18</v>
      </c>
      <c r="W127" s="187">
        <v>68</v>
      </c>
      <c r="X127" s="195">
        <v>0.13600000000000001</v>
      </c>
      <c r="Y127" s="187">
        <v>75</v>
      </c>
      <c r="Z127" s="195">
        <v>0.15</v>
      </c>
      <c r="AA127" s="187">
        <v>68</v>
      </c>
      <c r="AB127" s="195">
        <v>0.13600000000000001</v>
      </c>
      <c r="AC127" s="187">
        <v>75</v>
      </c>
      <c r="AD127" s="195">
        <v>0.15</v>
      </c>
      <c r="AE127" s="187">
        <v>39</v>
      </c>
      <c r="AF127" s="195">
        <v>7.8E-2</v>
      </c>
      <c r="AG127" s="187">
        <v>28</v>
      </c>
      <c r="AH127" s="195">
        <v>5.6000000000000001E-2</v>
      </c>
      <c r="AI127" s="201">
        <v>460</v>
      </c>
      <c r="AJ127" s="187">
        <v>72</v>
      </c>
      <c r="AK127" s="195">
        <v>0.15652173913043479</v>
      </c>
      <c r="AL127" s="187">
        <v>72</v>
      </c>
      <c r="AM127" s="195">
        <v>0.15652173913043479</v>
      </c>
      <c r="AN127" s="187">
        <v>73</v>
      </c>
      <c r="AO127" s="195">
        <v>0.15869565217391304</v>
      </c>
      <c r="AP127" s="187">
        <v>59</v>
      </c>
      <c r="AQ127" s="195">
        <v>0.1282608695652174</v>
      </c>
      <c r="AR127" s="187">
        <v>77</v>
      </c>
      <c r="AS127" s="195">
        <v>0.16739130434782609</v>
      </c>
      <c r="AT127" s="187">
        <v>75</v>
      </c>
      <c r="AU127" s="195">
        <v>0.16304347826086957</v>
      </c>
      <c r="AV127" s="187">
        <v>30</v>
      </c>
      <c r="AW127" s="195">
        <v>6.5217391304347824E-2</v>
      </c>
      <c r="AX127" s="187">
        <v>79</v>
      </c>
      <c r="AY127" s="195">
        <v>0.17173913043478262</v>
      </c>
      <c r="AZ127" s="206">
        <v>560</v>
      </c>
      <c r="BA127" s="187">
        <v>59</v>
      </c>
      <c r="BB127" s="195">
        <v>0.10535714285714286</v>
      </c>
      <c r="BC127" s="187">
        <v>55</v>
      </c>
      <c r="BD127" s="195">
        <v>9.8214285714285712E-2</v>
      </c>
      <c r="BE127" s="187">
        <v>64</v>
      </c>
      <c r="BF127" s="187">
        <v>45</v>
      </c>
      <c r="BG127" s="187">
        <v>75</v>
      </c>
    </row>
    <row r="128" spans="2:59" s="13" customFormat="1" ht="15" customHeight="1" x14ac:dyDescent="0.25">
      <c r="B128" s="210" t="s">
        <v>92</v>
      </c>
      <c r="C128" s="210" t="s">
        <v>101</v>
      </c>
      <c r="D128" s="210">
        <v>4381</v>
      </c>
      <c r="E128" s="210" t="s">
        <v>102</v>
      </c>
      <c r="F128" s="202">
        <v>23</v>
      </c>
      <c r="G128" s="187">
        <v>0</v>
      </c>
      <c r="H128" s="195">
        <v>0</v>
      </c>
      <c r="I128" s="187">
        <v>0</v>
      </c>
      <c r="J128" s="195">
        <v>0</v>
      </c>
      <c r="K128" s="187">
        <v>1</v>
      </c>
      <c r="L128" s="195">
        <v>4.3478260869565216E-2</v>
      </c>
      <c r="M128" s="187">
        <v>2</v>
      </c>
      <c r="N128" s="195">
        <v>8.6956521739130432E-2</v>
      </c>
      <c r="O128" s="187">
        <v>7</v>
      </c>
      <c r="P128" s="195">
        <v>0.30434782608695654</v>
      </c>
      <c r="Q128" s="187">
        <v>1</v>
      </c>
      <c r="R128" s="195">
        <v>4.3478260869565216E-2</v>
      </c>
      <c r="S128" s="187">
        <v>2</v>
      </c>
      <c r="T128" s="195">
        <v>8.6956521739130432E-2</v>
      </c>
      <c r="U128" s="187">
        <v>6</v>
      </c>
      <c r="V128" s="195">
        <v>0.2608695652173913</v>
      </c>
      <c r="W128" s="187">
        <v>1</v>
      </c>
      <c r="X128" s="195">
        <v>4.3478260869565216E-2</v>
      </c>
      <c r="Y128" s="187">
        <v>2</v>
      </c>
      <c r="Z128" s="195">
        <v>8.6956521739130432E-2</v>
      </c>
      <c r="AA128" s="187">
        <v>1</v>
      </c>
      <c r="AB128" s="195">
        <v>4.3478260869565216E-2</v>
      </c>
      <c r="AC128" s="187">
        <v>2</v>
      </c>
      <c r="AD128" s="195">
        <v>8.6956521739130432E-2</v>
      </c>
      <c r="AE128" s="187">
        <v>4</v>
      </c>
      <c r="AF128" s="195">
        <v>0.17391304347826086</v>
      </c>
      <c r="AG128" s="187">
        <v>5</v>
      </c>
      <c r="AH128" s="195">
        <v>0.21739130434782608</v>
      </c>
      <c r="AI128" s="201">
        <v>40</v>
      </c>
      <c r="AJ128" s="187">
        <v>6</v>
      </c>
      <c r="AK128" s="195">
        <v>0.15</v>
      </c>
      <c r="AL128" s="187">
        <v>6</v>
      </c>
      <c r="AM128" s="195">
        <v>0.15</v>
      </c>
      <c r="AN128" s="187">
        <v>6</v>
      </c>
      <c r="AO128" s="195">
        <v>0.15</v>
      </c>
      <c r="AP128" s="187">
        <v>3</v>
      </c>
      <c r="AQ128" s="195">
        <v>7.4999999999999997E-2</v>
      </c>
      <c r="AR128" s="187">
        <v>2</v>
      </c>
      <c r="AS128" s="195">
        <v>0.05</v>
      </c>
      <c r="AT128" s="187">
        <v>2</v>
      </c>
      <c r="AU128" s="195">
        <v>0.05</v>
      </c>
      <c r="AV128" s="187">
        <v>2</v>
      </c>
      <c r="AW128" s="195">
        <v>0.05</v>
      </c>
      <c r="AX128" s="187">
        <v>2</v>
      </c>
      <c r="AY128" s="195">
        <v>0.05</v>
      </c>
      <c r="AZ128" s="206">
        <v>43</v>
      </c>
      <c r="BA128" s="187">
        <v>7</v>
      </c>
      <c r="BB128" s="195">
        <v>0.16279069767441862</v>
      </c>
      <c r="BC128" s="187">
        <v>7</v>
      </c>
      <c r="BD128" s="195">
        <v>0.16279069767441862</v>
      </c>
      <c r="BE128" s="187">
        <v>6</v>
      </c>
      <c r="BF128" s="187">
        <v>0</v>
      </c>
      <c r="BG128" s="187">
        <v>1</v>
      </c>
    </row>
    <row r="129" spans="2:59" s="13" customFormat="1" ht="15" customHeight="1" x14ac:dyDescent="0.25">
      <c r="B129" s="209" t="s">
        <v>92</v>
      </c>
      <c r="C129" s="209" t="s">
        <v>101</v>
      </c>
      <c r="D129" s="209">
        <v>4380</v>
      </c>
      <c r="E129" s="209" t="s">
        <v>101</v>
      </c>
      <c r="F129" s="202">
        <v>218</v>
      </c>
      <c r="G129" s="187">
        <v>0</v>
      </c>
      <c r="H129" s="195">
        <v>0</v>
      </c>
      <c r="I129" s="187">
        <v>0</v>
      </c>
      <c r="J129" s="195">
        <v>0</v>
      </c>
      <c r="K129" s="187">
        <v>34</v>
      </c>
      <c r="L129" s="195">
        <v>0.15596330275229359</v>
      </c>
      <c r="M129" s="187">
        <v>32</v>
      </c>
      <c r="N129" s="195">
        <v>0.14678899082568808</v>
      </c>
      <c r="O129" s="187">
        <v>34</v>
      </c>
      <c r="P129" s="195">
        <v>0.15596330275229359</v>
      </c>
      <c r="Q129" s="187">
        <v>34</v>
      </c>
      <c r="R129" s="195">
        <v>0.15596330275229359</v>
      </c>
      <c r="S129" s="187">
        <v>33</v>
      </c>
      <c r="T129" s="195">
        <v>0.15137614678899083</v>
      </c>
      <c r="U129" s="187">
        <v>34</v>
      </c>
      <c r="V129" s="195">
        <v>0.15596330275229359</v>
      </c>
      <c r="W129" s="187">
        <v>34</v>
      </c>
      <c r="X129" s="195">
        <v>0.15596330275229359</v>
      </c>
      <c r="Y129" s="187">
        <v>33</v>
      </c>
      <c r="Z129" s="195">
        <v>0.15137614678899083</v>
      </c>
      <c r="AA129" s="187">
        <v>34</v>
      </c>
      <c r="AB129" s="195">
        <v>0.15596330275229359</v>
      </c>
      <c r="AC129" s="187">
        <v>33</v>
      </c>
      <c r="AD129" s="195">
        <v>0.15137614678899083</v>
      </c>
      <c r="AE129" s="187">
        <v>16</v>
      </c>
      <c r="AF129" s="195">
        <v>7.3394495412844041E-2</v>
      </c>
      <c r="AG129" s="187">
        <v>19</v>
      </c>
      <c r="AH129" s="195">
        <v>8.7155963302752298E-2</v>
      </c>
      <c r="AI129" s="201">
        <v>260</v>
      </c>
      <c r="AJ129" s="187">
        <v>29</v>
      </c>
      <c r="AK129" s="195">
        <v>0.11153846153846154</v>
      </c>
      <c r="AL129" s="187">
        <v>30</v>
      </c>
      <c r="AM129" s="195">
        <v>0.11538461538461539</v>
      </c>
      <c r="AN129" s="187">
        <v>29</v>
      </c>
      <c r="AO129" s="195">
        <v>0.11153846153846154</v>
      </c>
      <c r="AP129" s="187">
        <v>36</v>
      </c>
      <c r="AQ129" s="195">
        <v>0.13846153846153847</v>
      </c>
      <c r="AR129" s="187">
        <v>31</v>
      </c>
      <c r="AS129" s="195">
        <v>0.11923076923076924</v>
      </c>
      <c r="AT129" s="187">
        <v>32</v>
      </c>
      <c r="AU129" s="195">
        <v>0.12307692307692308</v>
      </c>
      <c r="AV129" s="187">
        <v>7</v>
      </c>
      <c r="AW129" s="195">
        <v>2.6923076923076925E-2</v>
      </c>
      <c r="AX129" s="187">
        <v>30</v>
      </c>
      <c r="AY129" s="195">
        <v>0.11538461538461539</v>
      </c>
      <c r="AZ129" s="206">
        <v>272</v>
      </c>
      <c r="BA129" s="187">
        <v>38</v>
      </c>
      <c r="BB129" s="195">
        <v>0.13970588235294118</v>
      </c>
      <c r="BC129" s="187">
        <v>39</v>
      </c>
      <c r="BD129" s="195">
        <v>0.14338235294117646</v>
      </c>
      <c r="BE129" s="187">
        <v>1</v>
      </c>
      <c r="BF129" s="187">
        <v>6</v>
      </c>
      <c r="BG129" s="187">
        <v>72</v>
      </c>
    </row>
    <row r="130" spans="2:59" s="13" customFormat="1" ht="15" customHeight="1" x14ac:dyDescent="0.25">
      <c r="B130" s="210" t="s">
        <v>92</v>
      </c>
      <c r="C130" s="210" t="s">
        <v>101</v>
      </c>
      <c r="D130" s="210">
        <v>4383</v>
      </c>
      <c r="E130" s="210" t="s">
        <v>104</v>
      </c>
      <c r="F130" s="202">
        <v>41</v>
      </c>
      <c r="G130" s="187">
        <v>0</v>
      </c>
      <c r="H130" s="195">
        <v>0</v>
      </c>
      <c r="I130" s="187">
        <v>0</v>
      </c>
      <c r="J130" s="195">
        <v>0</v>
      </c>
      <c r="K130" s="187">
        <v>1</v>
      </c>
      <c r="L130" s="195">
        <v>2.4390243902439025E-2</v>
      </c>
      <c r="M130" s="187">
        <v>8</v>
      </c>
      <c r="N130" s="195">
        <v>0.1951219512195122</v>
      </c>
      <c r="O130" s="187">
        <v>7</v>
      </c>
      <c r="P130" s="195">
        <v>0.17073170731707318</v>
      </c>
      <c r="Q130" s="187">
        <v>1</v>
      </c>
      <c r="R130" s="195">
        <v>2.4390243902439025E-2</v>
      </c>
      <c r="S130" s="187">
        <v>8</v>
      </c>
      <c r="T130" s="195">
        <v>0.1951219512195122</v>
      </c>
      <c r="U130" s="187">
        <v>7</v>
      </c>
      <c r="V130" s="195">
        <v>0.17073170731707318</v>
      </c>
      <c r="W130" s="187">
        <v>1</v>
      </c>
      <c r="X130" s="195">
        <v>2.4390243902439025E-2</v>
      </c>
      <c r="Y130" s="187">
        <v>8</v>
      </c>
      <c r="Z130" s="195">
        <v>0.1951219512195122</v>
      </c>
      <c r="AA130" s="187">
        <v>1</v>
      </c>
      <c r="AB130" s="195">
        <v>2.4390243902439025E-2</v>
      </c>
      <c r="AC130" s="187">
        <v>8</v>
      </c>
      <c r="AD130" s="195">
        <v>0.1951219512195122</v>
      </c>
      <c r="AE130" s="187">
        <v>2</v>
      </c>
      <c r="AF130" s="195">
        <v>4.878048780487805E-2</v>
      </c>
      <c r="AG130" s="187">
        <v>2</v>
      </c>
      <c r="AH130" s="195">
        <v>4.878048780487805E-2</v>
      </c>
      <c r="AI130" s="201">
        <v>39</v>
      </c>
      <c r="AJ130" s="187">
        <v>6</v>
      </c>
      <c r="AK130" s="195">
        <v>0.15384615384615385</v>
      </c>
      <c r="AL130" s="187">
        <v>6</v>
      </c>
      <c r="AM130" s="195">
        <v>0.15384615384615385</v>
      </c>
      <c r="AN130" s="187">
        <v>6</v>
      </c>
      <c r="AO130" s="195">
        <v>0.15384615384615385</v>
      </c>
      <c r="AP130" s="187">
        <v>4</v>
      </c>
      <c r="AQ130" s="195">
        <v>0.10256410256410256</v>
      </c>
      <c r="AR130" s="187">
        <v>8</v>
      </c>
      <c r="AS130" s="195">
        <v>0.20512820512820512</v>
      </c>
      <c r="AT130" s="187">
        <v>8</v>
      </c>
      <c r="AU130" s="195">
        <v>0.20512820512820512</v>
      </c>
      <c r="AV130" s="187">
        <v>2</v>
      </c>
      <c r="AW130" s="195">
        <v>5.128205128205128E-2</v>
      </c>
      <c r="AX130" s="187">
        <v>8</v>
      </c>
      <c r="AY130" s="195">
        <v>0.20512820512820512</v>
      </c>
      <c r="AZ130" s="206">
        <v>56</v>
      </c>
      <c r="BA130" s="187">
        <v>5</v>
      </c>
      <c r="BB130" s="195">
        <v>8.9285714285714288E-2</v>
      </c>
      <c r="BC130" s="187">
        <v>5</v>
      </c>
      <c r="BD130" s="195">
        <v>8.9285714285714288E-2</v>
      </c>
      <c r="BE130" s="187">
        <v>1</v>
      </c>
      <c r="BF130" s="187">
        <v>0</v>
      </c>
      <c r="BG130" s="187">
        <v>0</v>
      </c>
    </row>
    <row r="131" spans="2:59" s="13" customFormat="1" ht="15" customHeight="1" x14ac:dyDescent="0.25">
      <c r="B131" s="209" t="s">
        <v>92</v>
      </c>
      <c r="C131" s="209" t="s">
        <v>101</v>
      </c>
      <c r="D131" s="209">
        <v>4382</v>
      </c>
      <c r="E131" s="209" t="s">
        <v>103</v>
      </c>
      <c r="F131" s="202">
        <v>38</v>
      </c>
      <c r="G131" s="187">
        <v>0</v>
      </c>
      <c r="H131" s="195">
        <v>0</v>
      </c>
      <c r="I131" s="187">
        <v>0</v>
      </c>
      <c r="J131" s="195">
        <v>0</v>
      </c>
      <c r="K131" s="187">
        <v>8</v>
      </c>
      <c r="L131" s="195">
        <v>0.21052631578947367</v>
      </c>
      <c r="M131" s="187">
        <v>10</v>
      </c>
      <c r="N131" s="195">
        <v>0.26315789473684209</v>
      </c>
      <c r="O131" s="187">
        <v>7</v>
      </c>
      <c r="P131" s="195">
        <v>0.18421052631578946</v>
      </c>
      <c r="Q131" s="187">
        <v>8</v>
      </c>
      <c r="R131" s="195">
        <v>0.21052631578947367</v>
      </c>
      <c r="S131" s="187">
        <v>10</v>
      </c>
      <c r="T131" s="195">
        <v>0.26315789473684209</v>
      </c>
      <c r="U131" s="187">
        <v>7</v>
      </c>
      <c r="V131" s="195">
        <v>0.18421052631578946</v>
      </c>
      <c r="W131" s="187">
        <v>9</v>
      </c>
      <c r="X131" s="195">
        <v>0.23684210526315788</v>
      </c>
      <c r="Y131" s="187">
        <v>10</v>
      </c>
      <c r="Z131" s="195">
        <v>0.26315789473684209</v>
      </c>
      <c r="AA131" s="187">
        <v>8</v>
      </c>
      <c r="AB131" s="195">
        <v>0.21052631578947367</v>
      </c>
      <c r="AC131" s="187">
        <v>10</v>
      </c>
      <c r="AD131" s="195">
        <v>0.26315789473684209</v>
      </c>
      <c r="AE131" s="187">
        <v>3</v>
      </c>
      <c r="AF131" s="195">
        <v>7.8947368421052627E-2</v>
      </c>
      <c r="AG131" s="187">
        <v>2</v>
      </c>
      <c r="AH131" s="195">
        <v>5.2631578947368418E-2</v>
      </c>
      <c r="AI131" s="201">
        <v>39</v>
      </c>
      <c r="AJ131" s="187">
        <v>5</v>
      </c>
      <c r="AK131" s="195">
        <v>0.12820512820512819</v>
      </c>
      <c r="AL131" s="187">
        <v>5</v>
      </c>
      <c r="AM131" s="195">
        <v>0.12820512820512819</v>
      </c>
      <c r="AN131" s="187">
        <v>5</v>
      </c>
      <c r="AO131" s="195">
        <v>0.12820512820512819</v>
      </c>
      <c r="AP131" s="187">
        <v>6</v>
      </c>
      <c r="AQ131" s="195">
        <v>0.15384615384615385</v>
      </c>
      <c r="AR131" s="187">
        <v>7</v>
      </c>
      <c r="AS131" s="195">
        <v>0.17948717948717949</v>
      </c>
      <c r="AT131" s="187">
        <v>7</v>
      </c>
      <c r="AU131" s="195">
        <v>0.17948717948717949</v>
      </c>
      <c r="AV131" s="187">
        <v>3</v>
      </c>
      <c r="AW131" s="195">
        <v>7.6923076923076927E-2</v>
      </c>
      <c r="AX131" s="187">
        <v>7</v>
      </c>
      <c r="AY131" s="195">
        <v>0.17948717948717949</v>
      </c>
      <c r="AZ131" s="206">
        <v>46</v>
      </c>
      <c r="BA131" s="187">
        <v>3</v>
      </c>
      <c r="BB131" s="195">
        <v>6.5217391304347824E-2</v>
      </c>
      <c r="BC131" s="187">
        <v>3</v>
      </c>
      <c r="BD131" s="195">
        <v>6.5217391304347824E-2</v>
      </c>
      <c r="BE131" s="187">
        <v>0</v>
      </c>
      <c r="BF131" s="187">
        <v>0</v>
      </c>
      <c r="BG131" s="187">
        <v>2</v>
      </c>
    </row>
    <row r="132" spans="2:59" s="13" customFormat="1" ht="15" customHeight="1" x14ac:dyDescent="0.25">
      <c r="B132" s="210" t="s">
        <v>92</v>
      </c>
      <c r="C132" s="210" t="s">
        <v>141</v>
      </c>
      <c r="D132" s="210">
        <v>4435</v>
      </c>
      <c r="E132" s="210" t="s">
        <v>156</v>
      </c>
      <c r="F132" s="202">
        <v>27</v>
      </c>
      <c r="G132" s="187">
        <v>1</v>
      </c>
      <c r="H132" s="195">
        <v>3.7037037037037035E-2</v>
      </c>
      <c r="I132" s="187">
        <v>1</v>
      </c>
      <c r="J132" s="195">
        <v>3.7037037037037035E-2</v>
      </c>
      <c r="K132" s="187">
        <v>2</v>
      </c>
      <c r="L132" s="195">
        <v>7.407407407407407E-2</v>
      </c>
      <c r="M132" s="187">
        <v>1</v>
      </c>
      <c r="N132" s="195">
        <v>3.7037037037037035E-2</v>
      </c>
      <c r="O132" s="187">
        <v>3</v>
      </c>
      <c r="P132" s="195">
        <v>0.1111111111111111</v>
      </c>
      <c r="Q132" s="187">
        <v>2</v>
      </c>
      <c r="R132" s="195">
        <v>7.407407407407407E-2</v>
      </c>
      <c r="S132" s="187">
        <v>1</v>
      </c>
      <c r="T132" s="195">
        <v>3.7037037037037035E-2</v>
      </c>
      <c r="U132" s="187">
        <v>3</v>
      </c>
      <c r="V132" s="195">
        <v>0.1111111111111111</v>
      </c>
      <c r="W132" s="187">
        <v>2</v>
      </c>
      <c r="X132" s="195">
        <v>7.407407407407407E-2</v>
      </c>
      <c r="Y132" s="187">
        <v>1</v>
      </c>
      <c r="Z132" s="195">
        <v>3.7037037037037035E-2</v>
      </c>
      <c r="AA132" s="187">
        <v>2</v>
      </c>
      <c r="AB132" s="195">
        <v>7.407407407407407E-2</v>
      </c>
      <c r="AC132" s="187">
        <v>1</v>
      </c>
      <c r="AD132" s="195">
        <v>3.7037037037037035E-2</v>
      </c>
      <c r="AE132" s="187">
        <v>1</v>
      </c>
      <c r="AF132" s="195">
        <v>3.7037037037037035E-2</v>
      </c>
      <c r="AG132" s="187">
        <v>0</v>
      </c>
      <c r="AH132" s="195">
        <v>0</v>
      </c>
      <c r="AI132" s="201">
        <v>27</v>
      </c>
      <c r="AJ132" s="187">
        <v>0</v>
      </c>
      <c r="AK132" s="195">
        <v>0</v>
      </c>
      <c r="AL132" s="187">
        <v>0</v>
      </c>
      <c r="AM132" s="195">
        <v>0</v>
      </c>
      <c r="AN132" s="187">
        <v>0</v>
      </c>
      <c r="AO132" s="195">
        <v>0</v>
      </c>
      <c r="AP132" s="187">
        <v>2</v>
      </c>
      <c r="AQ132" s="195">
        <v>7.407407407407407E-2</v>
      </c>
      <c r="AR132" s="187">
        <v>0</v>
      </c>
      <c r="AS132" s="195">
        <v>0</v>
      </c>
      <c r="AT132" s="187">
        <v>0</v>
      </c>
      <c r="AU132" s="195">
        <v>0</v>
      </c>
      <c r="AV132" s="187">
        <v>1</v>
      </c>
      <c r="AW132" s="195">
        <v>3.7037037037037035E-2</v>
      </c>
      <c r="AX132" s="187">
        <v>0</v>
      </c>
      <c r="AY132" s="195">
        <v>0</v>
      </c>
      <c r="AZ132" s="206">
        <v>24</v>
      </c>
      <c r="BA132" s="187">
        <v>0</v>
      </c>
      <c r="BB132" s="195">
        <v>0</v>
      </c>
      <c r="BC132" s="187">
        <v>0</v>
      </c>
      <c r="BD132" s="195">
        <v>0</v>
      </c>
      <c r="BE132" s="187">
        <v>1</v>
      </c>
      <c r="BF132" s="187">
        <v>0</v>
      </c>
      <c r="BG132" s="187">
        <v>0</v>
      </c>
    </row>
    <row r="133" spans="2:59" s="13" customFormat="1" ht="15" customHeight="1" x14ac:dyDescent="0.25">
      <c r="B133" s="209" t="s">
        <v>92</v>
      </c>
      <c r="C133" s="209" t="s">
        <v>141</v>
      </c>
      <c r="D133" s="209">
        <v>4426</v>
      </c>
      <c r="E133" s="209" t="s">
        <v>147</v>
      </c>
      <c r="F133" s="202">
        <v>54</v>
      </c>
      <c r="G133" s="187">
        <v>0</v>
      </c>
      <c r="H133" s="195">
        <v>0</v>
      </c>
      <c r="I133" s="187">
        <v>0</v>
      </c>
      <c r="J133" s="195">
        <v>0</v>
      </c>
      <c r="K133" s="187">
        <v>13</v>
      </c>
      <c r="L133" s="195">
        <v>0.24074074074074073</v>
      </c>
      <c r="M133" s="187">
        <v>16</v>
      </c>
      <c r="N133" s="195">
        <v>0.29629629629629628</v>
      </c>
      <c r="O133" s="187">
        <v>22</v>
      </c>
      <c r="P133" s="195">
        <v>0.40740740740740738</v>
      </c>
      <c r="Q133" s="187">
        <v>13</v>
      </c>
      <c r="R133" s="195">
        <v>0.24074074074074073</v>
      </c>
      <c r="S133" s="187">
        <v>16</v>
      </c>
      <c r="T133" s="195">
        <v>0.29629629629629628</v>
      </c>
      <c r="U133" s="187">
        <v>22</v>
      </c>
      <c r="V133" s="195">
        <v>0.40740740740740738</v>
      </c>
      <c r="W133" s="187">
        <v>13</v>
      </c>
      <c r="X133" s="195">
        <v>0.24074074074074073</v>
      </c>
      <c r="Y133" s="187">
        <v>16</v>
      </c>
      <c r="Z133" s="195">
        <v>0.29629629629629628</v>
      </c>
      <c r="AA133" s="187">
        <v>13</v>
      </c>
      <c r="AB133" s="195">
        <v>0.24074074074074073</v>
      </c>
      <c r="AC133" s="187">
        <v>16</v>
      </c>
      <c r="AD133" s="195">
        <v>0.29629629629629628</v>
      </c>
      <c r="AE133" s="187">
        <v>10</v>
      </c>
      <c r="AF133" s="195">
        <v>0.18518518518518517</v>
      </c>
      <c r="AG133" s="187">
        <v>15</v>
      </c>
      <c r="AH133" s="195">
        <v>0.27777777777777779</v>
      </c>
      <c r="AI133" s="201">
        <v>76</v>
      </c>
      <c r="AJ133" s="187">
        <v>19</v>
      </c>
      <c r="AK133" s="195">
        <v>0.25</v>
      </c>
      <c r="AL133" s="187">
        <v>19</v>
      </c>
      <c r="AM133" s="195">
        <v>0.25</v>
      </c>
      <c r="AN133" s="187">
        <v>19</v>
      </c>
      <c r="AO133" s="195">
        <v>0.25</v>
      </c>
      <c r="AP133" s="187">
        <v>10</v>
      </c>
      <c r="AQ133" s="195">
        <v>0.13157894736842105</v>
      </c>
      <c r="AR133" s="187">
        <v>12</v>
      </c>
      <c r="AS133" s="195">
        <v>0.15789473684210525</v>
      </c>
      <c r="AT133" s="187">
        <v>12</v>
      </c>
      <c r="AU133" s="195">
        <v>0.15789473684210525</v>
      </c>
      <c r="AV133" s="187">
        <v>10</v>
      </c>
      <c r="AW133" s="195">
        <v>0.13157894736842105</v>
      </c>
      <c r="AX133" s="187">
        <v>12</v>
      </c>
      <c r="AY133" s="195">
        <v>0.15789473684210525</v>
      </c>
      <c r="AZ133" s="206">
        <v>83</v>
      </c>
      <c r="BA133" s="187">
        <v>15</v>
      </c>
      <c r="BB133" s="195">
        <v>0.18072289156626506</v>
      </c>
      <c r="BC133" s="187">
        <v>13</v>
      </c>
      <c r="BD133" s="195">
        <v>0.15662650602409639</v>
      </c>
      <c r="BE133" s="187">
        <v>12</v>
      </c>
      <c r="BF133" s="187">
        <v>7</v>
      </c>
      <c r="BG133" s="187">
        <v>5</v>
      </c>
    </row>
    <row r="134" spans="2:59" s="13" customFormat="1" ht="15" customHeight="1" x14ac:dyDescent="0.25">
      <c r="B134" s="209" t="s">
        <v>92</v>
      </c>
      <c r="C134" s="209" t="s">
        <v>141</v>
      </c>
      <c r="D134" s="209">
        <v>4436</v>
      </c>
      <c r="E134" s="209" t="s">
        <v>157</v>
      </c>
      <c r="F134" s="202">
        <v>19</v>
      </c>
      <c r="G134" s="187">
        <v>0</v>
      </c>
      <c r="H134" s="195">
        <v>0</v>
      </c>
      <c r="I134" s="187">
        <v>0</v>
      </c>
      <c r="J134" s="195">
        <v>0</v>
      </c>
      <c r="K134" s="187">
        <v>2</v>
      </c>
      <c r="L134" s="195">
        <v>0.10526315789473684</v>
      </c>
      <c r="M134" s="187">
        <v>7</v>
      </c>
      <c r="N134" s="195">
        <v>0.36842105263157893</v>
      </c>
      <c r="O134" s="187">
        <v>4</v>
      </c>
      <c r="P134" s="195">
        <v>0.21052631578947367</v>
      </c>
      <c r="Q134" s="187">
        <v>2</v>
      </c>
      <c r="R134" s="195">
        <v>0.10526315789473684</v>
      </c>
      <c r="S134" s="187">
        <v>7</v>
      </c>
      <c r="T134" s="195">
        <v>0.36842105263157893</v>
      </c>
      <c r="U134" s="187">
        <v>4</v>
      </c>
      <c r="V134" s="195">
        <v>0.21052631578947367</v>
      </c>
      <c r="W134" s="187">
        <v>2</v>
      </c>
      <c r="X134" s="195">
        <v>0.10526315789473684</v>
      </c>
      <c r="Y134" s="187">
        <v>7</v>
      </c>
      <c r="Z134" s="195">
        <v>0.36842105263157893</v>
      </c>
      <c r="AA134" s="187">
        <v>2</v>
      </c>
      <c r="AB134" s="195">
        <v>0.10526315789473684</v>
      </c>
      <c r="AC134" s="187">
        <v>7</v>
      </c>
      <c r="AD134" s="195">
        <v>0.36842105263157893</v>
      </c>
      <c r="AE134" s="187">
        <v>3</v>
      </c>
      <c r="AF134" s="195">
        <v>0.15789473684210525</v>
      </c>
      <c r="AG134" s="187">
        <v>0</v>
      </c>
      <c r="AH134" s="195">
        <v>0</v>
      </c>
      <c r="AI134" s="201">
        <v>21</v>
      </c>
      <c r="AJ134" s="187">
        <v>6</v>
      </c>
      <c r="AK134" s="195">
        <v>0.2857142857142857</v>
      </c>
      <c r="AL134" s="187">
        <v>6</v>
      </c>
      <c r="AM134" s="195">
        <v>0.2857142857142857</v>
      </c>
      <c r="AN134" s="187">
        <v>6</v>
      </c>
      <c r="AO134" s="195">
        <v>0.2857142857142857</v>
      </c>
      <c r="AP134" s="187">
        <v>8</v>
      </c>
      <c r="AQ134" s="195">
        <v>0.38095238095238093</v>
      </c>
      <c r="AR134" s="187">
        <v>2</v>
      </c>
      <c r="AS134" s="195">
        <v>9.5238095238095233E-2</v>
      </c>
      <c r="AT134" s="187">
        <v>2</v>
      </c>
      <c r="AU134" s="195">
        <v>9.5238095238095233E-2</v>
      </c>
      <c r="AV134" s="187">
        <v>2</v>
      </c>
      <c r="AW134" s="195">
        <v>9.5238095238095233E-2</v>
      </c>
      <c r="AX134" s="187">
        <v>2</v>
      </c>
      <c r="AY134" s="195">
        <v>9.5238095238095233E-2</v>
      </c>
      <c r="AZ134" s="206">
        <v>20</v>
      </c>
      <c r="BA134" s="187">
        <v>5</v>
      </c>
      <c r="BB134" s="195">
        <v>0.25</v>
      </c>
      <c r="BC134" s="187">
        <v>5</v>
      </c>
      <c r="BD134" s="195">
        <v>0.25</v>
      </c>
      <c r="BE134" s="187">
        <v>0</v>
      </c>
      <c r="BF134" s="187">
        <v>0</v>
      </c>
      <c r="BG134" s="187">
        <v>0</v>
      </c>
    </row>
    <row r="135" spans="2:59" s="13" customFormat="1" ht="15" customHeight="1" x14ac:dyDescent="0.25">
      <c r="B135" s="210" t="s">
        <v>92</v>
      </c>
      <c r="C135" s="210" t="s">
        <v>141</v>
      </c>
      <c r="D135" s="210">
        <v>4425</v>
      </c>
      <c r="E135" s="210" t="s">
        <v>146</v>
      </c>
      <c r="F135" s="202">
        <v>47</v>
      </c>
      <c r="G135" s="187">
        <v>0</v>
      </c>
      <c r="H135" s="195">
        <v>0</v>
      </c>
      <c r="I135" s="187">
        <v>0</v>
      </c>
      <c r="J135" s="195">
        <v>0</v>
      </c>
      <c r="K135" s="187">
        <v>10</v>
      </c>
      <c r="L135" s="195">
        <v>0.21276595744680851</v>
      </c>
      <c r="M135" s="187">
        <v>5</v>
      </c>
      <c r="N135" s="195">
        <v>0.10638297872340426</v>
      </c>
      <c r="O135" s="187">
        <v>8</v>
      </c>
      <c r="P135" s="195">
        <v>0.1702127659574468</v>
      </c>
      <c r="Q135" s="187">
        <v>10</v>
      </c>
      <c r="R135" s="195">
        <v>0.21276595744680851</v>
      </c>
      <c r="S135" s="187">
        <v>5</v>
      </c>
      <c r="T135" s="195">
        <v>0.10638297872340426</v>
      </c>
      <c r="U135" s="187">
        <v>8</v>
      </c>
      <c r="V135" s="195">
        <v>0.1702127659574468</v>
      </c>
      <c r="W135" s="187">
        <v>10</v>
      </c>
      <c r="X135" s="195">
        <v>0.21276595744680851</v>
      </c>
      <c r="Y135" s="187">
        <v>5</v>
      </c>
      <c r="Z135" s="195">
        <v>0.10638297872340426</v>
      </c>
      <c r="AA135" s="187">
        <v>10</v>
      </c>
      <c r="AB135" s="195">
        <v>0.21276595744680851</v>
      </c>
      <c r="AC135" s="187">
        <v>5</v>
      </c>
      <c r="AD135" s="195">
        <v>0.10638297872340426</v>
      </c>
      <c r="AE135" s="187">
        <v>1</v>
      </c>
      <c r="AF135" s="195">
        <v>2.1276595744680851E-2</v>
      </c>
      <c r="AG135" s="187">
        <v>5</v>
      </c>
      <c r="AH135" s="195">
        <v>0.10638297872340426</v>
      </c>
      <c r="AI135" s="201">
        <v>53</v>
      </c>
      <c r="AJ135" s="187">
        <v>4</v>
      </c>
      <c r="AK135" s="195">
        <v>7.5471698113207544E-2</v>
      </c>
      <c r="AL135" s="187">
        <v>3</v>
      </c>
      <c r="AM135" s="195">
        <v>5.6603773584905662E-2</v>
      </c>
      <c r="AN135" s="187">
        <v>3</v>
      </c>
      <c r="AO135" s="195">
        <v>5.6603773584905662E-2</v>
      </c>
      <c r="AP135" s="187">
        <v>7</v>
      </c>
      <c r="AQ135" s="195">
        <v>0.13207547169811321</v>
      </c>
      <c r="AR135" s="187">
        <v>2</v>
      </c>
      <c r="AS135" s="195">
        <v>3.7735849056603772E-2</v>
      </c>
      <c r="AT135" s="187">
        <v>2</v>
      </c>
      <c r="AU135" s="195">
        <v>3.7735849056603772E-2</v>
      </c>
      <c r="AV135" s="187">
        <v>3</v>
      </c>
      <c r="AW135" s="195">
        <v>5.6603773584905662E-2</v>
      </c>
      <c r="AX135" s="187">
        <v>2</v>
      </c>
      <c r="AY135" s="195">
        <v>3.7735849056603772E-2</v>
      </c>
      <c r="AZ135" s="206">
        <v>56</v>
      </c>
      <c r="BA135" s="187">
        <v>11</v>
      </c>
      <c r="BB135" s="195">
        <v>0.19642857142857142</v>
      </c>
      <c r="BC135" s="187">
        <v>9</v>
      </c>
      <c r="BD135" s="195">
        <v>0.16071428571428573</v>
      </c>
      <c r="BE135" s="187">
        <v>2</v>
      </c>
      <c r="BF135" s="187">
        <v>2</v>
      </c>
      <c r="BG135" s="187">
        <v>2</v>
      </c>
    </row>
    <row r="136" spans="2:59" s="13" customFormat="1" ht="15" customHeight="1" x14ac:dyDescent="0.25">
      <c r="B136" s="210" t="s">
        <v>92</v>
      </c>
      <c r="C136" s="210" t="s">
        <v>141</v>
      </c>
      <c r="D136" s="210">
        <v>4427</v>
      </c>
      <c r="E136" s="210" t="s">
        <v>148</v>
      </c>
      <c r="F136" s="202">
        <v>40</v>
      </c>
      <c r="G136" s="187">
        <v>0</v>
      </c>
      <c r="H136" s="195">
        <v>0</v>
      </c>
      <c r="I136" s="187">
        <v>0</v>
      </c>
      <c r="J136" s="195">
        <v>0</v>
      </c>
      <c r="K136" s="187">
        <v>13</v>
      </c>
      <c r="L136" s="195">
        <v>0.32500000000000001</v>
      </c>
      <c r="M136" s="187">
        <v>5</v>
      </c>
      <c r="N136" s="195">
        <v>0.125</v>
      </c>
      <c r="O136" s="187">
        <v>3</v>
      </c>
      <c r="P136" s="195">
        <v>7.4999999999999997E-2</v>
      </c>
      <c r="Q136" s="187">
        <v>13</v>
      </c>
      <c r="R136" s="195">
        <v>0.32500000000000001</v>
      </c>
      <c r="S136" s="187">
        <v>5</v>
      </c>
      <c r="T136" s="195">
        <v>0.125</v>
      </c>
      <c r="U136" s="187">
        <v>3</v>
      </c>
      <c r="V136" s="195">
        <v>7.4999999999999997E-2</v>
      </c>
      <c r="W136" s="187">
        <v>13</v>
      </c>
      <c r="X136" s="195">
        <v>0.32500000000000001</v>
      </c>
      <c r="Y136" s="187">
        <v>6</v>
      </c>
      <c r="Z136" s="195">
        <v>0.15</v>
      </c>
      <c r="AA136" s="187">
        <v>13</v>
      </c>
      <c r="AB136" s="195">
        <v>0.32500000000000001</v>
      </c>
      <c r="AC136" s="187">
        <v>5</v>
      </c>
      <c r="AD136" s="195">
        <v>0.125</v>
      </c>
      <c r="AE136" s="187">
        <v>0</v>
      </c>
      <c r="AF136" s="195">
        <v>0</v>
      </c>
      <c r="AG136" s="187">
        <v>2</v>
      </c>
      <c r="AH136" s="195">
        <v>0.05</v>
      </c>
      <c r="AI136" s="201">
        <v>40</v>
      </c>
      <c r="AJ136" s="187">
        <v>8</v>
      </c>
      <c r="AK136" s="195">
        <v>0.2</v>
      </c>
      <c r="AL136" s="187">
        <v>8</v>
      </c>
      <c r="AM136" s="195">
        <v>0.2</v>
      </c>
      <c r="AN136" s="187">
        <v>8</v>
      </c>
      <c r="AO136" s="195">
        <v>0.2</v>
      </c>
      <c r="AP136" s="187">
        <v>3</v>
      </c>
      <c r="AQ136" s="195">
        <v>7.4999999999999997E-2</v>
      </c>
      <c r="AR136" s="187">
        <v>6</v>
      </c>
      <c r="AS136" s="195">
        <v>0.15</v>
      </c>
      <c r="AT136" s="187">
        <v>6</v>
      </c>
      <c r="AU136" s="195">
        <v>0.15</v>
      </c>
      <c r="AV136" s="187">
        <v>3</v>
      </c>
      <c r="AW136" s="195">
        <v>7.4999999999999997E-2</v>
      </c>
      <c r="AX136" s="187">
        <v>6</v>
      </c>
      <c r="AY136" s="195">
        <v>0.15</v>
      </c>
      <c r="AZ136" s="206">
        <v>50</v>
      </c>
      <c r="BA136" s="187">
        <v>4</v>
      </c>
      <c r="BB136" s="195">
        <v>0.08</v>
      </c>
      <c r="BC136" s="187">
        <v>4</v>
      </c>
      <c r="BD136" s="195">
        <v>0.08</v>
      </c>
      <c r="BE136" s="187">
        <v>2</v>
      </c>
      <c r="BF136" s="187">
        <v>0</v>
      </c>
      <c r="BG136" s="187">
        <v>1</v>
      </c>
    </row>
    <row r="137" spans="2:59" s="13" customFormat="1" ht="15" customHeight="1" x14ac:dyDescent="0.25">
      <c r="B137" s="210" t="s">
        <v>92</v>
      </c>
      <c r="C137" s="210" t="s">
        <v>141</v>
      </c>
      <c r="D137" s="210">
        <v>4429</v>
      </c>
      <c r="E137" s="210" t="s">
        <v>150</v>
      </c>
      <c r="F137" s="202">
        <v>152</v>
      </c>
      <c r="G137" s="187">
        <v>3</v>
      </c>
      <c r="H137" s="195">
        <v>1.9736842105263157E-2</v>
      </c>
      <c r="I137" s="187">
        <v>6</v>
      </c>
      <c r="J137" s="195">
        <v>3.9473684210526314E-2</v>
      </c>
      <c r="K137" s="187">
        <v>23</v>
      </c>
      <c r="L137" s="195">
        <v>0.15131578947368421</v>
      </c>
      <c r="M137" s="187">
        <v>30</v>
      </c>
      <c r="N137" s="195">
        <v>0.19736842105263158</v>
      </c>
      <c r="O137" s="187">
        <v>27</v>
      </c>
      <c r="P137" s="195">
        <v>0.17763157894736842</v>
      </c>
      <c r="Q137" s="187">
        <v>25</v>
      </c>
      <c r="R137" s="195">
        <v>0.16447368421052633</v>
      </c>
      <c r="S137" s="187">
        <v>32</v>
      </c>
      <c r="T137" s="195">
        <v>0.21052631578947367</v>
      </c>
      <c r="U137" s="187">
        <v>28</v>
      </c>
      <c r="V137" s="195">
        <v>0.18421052631578946</v>
      </c>
      <c r="W137" s="187">
        <v>25</v>
      </c>
      <c r="X137" s="195">
        <v>0.16447368421052633</v>
      </c>
      <c r="Y137" s="187">
        <v>32</v>
      </c>
      <c r="Z137" s="195">
        <v>0.21052631578947367</v>
      </c>
      <c r="AA137" s="187">
        <v>23</v>
      </c>
      <c r="AB137" s="195">
        <v>0.15131578947368421</v>
      </c>
      <c r="AC137" s="187">
        <v>32</v>
      </c>
      <c r="AD137" s="195">
        <v>0.21052631578947367</v>
      </c>
      <c r="AE137" s="187">
        <v>11</v>
      </c>
      <c r="AF137" s="195">
        <v>7.2368421052631582E-2</v>
      </c>
      <c r="AG137" s="187">
        <v>9</v>
      </c>
      <c r="AH137" s="195">
        <v>5.921052631578947E-2</v>
      </c>
      <c r="AI137" s="201">
        <v>189</v>
      </c>
      <c r="AJ137" s="187">
        <v>25</v>
      </c>
      <c r="AK137" s="195">
        <v>0.13227513227513227</v>
      </c>
      <c r="AL137" s="187">
        <v>25</v>
      </c>
      <c r="AM137" s="195">
        <v>0.13227513227513227</v>
      </c>
      <c r="AN137" s="187">
        <v>29</v>
      </c>
      <c r="AO137" s="195">
        <v>0.15343915343915343</v>
      </c>
      <c r="AP137" s="187">
        <v>20</v>
      </c>
      <c r="AQ137" s="195">
        <v>0.10582010582010581</v>
      </c>
      <c r="AR137" s="187">
        <v>29</v>
      </c>
      <c r="AS137" s="195">
        <v>0.15343915343915343</v>
      </c>
      <c r="AT137" s="187">
        <v>29</v>
      </c>
      <c r="AU137" s="195">
        <v>0.15343915343915343</v>
      </c>
      <c r="AV137" s="187">
        <v>7</v>
      </c>
      <c r="AW137" s="195">
        <v>3.7037037037037035E-2</v>
      </c>
      <c r="AX137" s="187">
        <v>28</v>
      </c>
      <c r="AY137" s="195">
        <v>0.14814814814814814</v>
      </c>
      <c r="AZ137" s="206">
        <v>153</v>
      </c>
      <c r="BA137" s="187">
        <v>19</v>
      </c>
      <c r="BB137" s="195">
        <v>0.12418300653594772</v>
      </c>
      <c r="BC137" s="187">
        <v>18</v>
      </c>
      <c r="BD137" s="195">
        <v>0.11764705882352941</v>
      </c>
      <c r="BE137" s="187">
        <v>0</v>
      </c>
      <c r="BF137" s="187">
        <v>4</v>
      </c>
      <c r="BG137" s="187">
        <v>5</v>
      </c>
    </row>
    <row r="138" spans="2:59" s="13" customFormat="1" ht="15" customHeight="1" x14ac:dyDescent="0.25">
      <c r="B138" s="209" t="s">
        <v>92</v>
      </c>
      <c r="C138" s="209" t="s">
        <v>141</v>
      </c>
      <c r="D138" s="209">
        <v>4422</v>
      </c>
      <c r="E138" s="209" t="s">
        <v>143</v>
      </c>
      <c r="F138" s="202">
        <v>50</v>
      </c>
      <c r="G138" s="187">
        <v>0</v>
      </c>
      <c r="H138" s="195">
        <v>0</v>
      </c>
      <c r="I138" s="187">
        <v>0</v>
      </c>
      <c r="J138" s="195">
        <v>0</v>
      </c>
      <c r="K138" s="187">
        <v>6</v>
      </c>
      <c r="L138" s="195">
        <v>0.12</v>
      </c>
      <c r="M138" s="187">
        <v>7</v>
      </c>
      <c r="N138" s="195">
        <v>0.14000000000000001</v>
      </c>
      <c r="O138" s="187">
        <v>7</v>
      </c>
      <c r="P138" s="195">
        <v>0.14000000000000001</v>
      </c>
      <c r="Q138" s="187">
        <v>6</v>
      </c>
      <c r="R138" s="195">
        <v>0.12</v>
      </c>
      <c r="S138" s="187">
        <v>7</v>
      </c>
      <c r="T138" s="195">
        <v>0.14000000000000001</v>
      </c>
      <c r="U138" s="187">
        <v>7</v>
      </c>
      <c r="V138" s="195">
        <v>0.14000000000000001</v>
      </c>
      <c r="W138" s="187">
        <v>6</v>
      </c>
      <c r="X138" s="195">
        <v>0.12</v>
      </c>
      <c r="Y138" s="187">
        <v>7</v>
      </c>
      <c r="Z138" s="195">
        <v>0.14000000000000001</v>
      </c>
      <c r="AA138" s="187">
        <v>6</v>
      </c>
      <c r="AB138" s="195">
        <v>0.12</v>
      </c>
      <c r="AC138" s="187">
        <v>7</v>
      </c>
      <c r="AD138" s="195">
        <v>0.14000000000000001</v>
      </c>
      <c r="AE138" s="187">
        <v>4</v>
      </c>
      <c r="AF138" s="195">
        <v>0.08</v>
      </c>
      <c r="AG138" s="187">
        <v>11</v>
      </c>
      <c r="AH138" s="195">
        <v>0.22</v>
      </c>
      <c r="AI138" s="201">
        <v>71</v>
      </c>
      <c r="AJ138" s="187">
        <v>2</v>
      </c>
      <c r="AK138" s="195">
        <v>2.8169014084507043E-2</v>
      </c>
      <c r="AL138" s="187">
        <v>2</v>
      </c>
      <c r="AM138" s="195">
        <v>2.8169014084507043E-2</v>
      </c>
      <c r="AN138" s="187">
        <v>2</v>
      </c>
      <c r="AO138" s="195">
        <v>2.8169014084507043E-2</v>
      </c>
      <c r="AP138" s="187">
        <v>5</v>
      </c>
      <c r="AQ138" s="195">
        <v>7.0422535211267609E-2</v>
      </c>
      <c r="AR138" s="187">
        <v>5</v>
      </c>
      <c r="AS138" s="195">
        <v>7.0422535211267609E-2</v>
      </c>
      <c r="AT138" s="187">
        <v>5</v>
      </c>
      <c r="AU138" s="195">
        <v>7.0422535211267609E-2</v>
      </c>
      <c r="AV138" s="187">
        <v>2</v>
      </c>
      <c r="AW138" s="195">
        <v>2.8169014084507043E-2</v>
      </c>
      <c r="AX138" s="187">
        <v>5</v>
      </c>
      <c r="AY138" s="195">
        <v>7.0422535211267609E-2</v>
      </c>
      <c r="AZ138" s="206">
        <v>73</v>
      </c>
      <c r="BA138" s="187">
        <v>3</v>
      </c>
      <c r="BB138" s="195">
        <v>4.1095890410958902E-2</v>
      </c>
      <c r="BC138" s="187">
        <v>4</v>
      </c>
      <c r="BD138" s="195">
        <v>5.4794520547945202E-2</v>
      </c>
      <c r="BE138" s="187">
        <v>1</v>
      </c>
      <c r="BF138" s="187">
        <v>6</v>
      </c>
      <c r="BG138" s="187">
        <v>2</v>
      </c>
    </row>
    <row r="139" spans="2:59" s="13" customFormat="1" ht="15" customHeight="1" x14ac:dyDescent="0.25">
      <c r="B139" s="210" t="s">
        <v>92</v>
      </c>
      <c r="C139" s="210" t="s">
        <v>141</v>
      </c>
      <c r="D139" s="210">
        <v>4431</v>
      </c>
      <c r="E139" s="210" t="s">
        <v>152</v>
      </c>
      <c r="F139" s="202">
        <v>10</v>
      </c>
      <c r="G139" s="187">
        <v>0</v>
      </c>
      <c r="H139" s="195">
        <v>0</v>
      </c>
      <c r="I139" s="187">
        <v>0</v>
      </c>
      <c r="J139" s="195">
        <v>0</v>
      </c>
      <c r="K139" s="187">
        <v>4</v>
      </c>
      <c r="L139" s="195">
        <v>0.4</v>
      </c>
      <c r="M139" s="187">
        <v>3</v>
      </c>
      <c r="N139" s="195">
        <v>0.3</v>
      </c>
      <c r="O139" s="187">
        <v>2</v>
      </c>
      <c r="P139" s="195">
        <v>0.2</v>
      </c>
      <c r="Q139" s="187">
        <v>4</v>
      </c>
      <c r="R139" s="195">
        <v>0.4</v>
      </c>
      <c r="S139" s="187">
        <v>3</v>
      </c>
      <c r="T139" s="195">
        <v>0.3</v>
      </c>
      <c r="U139" s="187">
        <v>2</v>
      </c>
      <c r="V139" s="195">
        <v>0.2</v>
      </c>
      <c r="W139" s="187">
        <v>4</v>
      </c>
      <c r="X139" s="195">
        <v>0.4</v>
      </c>
      <c r="Y139" s="187">
        <v>3</v>
      </c>
      <c r="Z139" s="195">
        <v>0.3</v>
      </c>
      <c r="AA139" s="187">
        <v>4</v>
      </c>
      <c r="AB139" s="195">
        <v>0.4</v>
      </c>
      <c r="AC139" s="187">
        <v>3</v>
      </c>
      <c r="AD139" s="195">
        <v>0.3</v>
      </c>
      <c r="AE139" s="187">
        <v>0</v>
      </c>
      <c r="AF139" s="195">
        <v>0</v>
      </c>
      <c r="AG139" s="187">
        <v>2</v>
      </c>
      <c r="AH139" s="195">
        <v>0.2</v>
      </c>
      <c r="AI139" s="201">
        <v>18</v>
      </c>
      <c r="AJ139" s="187">
        <v>5</v>
      </c>
      <c r="AK139" s="195">
        <v>0.27777777777777779</v>
      </c>
      <c r="AL139" s="187">
        <v>5</v>
      </c>
      <c r="AM139" s="195">
        <v>0.27777777777777779</v>
      </c>
      <c r="AN139" s="187">
        <v>5</v>
      </c>
      <c r="AO139" s="195">
        <v>0.27777777777777779</v>
      </c>
      <c r="AP139" s="187">
        <v>2</v>
      </c>
      <c r="AQ139" s="195">
        <v>0.1111111111111111</v>
      </c>
      <c r="AR139" s="187">
        <v>8</v>
      </c>
      <c r="AS139" s="195">
        <v>0.44444444444444442</v>
      </c>
      <c r="AT139" s="187">
        <v>8</v>
      </c>
      <c r="AU139" s="195">
        <v>0.44444444444444442</v>
      </c>
      <c r="AV139" s="187">
        <v>1</v>
      </c>
      <c r="AW139" s="195">
        <v>5.5555555555555552E-2</v>
      </c>
      <c r="AX139" s="187">
        <v>8</v>
      </c>
      <c r="AY139" s="195">
        <v>0.44444444444444442</v>
      </c>
      <c r="AZ139" s="206">
        <v>25</v>
      </c>
      <c r="BA139" s="187">
        <v>6</v>
      </c>
      <c r="BB139" s="195">
        <v>0.24</v>
      </c>
      <c r="BC139" s="187">
        <v>6</v>
      </c>
      <c r="BD139" s="195">
        <v>0.24</v>
      </c>
      <c r="BE139" s="187">
        <v>2</v>
      </c>
      <c r="BF139" s="187">
        <v>0</v>
      </c>
      <c r="BG139" s="187">
        <v>6</v>
      </c>
    </row>
    <row r="140" spans="2:59" s="13" customFormat="1" ht="15" customHeight="1" x14ac:dyDescent="0.25">
      <c r="B140" s="210" t="s">
        <v>92</v>
      </c>
      <c r="C140" s="210" t="s">
        <v>141</v>
      </c>
      <c r="D140" s="210">
        <v>4437</v>
      </c>
      <c r="E140" s="210" t="s">
        <v>158</v>
      </c>
      <c r="F140" s="202">
        <v>77</v>
      </c>
      <c r="G140" s="187">
        <v>0</v>
      </c>
      <c r="H140" s="195">
        <v>0</v>
      </c>
      <c r="I140" s="187">
        <v>0</v>
      </c>
      <c r="J140" s="195">
        <v>0</v>
      </c>
      <c r="K140" s="187">
        <v>3</v>
      </c>
      <c r="L140" s="195">
        <v>3.896103896103896E-2</v>
      </c>
      <c r="M140" s="187">
        <v>18</v>
      </c>
      <c r="N140" s="195">
        <v>0.23376623376623376</v>
      </c>
      <c r="O140" s="187">
        <v>17</v>
      </c>
      <c r="P140" s="195">
        <v>0.22077922077922077</v>
      </c>
      <c r="Q140" s="187">
        <v>3</v>
      </c>
      <c r="R140" s="195">
        <v>3.896103896103896E-2</v>
      </c>
      <c r="S140" s="187">
        <v>18</v>
      </c>
      <c r="T140" s="195">
        <v>0.23376623376623376</v>
      </c>
      <c r="U140" s="187">
        <v>16</v>
      </c>
      <c r="V140" s="195">
        <v>0.20779220779220781</v>
      </c>
      <c r="W140" s="187">
        <v>3</v>
      </c>
      <c r="X140" s="195">
        <v>3.896103896103896E-2</v>
      </c>
      <c r="Y140" s="187">
        <v>18</v>
      </c>
      <c r="Z140" s="195">
        <v>0.23376623376623376</v>
      </c>
      <c r="AA140" s="187">
        <v>3</v>
      </c>
      <c r="AB140" s="195">
        <v>3.896103896103896E-2</v>
      </c>
      <c r="AC140" s="187">
        <v>16</v>
      </c>
      <c r="AD140" s="195">
        <v>0.20779220779220781</v>
      </c>
      <c r="AE140" s="187">
        <v>7</v>
      </c>
      <c r="AF140" s="195">
        <v>9.0909090909090912E-2</v>
      </c>
      <c r="AG140" s="187">
        <v>6</v>
      </c>
      <c r="AH140" s="195">
        <v>7.792207792207792E-2</v>
      </c>
      <c r="AI140" s="201">
        <v>96</v>
      </c>
      <c r="AJ140" s="187">
        <v>4</v>
      </c>
      <c r="AK140" s="195">
        <v>4.1666666666666664E-2</v>
      </c>
      <c r="AL140" s="187">
        <v>5</v>
      </c>
      <c r="AM140" s="195">
        <v>5.2083333333333336E-2</v>
      </c>
      <c r="AN140" s="187">
        <v>5</v>
      </c>
      <c r="AO140" s="195">
        <v>5.2083333333333336E-2</v>
      </c>
      <c r="AP140" s="187">
        <v>11</v>
      </c>
      <c r="AQ140" s="195">
        <v>0.11458333333333333</v>
      </c>
      <c r="AR140" s="187">
        <v>9</v>
      </c>
      <c r="AS140" s="195">
        <v>9.375E-2</v>
      </c>
      <c r="AT140" s="187">
        <v>11</v>
      </c>
      <c r="AU140" s="195">
        <v>0.11458333333333333</v>
      </c>
      <c r="AV140" s="187">
        <v>1</v>
      </c>
      <c r="AW140" s="195">
        <v>1.0416666666666666E-2</v>
      </c>
      <c r="AX140" s="187">
        <v>8</v>
      </c>
      <c r="AY140" s="195">
        <v>8.3333333333333329E-2</v>
      </c>
      <c r="AZ140" s="206">
        <v>85</v>
      </c>
      <c r="BA140" s="187">
        <v>7</v>
      </c>
      <c r="BB140" s="195">
        <v>8.2352941176470587E-2</v>
      </c>
      <c r="BC140" s="187">
        <v>7</v>
      </c>
      <c r="BD140" s="195">
        <v>8.2352941176470587E-2</v>
      </c>
      <c r="BE140" s="187">
        <v>0</v>
      </c>
      <c r="BF140" s="187">
        <v>0</v>
      </c>
      <c r="BG140" s="187">
        <v>1</v>
      </c>
    </row>
    <row r="141" spans="2:59" s="13" customFormat="1" ht="15" customHeight="1" x14ac:dyDescent="0.25">
      <c r="B141" s="209" t="s">
        <v>92</v>
      </c>
      <c r="C141" s="209" t="s">
        <v>141</v>
      </c>
      <c r="D141" s="209">
        <v>7223</v>
      </c>
      <c r="E141" s="209" t="s">
        <v>204</v>
      </c>
      <c r="F141" s="202">
        <v>16</v>
      </c>
      <c r="G141" s="187">
        <v>0</v>
      </c>
      <c r="H141" s="195">
        <v>0</v>
      </c>
      <c r="I141" s="187">
        <v>0</v>
      </c>
      <c r="J141" s="195">
        <v>0</v>
      </c>
      <c r="K141" s="187">
        <v>5</v>
      </c>
      <c r="L141" s="195">
        <v>0.3125</v>
      </c>
      <c r="M141" s="187">
        <v>2</v>
      </c>
      <c r="N141" s="195">
        <v>0.125</v>
      </c>
      <c r="O141" s="187">
        <v>0</v>
      </c>
      <c r="P141" s="195">
        <v>0</v>
      </c>
      <c r="Q141" s="187">
        <v>5</v>
      </c>
      <c r="R141" s="195">
        <v>0.3125</v>
      </c>
      <c r="S141" s="187">
        <v>2</v>
      </c>
      <c r="T141" s="195">
        <v>0.125</v>
      </c>
      <c r="U141" s="187">
        <v>0</v>
      </c>
      <c r="V141" s="195">
        <v>0</v>
      </c>
      <c r="W141" s="187">
        <v>5</v>
      </c>
      <c r="X141" s="195">
        <v>0.3125</v>
      </c>
      <c r="Y141" s="187">
        <v>2</v>
      </c>
      <c r="Z141" s="195">
        <v>0.125</v>
      </c>
      <c r="AA141" s="187">
        <v>5</v>
      </c>
      <c r="AB141" s="195">
        <v>0.3125</v>
      </c>
      <c r="AC141" s="187">
        <v>2</v>
      </c>
      <c r="AD141" s="195">
        <v>0.125</v>
      </c>
      <c r="AE141" s="187">
        <v>0</v>
      </c>
      <c r="AF141" s="195">
        <v>0</v>
      </c>
      <c r="AG141" s="187">
        <v>3</v>
      </c>
      <c r="AH141" s="195">
        <v>0.1875</v>
      </c>
      <c r="AI141" s="201">
        <v>19</v>
      </c>
      <c r="AJ141" s="187">
        <v>2</v>
      </c>
      <c r="AK141" s="195">
        <v>0.10526315789473684</v>
      </c>
      <c r="AL141" s="187">
        <v>2</v>
      </c>
      <c r="AM141" s="195">
        <v>0.10526315789473684</v>
      </c>
      <c r="AN141" s="187">
        <v>2</v>
      </c>
      <c r="AO141" s="195">
        <v>0.10526315789473684</v>
      </c>
      <c r="AP141" s="187">
        <v>1</v>
      </c>
      <c r="AQ141" s="195">
        <v>5.2631578947368418E-2</v>
      </c>
      <c r="AR141" s="187">
        <v>0</v>
      </c>
      <c r="AS141" s="195">
        <v>0</v>
      </c>
      <c r="AT141" s="187">
        <v>0</v>
      </c>
      <c r="AU141" s="195">
        <v>0</v>
      </c>
      <c r="AV141" s="187">
        <v>2</v>
      </c>
      <c r="AW141" s="195">
        <v>0.10526315789473684</v>
      </c>
      <c r="AX141" s="187">
        <v>0</v>
      </c>
      <c r="AY141" s="195">
        <v>0</v>
      </c>
      <c r="AZ141" s="206">
        <v>6</v>
      </c>
      <c r="BA141" s="187">
        <v>2</v>
      </c>
      <c r="BB141" s="195">
        <v>0.33333333333333331</v>
      </c>
      <c r="BC141" s="187">
        <v>2</v>
      </c>
      <c r="BD141" s="195">
        <v>0.33333333333333331</v>
      </c>
      <c r="BE141" s="187">
        <v>5</v>
      </c>
      <c r="BF141" s="187">
        <v>2</v>
      </c>
      <c r="BG141" s="187">
        <v>0</v>
      </c>
    </row>
    <row r="142" spans="2:59" s="13" customFormat="1" ht="15" customHeight="1" x14ac:dyDescent="0.25">
      <c r="B142" s="209" t="s">
        <v>92</v>
      </c>
      <c r="C142" s="209" t="s">
        <v>141</v>
      </c>
      <c r="D142" s="209">
        <v>4428</v>
      </c>
      <c r="E142" s="209" t="s">
        <v>149</v>
      </c>
      <c r="F142" s="202">
        <v>82</v>
      </c>
      <c r="G142" s="187">
        <v>0</v>
      </c>
      <c r="H142" s="195">
        <v>0</v>
      </c>
      <c r="I142" s="187">
        <v>0</v>
      </c>
      <c r="J142" s="195">
        <v>0</v>
      </c>
      <c r="K142" s="187">
        <v>6</v>
      </c>
      <c r="L142" s="195">
        <v>7.3170731707317069E-2</v>
      </c>
      <c r="M142" s="187">
        <v>10</v>
      </c>
      <c r="N142" s="195">
        <v>0.12195121951219512</v>
      </c>
      <c r="O142" s="187">
        <v>9</v>
      </c>
      <c r="P142" s="195">
        <v>0.10975609756097561</v>
      </c>
      <c r="Q142" s="187">
        <v>6</v>
      </c>
      <c r="R142" s="195">
        <v>7.3170731707317069E-2</v>
      </c>
      <c r="S142" s="187">
        <v>9</v>
      </c>
      <c r="T142" s="195">
        <v>0.10975609756097561</v>
      </c>
      <c r="U142" s="187">
        <v>9</v>
      </c>
      <c r="V142" s="195">
        <v>0.10975609756097561</v>
      </c>
      <c r="W142" s="187">
        <v>6</v>
      </c>
      <c r="X142" s="195">
        <v>7.3170731707317069E-2</v>
      </c>
      <c r="Y142" s="187">
        <v>10</v>
      </c>
      <c r="Z142" s="195">
        <v>0.12195121951219512</v>
      </c>
      <c r="AA142" s="187">
        <v>6</v>
      </c>
      <c r="AB142" s="195">
        <v>7.3170731707317069E-2</v>
      </c>
      <c r="AC142" s="187">
        <v>8</v>
      </c>
      <c r="AD142" s="195">
        <v>9.7560975609756101E-2</v>
      </c>
      <c r="AE142" s="187">
        <v>4</v>
      </c>
      <c r="AF142" s="195">
        <v>4.878048780487805E-2</v>
      </c>
      <c r="AG142" s="187">
        <v>5</v>
      </c>
      <c r="AH142" s="195">
        <v>6.097560975609756E-2</v>
      </c>
      <c r="AI142" s="201">
        <v>61</v>
      </c>
      <c r="AJ142" s="187">
        <v>6</v>
      </c>
      <c r="AK142" s="195">
        <v>9.8360655737704916E-2</v>
      </c>
      <c r="AL142" s="187">
        <v>6</v>
      </c>
      <c r="AM142" s="195">
        <v>9.8360655737704916E-2</v>
      </c>
      <c r="AN142" s="187">
        <v>6</v>
      </c>
      <c r="AO142" s="195">
        <v>9.8360655737704916E-2</v>
      </c>
      <c r="AP142" s="187">
        <v>14</v>
      </c>
      <c r="AQ142" s="195">
        <v>0.22950819672131148</v>
      </c>
      <c r="AR142" s="187">
        <v>9</v>
      </c>
      <c r="AS142" s="195">
        <v>0.14754098360655737</v>
      </c>
      <c r="AT142" s="187">
        <v>9</v>
      </c>
      <c r="AU142" s="195">
        <v>0.14754098360655737</v>
      </c>
      <c r="AV142" s="187">
        <v>3</v>
      </c>
      <c r="AW142" s="195">
        <v>4.9180327868852458E-2</v>
      </c>
      <c r="AX142" s="187">
        <v>9</v>
      </c>
      <c r="AY142" s="195">
        <v>0.14754098360655737</v>
      </c>
      <c r="AZ142" s="206">
        <v>71</v>
      </c>
      <c r="BA142" s="187">
        <v>11</v>
      </c>
      <c r="BB142" s="195">
        <v>0.15492957746478872</v>
      </c>
      <c r="BC142" s="187">
        <v>10</v>
      </c>
      <c r="BD142" s="195">
        <v>0.14084507042253522</v>
      </c>
      <c r="BE142" s="187">
        <v>0</v>
      </c>
      <c r="BF142" s="187">
        <v>0</v>
      </c>
      <c r="BG142" s="187">
        <v>0</v>
      </c>
    </row>
    <row r="143" spans="2:59" s="13" customFormat="1" ht="15" customHeight="1" x14ac:dyDescent="0.25">
      <c r="B143" s="210" t="s">
        <v>92</v>
      </c>
      <c r="C143" s="210" t="s">
        <v>141</v>
      </c>
      <c r="D143" s="210">
        <v>4421</v>
      </c>
      <c r="E143" s="210" t="s">
        <v>142</v>
      </c>
      <c r="F143" s="202">
        <v>74</v>
      </c>
      <c r="G143" s="187">
        <v>4</v>
      </c>
      <c r="H143" s="195">
        <v>5.4054054054054057E-2</v>
      </c>
      <c r="I143" s="187">
        <v>1</v>
      </c>
      <c r="J143" s="195">
        <v>1.3513513513513514E-2</v>
      </c>
      <c r="K143" s="187">
        <v>10</v>
      </c>
      <c r="L143" s="195">
        <v>0.13513513513513514</v>
      </c>
      <c r="M143" s="187">
        <v>15</v>
      </c>
      <c r="N143" s="195">
        <v>0.20270270270270271</v>
      </c>
      <c r="O143" s="187">
        <v>15</v>
      </c>
      <c r="P143" s="195">
        <v>0.20270270270270271</v>
      </c>
      <c r="Q143" s="187">
        <v>10</v>
      </c>
      <c r="R143" s="195">
        <v>0.13513513513513514</v>
      </c>
      <c r="S143" s="187">
        <v>15</v>
      </c>
      <c r="T143" s="195">
        <v>0.20270270270270271</v>
      </c>
      <c r="U143" s="187">
        <v>15</v>
      </c>
      <c r="V143" s="195">
        <v>0.20270270270270271</v>
      </c>
      <c r="W143" s="187">
        <v>10</v>
      </c>
      <c r="X143" s="195">
        <v>0.13513513513513514</v>
      </c>
      <c r="Y143" s="187">
        <v>15</v>
      </c>
      <c r="Z143" s="195">
        <v>0.20270270270270271</v>
      </c>
      <c r="AA143" s="187">
        <v>10</v>
      </c>
      <c r="AB143" s="195">
        <v>0.13513513513513514</v>
      </c>
      <c r="AC143" s="187">
        <v>15</v>
      </c>
      <c r="AD143" s="195">
        <v>0.20270270270270271</v>
      </c>
      <c r="AE143" s="187">
        <v>6</v>
      </c>
      <c r="AF143" s="195">
        <v>8.1081081081081086E-2</v>
      </c>
      <c r="AG143" s="187">
        <v>1</v>
      </c>
      <c r="AH143" s="195">
        <v>1.3513513513513514E-2</v>
      </c>
      <c r="AI143" s="201">
        <v>83</v>
      </c>
      <c r="AJ143" s="187">
        <v>9</v>
      </c>
      <c r="AK143" s="195">
        <v>0.10843373493975904</v>
      </c>
      <c r="AL143" s="187">
        <v>9</v>
      </c>
      <c r="AM143" s="195">
        <v>0.10843373493975904</v>
      </c>
      <c r="AN143" s="187">
        <v>8</v>
      </c>
      <c r="AO143" s="195">
        <v>9.6385542168674704E-2</v>
      </c>
      <c r="AP143" s="187">
        <v>15</v>
      </c>
      <c r="AQ143" s="195">
        <v>0.18072289156626506</v>
      </c>
      <c r="AR143" s="187">
        <v>17</v>
      </c>
      <c r="AS143" s="195">
        <v>0.20481927710843373</v>
      </c>
      <c r="AT143" s="187">
        <v>17</v>
      </c>
      <c r="AU143" s="195">
        <v>0.20481927710843373</v>
      </c>
      <c r="AV143" s="187">
        <v>1</v>
      </c>
      <c r="AW143" s="195">
        <v>1.2048192771084338E-2</v>
      </c>
      <c r="AX143" s="187">
        <v>17</v>
      </c>
      <c r="AY143" s="195">
        <v>0.20481927710843373</v>
      </c>
      <c r="AZ143" s="206">
        <v>73</v>
      </c>
      <c r="BA143" s="187">
        <v>14</v>
      </c>
      <c r="BB143" s="195">
        <v>0.19178082191780821</v>
      </c>
      <c r="BC143" s="187">
        <v>14</v>
      </c>
      <c r="BD143" s="195">
        <v>0.19178082191780821</v>
      </c>
      <c r="BE143" s="187">
        <v>1</v>
      </c>
      <c r="BF143" s="187">
        <v>15</v>
      </c>
      <c r="BG143" s="187">
        <v>16</v>
      </c>
    </row>
    <row r="144" spans="2:59" s="13" customFormat="1" ht="15" customHeight="1" x14ac:dyDescent="0.25">
      <c r="B144" s="209" t="s">
        <v>92</v>
      </c>
      <c r="C144" s="209" t="s">
        <v>141</v>
      </c>
      <c r="D144" s="209">
        <v>4424</v>
      </c>
      <c r="E144" s="209" t="s">
        <v>145</v>
      </c>
      <c r="F144" s="202">
        <v>63</v>
      </c>
      <c r="G144" s="187">
        <v>0</v>
      </c>
      <c r="H144" s="195">
        <v>0</v>
      </c>
      <c r="I144" s="187">
        <v>0</v>
      </c>
      <c r="J144" s="195">
        <v>0</v>
      </c>
      <c r="K144" s="187">
        <v>16</v>
      </c>
      <c r="L144" s="195">
        <v>0.25396825396825395</v>
      </c>
      <c r="M144" s="187">
        <v>11</v>
      </c>
      <c r="N144" s="195">
        <v>0.17460317460317459</v>
      </c>
      <c r="O144" s="187">
        <v>7</v>
      </c>
      <c r="P144" s="195">
        <v>0.1111111111111111</v>
      </c>
      <c r="Q144" s="187">
        <v>15</v>
      </c>
      <c r="R144" s="195">
        <v>0.23809523809523808</v>
      </c>
      <c r="S144" s="187">
        <v>11</v>
      </c>
      <c r="T144" s="195">
        <v>0.17460317460317459</v>
      </c>
      <c r="U144" s="187">
        <v>6</v>
      </c>
      <c r="V144" s="195">
        <v>9.5238095238095233E-2</v>
      </c>
      <c r="W144" s="187">
        <v>15</v>
      </c>
      <c r="X144" s="195">
        <v>0.23809523809523808</v>
      </c>
      <c r="Y144" s="187">
        <v>10</v>
      </c>
      <c r="Z144" s="195">
        <v>0.15873015873015872</v>
      </c>
      <c r="AA144" s="187">
        <v>15</v>
      </c>
      <c r="AB144" s="195">
        <v>0.23809523809523808</v>
      </c>
      <c r="AC144" s="187">
        <v>11</v>
      </c>
      <c r="AD144" s="195">
        <v>0.17460317460317459</v>
      </c>
      <c r="AE144" s="187">
        <v>5</v>
      </c>
      <c r="AF144" s="195">
        <v>7.9365079365079361E-2</v>
      </c>
      <c r="AG144" s="187">
        <v>3</v>
      </c>
      <c r="AH144" s="195">
        <v>4.7619047619047616E-2</v>
      </c>
      <c r="AI144" s="201">
        <v>72</v>
      </c>
      <c r="AJ144" s="187">
        <v>14</v>
      </c>
      <c r="AK144" s="195">
        <v>0.19444444444444445</v>
      </c>
      <c r="AL144" s="187">
        <v>14</v>
      </c>
      <c r="AM144" s="195">
        <v>0.19444444444444445</v>
      </c>
      <c r="AN144" s="187">
        <v>17</v>
      </c>
      <c r="AO144" s="195">
        <v>0.2361111111111111</v>
      </c>
      <c r="AP144" s="187">
        <v>7</v>
      </c>
      <c r="AQ144" s="195">
        <v>9.7222222222222224E-2</v>
      </c>
      <c r="AR144" s="187">
        <v>12</v>
      </c>
      <c r="AS144" s="195">
        <v>0.16666666666666666</v>
      </c>
      <c r="AT144" s="187">
        <v>11</v>
      </c>
      <c r="AU144" s="195">
        <v>0.15277777777777779</v>
      </c>
      <c r="AV144" s="187">
        <v>7</v>
      </c>
      <c r="AW144" s="195">
        <v>9.7222222222222224E-2</v>
      </c>
      <c r="AX144" s="187">
        <v>10</v>
      </c>
      <c r="AY144" s="195">
        <v>0.1388888888888889</v>
      </c>
      <c r="AZ144" s="206">
        <v>71</v>
      </c>
      <c r="BA144" s="187">
        <v>13</v>
      </c>
      <c r="BB144" s="195">
        <v>0.18309859154929578</v>
      </c>
      <c r="BC144" s="187">
        <v>13</v>
      </c>
      <c r="BD144" s="195">
        <v>0.18309859154929578</v>
      </c>
      <c r="BE144" s="187">
        <v>0</v>
      </c>
      <c r="BF144" s="187">
        <v>0</v>
      </c>
      <c r="BG144" s="187">
        <v>0</v>
      </c>
    </row>
    <row r="145" spans="2:59" s="13" customFormat="1" ht="15" customHeight="1" x14ac:dyDescent="0.25">
      <c r="B145" s="210" t="s">
        <v>92</v>
      </c>
      <c r="C145" s="210" t="s">
        <v>141</v>
      </c>
      <c r="D145" s="210">
        <v>7222</v>
      </c>
      <c r="E145" s="210" t="s">
        <v>203</v>
      </c>
      <c r="F145" s="202">
        <v>18</v>
      </c>
      <c r="G145" s="187">
        <v>0</v>
      </c>
      <c r="H145" s="195">
        <v>0</v>
      </c>
      <c r="I145" s="187">
        <v>0</v>
      </c>
      <c r="J145" s="195">
        <v>0</v>
      </c>
      <c r="K145" s="187">
        <v>2</v>
      </c>
      <c r="L145" s="195">
        <v>0.1111111111111111</v>
      </c>
      <c r="M145" s="187">
        <v>1</v>
      </c>
      <c r="N145" s="195">
        <v>5.5555555555555552E-2</v>
      </c>
      <c r="O145" s="187">
        <v>2</v>
      </c>
      <c r="P145" s="195">
        <v>0.1111111111111111</v>
      </c>
      <c r="Q145" s="187">
        <v>2</v>
      </c>
      <c r="R145" s="195">
        <v>0.1111111111111111</v>
      </c>
      <c r="S145" s="187">
        <v>2</v>
      </c>
      <c r="T145" s="195">
        <v>0.1111111111111111</v>
      </c>
      <c r="U145" s="187">
        <v>2</v>
      </c>
      <c r="V145" s="195">
        <v>0.1111111111111111</v>
      </c>
      <c r="W145" s="187">
        <v>2</v>
      </c>
      <c r="X145" s="195">
        <v>0.1111111111111111</v>
      </c>
      <c r="Y145" s="187">
        <v>2</v>
      </c>
      <c r="Z145" s="195">
        <v>0.1111111111111111</v>
      </c>
      <c r="AA145" s="187">
        <v>2</v>
      </c>
      <c r="AB145" s="195">
        <v>0.1111111111111111</v>
      </c>
      <c r="AC145" s="187">
        <v>2</v>
      </c>
      <c r="AD145" s="195">
        <v>0.1111111111111111</v>
      </c>
      <c r="AE145" s="187">
        <v>0</v>
      </c>
      <c r="AF145" s="195">
        <v>0</v>
      </c>
      <c r="AG145" s="187">
        <v>1</v>
      </c>
      <c r="AH145" s="195">
        <v>5.5555555555555552E-2</v>
      </c>
      <c r="AI145" s="201">
        <v>24</v>
      </c>
      <c r="AJ145" s="187">
        <v>2</v>
      </c>
      <c r="AK145" s="195">
        <v>8.3333333333333329E-2</v>
      </c>
      <c r="AL145" s="187">
        <v>2</v>
      </c>
      <c r="AM145" s="195">
        <v>8.3333333333333329E-2</v>
      </c>
      <c r="AN145" s="187">
        <v>2</v>
      </c>
      <c r="AO145" s="195">
        <v>8.3333333333333329E-2</v>
      </c>
      <c r="AP145" s="187">
        <v>3</v>
      </c>
      <c r="AQ145" s="195">
        <v>0.125</v>
      </c>
      <c r="AR145" s="187">
        <v>2</v>
      </c>
      <c r="AS145" s="195">
        <v>8.3333333333333329E-2</v>
      </c>
      <c r="AT145" s="187">
        <v>1</v>
      </c>
      <c r="AU145" s="195">
        <v>4.1666666666666664E-2</v>
      </c>
      <c r="AV145" s="187">
        <v>0</v>
      </c>
      <c r="AW145" s="195">
        <v>0</v>
      </c>
      <c r="AX145" s="187">
        <v>2</v>
      </c>
      <c r="AY145" s="195">
        <v>8.3333333333333329E-2</v>
      </c>
      <c r="AZ145" s="206">
        <v>30</v>
      </c>
      <c r="BA145" s="187">
        <v>7</v>
      </c>
      <c r="BB145" s="195">
        <v>0.23333333333333334</v>
      </c>
      <c r="BC145" s="187">
        <v>7</v>
      </c>
      <c r="BD145" s="195">
        <v>0.23333333333333334</v>
      </c>
      <c r="BE145" s="187">
        <v>0</v>
      </c>
      <c r="BF145" s="187">
        <v>0</v>
      </c>
      <c r="BG145" s="187">
        <v>0</v>
      </c>
    </row>
    <row r="146" spans="2:59" s="13" customFormat="1" ht="15" customHeight="1" x14ac:dyDescent="0.25">
      <c r="B146" s="209" t="s">
        <v>92</v>
      </c>
      <c r="C146" s="209" t="s">
        <v>141</v>
      </c>
      <c r="D146" s="209">
        <v>4420</v>
      </c>
      <c r="E146" s="209" t="s">
        <v>141</v>
      </c>
      <c r="F146" s="202">
        <v>297</v>
      </c>
      <c r="G146" s="187">
        <v>33</v>
      </c>
      <c r="H146" s="195">
        <v>0.1111111111111111</v>
      </c>
      <c r="I146" s="187">
        <v>64</v>
      </c>
      <c r="J146" s="195">
        <v>0.21548821548821548</v>
      </c>
      <c r="K146" s="187">
        <v>53</v>
      </c>
      <c r="L146" s="195">
        <v>0.17845117845117844</v>
      </c>
      <c r="M146" s="187">
        <v>52</v>
      </c>
      <c r="N146" s="195">
        <v>0.17508417508417509</v>
      </c>
      <c r="O146" s="187">
        <v>49</v>
      </c>
      <c r="P146" s="195">
        <v>0.16498316498316498</v>
      </c>
      <c r="Q146" s="187">
        <v>53</v>
      </c>
      <c r="R146" s="195">
        <v>0.17845117845117844</v>
      </c>
      <c r="S146" s="187">
        <v>52</v>
      </c>
      <c r="T146" s="195">
        <v>0.17508417508417509</v>
      </c>
      <c r="U146" s="187">
        <v>49</v>
      </c>
      <c r="V146" s="195">
        <v>0.16498316498316498</v>
      </c>
      <c r="W146" s="187">
        <v>53</v>
      </c>
      <c r="X146" s="195">
        <v>0.17845117845117844</v>
      </c>
      <c r="Y146" s="187">
        <v>52</v>
      </c>
      <c r="Z146" s="195">
        <v>0.17508417508417509</v>
      </c>
      <c r="AA146" s="187">
        <v>52</v>
      </c>
      <c r="AB146" s="195">
        <v>0.17508417508417509</v>
      </c>
      <c r="AC146" s="187">
        <v>50</v>
      </c>
      <c r="AD146" s="195">
        <v>0.16835016835016836</v>
      </c>
      <c r="AE146" s="187">
        <v>17</v>
      </c>
      <c r="AF146" s="195">
        <v>5.7239057239057242E-2</v>
      </c>
      <c r="AG146" s="187">
        <v>22</v>
      </c>
      <c r="AH146" s="195">
        <v>7.407407407407407E-2</v>
      </c>
      <c r="AI146" s="201">
        <v>360</v>
      </c>
      <c r="AJ146" s="187">
        <v>45</v>
      </c>
      <c r="AK146" s="195">
        <v>0.125</v>
      </c>
      <c r="AL146" s="187">
        <v>43</v>
      </c>
      <c r="AM146" s="195">
        <v>0.11944444444444445</v>
      </c>
      <c r="AN146" s="187">
        <v>44</v>
      </c>
      <c r="AO146" s="195">
        <v>0.12222222222222222</v>
      </c>
      <c r="AP146" s="187">
        <v>64</v>
      </c>
      <c r="AQ146" s="195">
        <v>0.17777777777777778</v>
      </c>
      <c r="AR146" s="187">
        <v>46</v>
      </c>
      <c r="AS146" s="195">
        <v>0.12777777777777777</v>
      </c>
      <c r="AT146" s="187">
        <v>43</v>
      </c>
      <c r="AU146" s="195">
        <v>0.11944444444444445</v>
      </c>
      <c r="AV146" s="187">
        <v>7</v>
      </c>
      <c r="AW146" s="195">
        <v>1.9444444444444445E-2</v>
      </c>
      <c r="AX146" s="187">
        <v>44</v>
      </c>
      <c r="AY146" s="195">
        <v>0.12222222222222222</v>
      </c>
      <c r="AZ146" s="206">
        <v>330</v>
      </c>
      <c r="BA146" s="187">
        <v>46</v>
      </c>
      <c r="BB146" s="195">
        <v>0.1393939393939394</v>
      </c>
      <c r="BC146" s="187">
        <v>40</v>
      </c>
      <c r="BD146" s="195">
        <v>0.12121212121212122</v>
      </c>
      <c r="BE146" s="187">
        <v>9</v>
      </c>
      <c r="BF146" s="187">
        <v>12</v>
      </c>
      <c r="BG146" s="187">
        <v>11</v>
      </c>
    </row>
    <row r="147" spans="2:59" s="13" customFormat="1" ht="15" customHeight="1" x14ac:dyDescent="0.25">
      <c r="B147" s="209" t="s">
        <v>92</v>
      </c>
      <c r="C147" s="209" t="s">
        <v>141</v>
      </c>
      <c r="D147" s="209">
        <v>4438</v>
      </c>
      <c r="E147" s="209" t="s">
        <v>159</v>
      </c>
      <c r="F147" s="202">
        <v>32</v>
      </c>
      <c r="G147" s="187">
        <v>0</v>
      </c>
      <c r="H147" s="195">
        <v>0</v>
      </c>
      <c r="I147" s="187">
        <v>0</v>
      </c>
      <c r="J147" s="195">
        <v>0</v>
      </c>
      <c r="K147" s="187">
        <v>10</v>
      </c>
      <c r="L147" s="195">
        <v>0.3125</v>
      </c>
      <c r="M147" s="187">
        <v>3</v>
      </c>
      <c r="N147" s="195">
        <v>9.375E-2</v>
      </c>
      <c r="O147" s="187">
        <v>5</v>
      </c>
      <c r="P147" s="195">
        <v>0.15625</v>
      </c>
      <c r="Q147" s="187">
        <v>10</v>
      </c>
      <c r="R147" s="195">
        <v>0.3125</v>
      </c>
      <c r="S147" s="187">
        <v>3</v>
      </c>
      <c r="T147" s="195">
        <v>9.375E-2</v>
      </c>
      <c r="U147" s="187">
        <v>5</v>
      </c>
      <c r="V147" s="195">
        <v>0.15625</v>
      </c>
      <c r="W147" s="187">
        <v>10</v>
      </c>
      <c r="X147" s="195">
        <v>0.3125</v>
      </c>
      <c r="Y147" s="187">
        <v>3</v>
      </c>
      <c r="Z147" s="195">
        <v>9.375E-2</v>
      </c>
      <c r="AA147" s="187">
        <v>10</v>
      </c>
      <c r="AB147" s="195">
        <v>0.3125</v>
      </c>
      <c r="AC147" s="187">
        <v>3</v>
      </c>
      <c r="AD147" s="195">
        <v>9.375E-2</v>
      </c>
      <c r="AE147" s="187">
        <v>1</v>
      </c>
      <c r="AF147" s="195">
        <v>3.125E-2</v>
      </c>
      <c r="AG147" s="187">
        <v>4</v>
      </c>
      <c r="AH147" s="195">
        <v>0.125</v>
      </c>
      <c r="AI147" s="201">
        <v>45</v>
      </c>
      <c r="AJ147" s="187">
        <v>5</v>
      </c>
      <c r="AK147" s="195">
        <v>0.1111111111111111</v>
      </c>
      <c r="AL147" s="187">
        <v>5</v>
      </c>
      <c r="AM147" s="195">
        <v>0.1111111111111111</v>
      </c>
      <c r="AN147" s="187">
        <v>5</v>
      </c>
      <c r="AO147" s="195">
        <v>0.1111111111111111</v>
      </c>
      <c r="AP147" s="187">
        <v>11</v>
      </c>
      <c r="AQ147" s="195">
        <v>0.24444444444444444</v>
      </c>
      <c r="AR147" s="187">
        <v>3</v>
      </c>
      <c r="AS147" s="195">
        <v>6.6666666666666666E-2</v>
      </c>
      <c r="AT147" s="187">
        <v>1</v>
      </c>
      <c r="AU147" s="195">
        <v>2.2222222222222223E-2</v>
      </c>
      <c r="AV147" s="187">
        <v>1</v>
      </c>
      <c r="AW147" s="195">
        <v>2.2222222222222223E-2</v>
      </c>
      <c r="AX147" s="187">
        <v>3</v>
      </c>
      <c r="AY147" s="195">
        <v>6.6666666666666666E-2</v>
      </c>
      <c r="AZ147" s="206">
        <v>59</v>
      </c>
      <c r="BA147" s="187">
        <v>7</v>
      </c>
      <c r="BB147" s="195">
        <v>0.11864406779661017</v>
      </c>
      <c r="BC147" s="187">
        <v>8</v>
      </c>
      <c r="BD147" s="195">
        <v>0.13559322033898305</v>
      </c>
      <c r="BE147" s="187">
        <v>8</v>
      </c>
      <c r="BF147" s="187">
        <v>0</v>
      </c>
      <c r="BG147" s="187">
        <v>1</v>
      </c>
    </row>
    <row r="148" spans="2:59" s="13" customFormat="1" ht="15" customHeight="1" x14ac:dyDescent="0.25">
      <c r="B148" s="209" t="s">
        <v>92</v>
      </c>
      <c r="C148" s="209" t="s">
        <v>141</v>
      </c>
      <c r="D148" s="209">
        <v>4430</v>
      </c>
      <c r="E148" s="209" t="s">
        <v>151</v>
      </c>
      <c r="F148" s="202">
        <v>35</v>
      </c>
      <c r="G148" s="187">
        <v>0</v>
      </c>
      <c r="H148" s="195">
        <v>0</v>
      </c>
      <c r="I148" s="187">
        <v>0</v>
      </c>
      <c r="J148" s="195">
        <v>0</v>
      </c>
      <c r="K148" s="187">
        <v>6</v>
      </c>
      <c r="L148" s="195">
        <v>0.17142857142857143</v>
      </c>
      <c r="M148" s="187">
        <v>8</v>
      </c>
      <c r="N148" s="195">
        <v>0.22857142857142856</v>
      </c>
      <c r="O148" s="187">
        <v>11</v>
      </c>
      <c r="P148" s="195">
        <v>0.31428571428571428</v>
      </c>
      <c r="Q148" s="187">
        <v>6</v>
      </c>
      <c r="R148" s="195">
        <v>0.17142857142857143</v>
      </c>
      <c r="S148" s="187">
        <v>8</v>
      </c>
      <c r="T148" s="195">
        <v>0.22857142857142856</v>
      </c>
      <c r="U148" s="187">
        <v>11</v>
      </c>
      <c r="V148" s="195">
        <v>0.31428571428571428</v>
      </c>
      <c r="W148" s="187">
        <v>6</v>
      </c>
      <c r="X148" s="195">
        <v>0.17142857142857143</v>
      </c>
      <c r="Y148" s="187">
        <v>8</v>
      </c>
      <c r="Z148" s="195">
        <v>0.22857142857142856</v>
      </c>
      <c r="AA148" s="187">
        <v>6</v>
      </c>
      <c r="AB148" s="195">
        <v>0.17142857142857143</v>
      </c>
      <c r="AC148" s="187">
        <v>8</v>
      </c>
      <c r="AD148" s="195">
        <v>0.22857142857142856</v>
      </c>
      <c r="AE148" s="187">
        <v>5</v>
      </c>
      <c r="AF148" s="195">
        <v>0.14285714285714285</v>
      </c>
      <c r="AG148" s="187">
        <v>1</v>
      </c>
      <c r="AH148" s="195">
        <v>2.8571428571428571E-2</v>
      </c>
      <c r="AI148" s="201">
        <v>38</v>
      </c>
      <c r="AJ148" s="187">
        <v>8</v>
      </c>
      <c r="AK148" s="195">
        <v>0.21052631578947367</v>
      </c>
      <c r="AL148" s="187">
        <v>8</v>
      </c>
      <c r="AM148" s="195">
        <v>0.21052631578947367</v>
      </c>
      <c r="AN148" s="187">
        <v>8</v>
      </c>
      <c r="AO148" s="195">
        <v>0.21052631578947367</v>
      </c>
      <c r="AP148" s="187">
        <v>5</v>
      </c>
      <c r="AQ148" s="195">
        <v>0.13157894736842105</v>
      </c>
      <c r="AR148" s="187">
        <v>7</v>
      </c>
      <c r="AS148" s="195">
        <v>0.18421052631578946</v>
      </c>
      <c r="AT148" s="187">
        <v>7</v>
      </c>
      <c r="AU148" s="195">
        <v>0.18421052631578946</v>
      </c>
      <c r="AV148" s="187">
        <v>1</v>
      </c>
      <c r="AW148" s="195">
        <v>2.6315789473684209E-2</v>
      </c>
      <c r="AX148" s="187">
        <v>7</v>
      </c>
      <c r="AY148" s="195">
        <v>0.18421052631578946</v>
      </c>
      <c r="AZ148" s="206">
        <v>41</v>
      </c>
      <c r="BA148" s="187">
        <v>9</v>
      </c>
      <c r="BB148" s="195">
        <v>0.21951219512195122</v>
      </c>
      <c r="BC148" s="187">
        <v>9</v>
      </c>
      <c r="BD148" s="195">
        <v>0.21951219512195122</v>
      </c>
      <c r="BE148" s="187">
        <v>6</v>
      </c>
      <c r="BF148" s="187">
        <v>4</v>
      </c>
      <c r="BG148" s="187">
        <v>0</v>
      </c>
    </row>
    <row r="149" spans="2:59" s="13" customFormat="1" ht="15" customHeight="1" x14ac:dyDescent="0.25">
      <c r="B149" s="209" t="s">
        <v>92</v>
      </c>
      <c r="C149" s="209" t="s">
        <v>141</v>
      </c>
      <c r="D149" s="209">
        <v>4432</v>
      </c>
      <c r="E149" s="209" t="s">
        <v>153</v>
      </c>
      <c r="F149" s="202">
        <v>18</v>
      </c>
      <c r="G149" s="187">
        <v>1</v>
      </c>
      <c r="H149" s="195">
        <v>5.5555555555555552E-2</v>
      </c>
      <c r="I149" s="187">
        <v>1</v>
      </c>
      <c r="J149" s="195">
        <v>5.5555555555555552E-2</v>
      </c>
      <c r="K149" s="187">
        <v>1</v>
      </c>
      <c r="L149" s="195">
        <v>5.5555555555555552E-2</v>
      </c>
      <c r="M149" s="187">
        <v>6</v>
      </c>
      <c r="N149" s="195">
        <v>0.33333333333333331</v>
      </c>
      <c r="O149" s="187">
        <v>3</v>
      </c>
      <c r="P149" s="195">
        <v>0.16666666666666666</v>
      </c>
      <c r="Q149" s="187">
        <v>1</v>
      </c>
      <c r="R149" s="195">
        <v>5.5555555555555552E-2</v>
      </c>
      <c r="S149" s="187">
        <v>6</v>
      </c>
      <c r="T149" s="195">
        <v>0.33333333333333331</v>
      </c>
      <c r="U149" s="187">
        <v>3</v>
      </c>
      <c r="V149" s="195">
        <v>0.16666666666666666</v>
      </c>
      <c r="W149" s="187">
        <v>1</v>
      </c>
      <c r="X149" s="195">
        <v>5.5555555555555552E-2</v>
      </c>
      <c r="Y149" s="187">
        <v>6</v>
      </c>
      <c r="Z149" s="195">
        <v>0.33333333333333331</v>
      </c>
      <c r="AA149" s="187">
        <v>1</v>
      </c>
      <c r="AB149" s="195">
        <v>5.5555555555555552E-2</v>
      </c>
      <c r="AC149" s="187">
        <v>6</v>
      </c>
      <c r="AD149" s="195">
        <v>0.33333333333333331</v>
      </c>
      <c r="AE149" s="187">
        <v>0</v>
      </c>
      <c r="AF149" s="195">
        <v>0</v>
      </c>
      <c r="AG149" s="187">
        <v>0</v>
      </c>
      <c r="AH149" s="195">
        <v>0</v>
      </c>
      <c r="AI149" s="201">
        <v>30</v>
      </c>
      <c r="AJ149" s="187">
        <v>2</v>
      </c>
      <c r="AK149" s="195">
        <v>6.6666666666666666E-2</v>
      </c>
      <c r="AL149" s="187">
        <v>2</v>
      </c>
      <c r="AM149" s="195">
        <v>6.6666666666666666E-2</v>
      </c>
      <c r="AN149" s="187">
        <v>2</v>
      </c>
      <c r="AO149" s="195">
        <v>6.6666666666666666E-2</v>
      </c>
      <c r="AP149" s="187">
        <v>5</v>
      </c>
      <c r="AQ149" s="195">
        <v>0.16666666666666666</v>
      </c>
      <c r="AR149" s="187">
        <v>4</v>
      </c>
      <c r="AS149" s="195">
        <v>0.13333333333333333</v>
      </c>
      <c r="AT149" s="187">
        <v>4</v>
      </c>
      <c r="AU149" s="195">
        <v>0.13333333333333333</v>
      </c>
      <c r="AV149" s="187">
        <v>0</v>
      </c>
      <c r="AW149" s="195">
        <v>0</v>
      </c>
      <c r="AX149" s="187">
        <v>4</v>
      </c>
      <c r="AY149" s="195">
        <v>0.13333333333333333</v>
      </c>
      <c r="AZ149" s="206">
        <v>28</v>
      </c>
      <c r="BA149" s="187">
        <v>5</v>
      </c>
      <c r="BB149" s="195">
        <v>0.17857142857142858</v>
      </c>
      <c r="BC149" s="187">
        <v>5</v>
      </c>
      <c r="BD149" s="195">
        <v>0.17857142857142858</v>
      </c>
      <c r="BE149" s="187">
        <v>0</v>
      </c>
      <c r="BF149" s="187">
        <v>0</v>
      </c>
      <c r="BG149" s="187">
        <v>1</v>
      </c>
    </row>
    <row r="150" spans="2:59" s="13" customFormat="1" ht="15" customHeight="1" x14ac:dyDescent="0.25">
      <c r="B150" s="209" t="s">
        <v>92</v>
      </c>
      <c r="C150" s="209" t="s">
        <v>141</v>
      </c>
      <c r="D150" s="209">
        <v>4434</v>
      </c>
      <c r="E150" s="209" t="s">
        <v>155</v>
      </c>
      <c r="F150" s="202">
        <v>45</v>
      </c>
      <c r="G150" s="187">
        <v>0</v>
      </c>
      <c r="H150" s="195">
        <v>0</v>
      </c>
      <c r="I150" s="187">
        <v>0</v>
      </c>
      <c r="J150" s="195">
        <v>0</v>
      </c>
      <c r="K150" s="187">
        <v>9</v>
      </c>
      <c r="L150" s="195">
        <v>0.2</v>
      </c>
      <c r="M150" s="187">
        <v>8</v>
      </c>
      <c r="N150" s="195">
        <v>0.17777777777777778</v>
      </c>
      <c r="O150" s="187">
        <v>3</v>
      </c>
      <c r="P150" s="195">
        <v>6.6666666666666666E-2</v>
      </c>
      <c r="Q150" s="187">
        <v>9</v>
      </c>
      <c r="R150" s="195">
        <v>0.2</v>
      </c>
      <c r="S150" s="187">
        <v>8</v>
      </c>
      <c r="T150" s="195">
        <v>0.17777777777777778</v>
      </c>
      <c r="U150" s="187">
        <v>3</v>
      </c>
      <c r="V150" s="195">
        <v>6.6666666666666666E-2</v>
      </c>
      <c r="W150" s="187">
        <v>9</v>
      </c>
      <c r="X150" s="195">
        <v>0.2</v>
      </c>
      <c r="Y150" s="187">
        <v>8</v>
      </c>
      <c r="Z150" s="195">
        <v>0.17777777777777778</v>
      </c>
      <c r="AA150" s="187">
        <v>9</v>
      </c>
      <c r="AB150" s="195">
        <v>0.2</v>
      </c>
      <c r="AC150" s="187">
        <v>7</v>
      </c>
      <c r="AD150" s="195">
        <v>0.15555555555555556</v>
      </c>
      <c r="AE150" s="187">
        <v>1</v>
      </c>
      <c r="AF150" s="195">
        <v>2.2222222222222223E-2</v>
      </c>
      <c r="AG150" s="187">
        <v>5</v>
      </c>
      <c r="AH150" s="195">
        <v>0.1111111111111111</v>
      </c>
      <c r="AI150" s="201">
        <v>42</v>
      </c>
      <c r="AJ150" s="187">
        <v>1</v>
      </c>
      <c r="AK150" s="195">
        <v>2.3809523809523808E-2</v>
      </c>
      <c r="AL150" s="187">
        <v>1</v>
      </c>
      <c r="AM150" s="195">
        <v>2.3809523809523808E-2</v>
      </c>
      <c r="AN150" s="187">
        <v>1</v>
      </c>
      <c r="AO150" s="195">
        <v>2.3809523809523808E-2</v>
      </c>
      <c r="AP150" s="187">
        <v>7</v>
      </c>
      <c r="AQ150" s="195">
        <v>0.16666666666666666</v>
      </c>
      <c r="AR150" s="187">
        <v>2</v>
      </c>
      <c r="AS150" s="195">
        <v>4.7619047619047616E-2</v>
      </c>
      <c r="AT150" s="187">
        <v>3</v>
      </c>
      <c r="AU150" s="195">
        <v>7.1428571428571425E-2</v>
      </c>
      <c r="AV150" s="187">
        <v>1</v>
      </c>
      <c r="AW150" s="195">
        <v>2.3809523809523808E-2</v>
      </c>
      <c r="AX150" s="187">
        <v>3</v>
      </c>
      <c r="AY150" s="195">
        <v>7.1428571428571425E-2</v>
      </c>
      <c r="AZ150" s="206">
        <v>47</v>
      </c>
      <c r="BA150" s="187">
        <v>4</v>
      </c>
      <c r="BB150" s="195">
        <v>8.5106382978723402E-2</v>
      </c>
      <c r="BC150" s="187">
        <v>4</v>
      </c>
      <c r="BD150" s="195">
        <v>8.5106382978723402E-2</v>
      </c>
      <c r="BE150" s="187">
        <v>1</v>
      </c>
      <c r="BF150" s="187">
        <v>0</v>
      </c>
      <c r="BG150" s="187">
        <v>0</v>
      </c>
    </row>
    <row r="151" spans="2:59" s="13" customFormat="1" ht="15" customHeight="1" x14ac:dyDescent="0.25">
      <c r="B151" s="210" t="s">
        <v>92</v>
      </c>
      <c r="C151" s="210" t="s">
        <v>141</v>
      </c>
      <c r="D151" s="210">
        <v>4433</v>
      </c>
      <c r="E151" s="210" t="s">
        <v>154</v>
      </c>
      <c r="F151" s="202">
        <v>18</v>
      </c>
      <c r="G151" s="187">
        <v>0</v>
      </c>
      <c r="H151" s="195">
        <v>0</v>
      </c>
      <c r="I151" s="187">
        <v>0</v>
      </c>
      <c r="J151" s="195">
        <v>0</v>
      </c>
      <c r="K151" s="187">
        <v>3</v>
      </c>
      <c r="L151" s="195">
        <v>0.16666666666666666</v>
      </c>
      <c r="M151" s="187">
        <v>3</v>
      </c>
      <c r="N151" s="195">
        <v>0.16666666666666666</v>
      </c>
      <c r="O151" s="187">
        <v>0</v>
      </c>
      <c r="P151" s="195">
        <v>0</v>
      </c>
      <c r="Q151" s="187">
        <v>3</v>
      </c>
      <c r="R151" s="195">
        <v>0.16666666666666666</v>
      </c>
      <c r="S151" s="187">
        <v>3</v>
      </c>
      <c r="T151" s="195">
        <v>0.16666666666666666</v>
      </c>
      <c r="U151" s="187">
        <v>0</v>
      </c>
      <c r="V151" s="195">
        <v>0</v>
      </c>
      <c r="W151" s="187">
        <v>2</v>
      </c>
      <c r="X151" s="195">
        <v>0.1111111111111111</v>
      </c>
      <c r="Y151" s="187">
        <v>2</v>
      </c>
      <c r="Z151" s="195">
        <v>0.1111111111111111</v>
      </c>
      <c r="AA151" s="187">
        <v>2</v>
      </c>
      <c r="AB151" s="195">
        <v>0.1111111111111111</v>
      </c>
      <c r="AC151" s="187">
        <v>1</v>
      </c>
      <c r="AD151" s="195">
        <v>5.5555555555555552E-2</v>
      </c>
      <c r="AE151" s="187">
        <v>1</v>
      </c>
      <c r="AF151" s="195">
        <v>5.5555555555555552E-2</v>
      </c>
      <c r="AG151" s="187">
        <v>1</v>
      </c>
      <c r="AH151" s="195">
        <v>5.5555555555555552E-2</v>
      </c>
      <c r="AI151" s="201">
        <v>28</v>
      </c>
      <c r="AJ151" s="187">
        <v>4</v>
      </c>
      <c r="AK151" s="195">
        <v>0.14285714285714285</v>
      </c>
      <c r="AL151" s="187">
        <v>7</v>
      </c>
      <c r="AM151" s="195">
        <v>0.25</v>
      </c>
      <c r="AN151" s="187">
        <v>6</v>
      </c>
      <c r="AO151" s="195">
        <v>0.21428571428571427</v>
      </c>
      <c r="AP151" s="187">
        <v>7</v>
      </c>
      <c r="AQ151" s="195">
        <v>0.25</v>
      </c>
      <c r="AR151" s="187">
        <v>3</v>
      </c>
      <c r="AS151" s="195">
        <v>0.10714285714285714</v>
      </c>
      <c r="AT151" s="187">
        <v>3</v>
      </c>
      <c r="AU151" s="195">
        <v>0.10714285714285714</v>
      </c>
      <c r="AV151" s="187">
        <v>0</v>
      </c>
      <c r="AW151" s="195">
        <v>0</v>
      </c>
      <c r="AX151" s="187">
        <v>3</v>
      </c>
      <c r="AY151" s="195">
        <v>0.10714285714285714</v>
      </c>
      <c r="AZ151" s="206">
        <v>20</v>
      </c>
      <c r="BA151" s="187">
        <v>5</v>
      </c>
      <c r="BB151" s="195">
        <v>0.25</v>
      </c>
      <c r="BC151" s="187">
        <v>3</v>
      </c>
      <c r="BD151" s="195">
        <v>0.15</v>
      </c>
      <c r="BE151" s="187">
        <v>5</v>
      </c>
      <c r="BF151" s="187">
        <v>5</v>
      </c>
      <c r="BG151" s="187">
        <v>6</v>
      </c>
    </row>
    <row r="152" spans="2:59" s="13" customFormat="1" ht="15" customHeight="1" x14ac:dyDescent="0.25">
      <c r="B152" s="210" t="s">
        <v>92</v>
      </c>
      <c r="C152" s="210" t="s">
        <v>141</v>
      </c>
      <c r="D152" s="210">
        <v>4423</v>
      </c>
      <c r="E152" s="210" t="s">
        <v>144</v>
      </c>
      <c r="F152" s="202">
        <v>67</v>
      </c>
      <c r="G152" s="187">
        <v>0</v>
      </c>
      <c r="H152" s="195">
        <v>0</v>
      </c>
      <c r="I152" s="187">
        <v>0</v>
      </c>
      <c r="J152" s="195">
        <v>0</v>
      </c>
      <c r="K152" s="187">
        <v>12</v>
      </c>
      <c r="L152" s="195">
        <v>0.17910447761194029</v>
      </c>
      <c r="M152" s="187">
        <v>12</v>
      </c>
      <c r="N152" s="195">
        <v>0.17910447761194029</v>
      </c>
      <c r="O152" s="187">
        <v>11</v>
      </c>
      <c r="P152" s="195">
        <v>0.16417910447761194</v>
      </c>
      <c r="Q152" s="187">
        <v>12</v>
      </c>
      <c r="R152" s="195">
        <v>0.17910447761194029</v>
      </c>
      <c r="S152" s="187">
        <v>12</v>
      </c>
      <c r="T152" s="195">
        <v>0.17910447761194029</v>
      </c>
      <c r="U152" s="187">
        <v>10</v>
      </c>
      <c r="V152" s="195">
        <v>0.14925373134328357</v>
      </c>
      <c r="W152" s="187">
        <v>12</v>
      </c>
      <c r="X152" s="195">
        <v>0.17910447761194029</v>
      </c>
      <c r="Y152" s="187">
        <v>13</v>
      </c>
      <c r="Z152" s="195">
        <v>0.19402985074626866</v>
      </c>
      <c r="AA152" s="187">
        <v>12</v>
      </c>
      <c r="AB152" s="195">
        <v>0.17910447761194029</v>
      </c>
      <c r="AC152" s="187">
        <v>12</v>
      </c>
      <c r="AD152" s="195">
        <v>0.17910447761194029</v>
      </c>
      <c r="AE152" s="187">
        <v>6</v>
      </c>
      <c r="AF152" s="195">
        <v>8.9552238805970144E-2</v>
      </c>
      <c r="AG152" s="187">
        <v>2</v>
      </c>
      <c r="AH152" s="195">
        <v>2.9850746268656716E-2</v>
      </c>
      <c r="AI152" s="201">
        <v>94</v>
      </c>
      <c r="AJ152" s="187">
        <v>6</v>
      </c>
      <c r="AK152" s="195">
        <v>6.3829787234042548E-2</v>
      </c>
      <c r="AL152" s="187">
        <v>6</v>
      </c>
      <c r="AM152" s="195">
        <v>6.3829787234042548E-2</v>
      </c>
      <c r="AN152" s="187">
        <v>6</v>
      </c>
      <c r="AO152" s="195">
        <v>6.3829787234042548E-2</v>
      </c>
      <c r="AP152" s="187">
        <v>7</v>
      </c>
      <c r="AQ152" s="195">
        <v>7.4468085106382975E-2</v>
      </c>
      <c r="AR152" s="187">
        <v>5</v>
      </c>
      <c r="AS152" s="195">
        <v>5.3191489361702128E-2</v>
      </c>
      <c r="AT152" s="187">
        <v>1</v>
      </c>
      <c r="AU152" s="195">
        <v>1.0638297872340425E-2</v>
      </c>
      <c r="AV152" s="187">
        <v>6</v>
      </c>
      <c r="AW152" s="195">
        <v>6.3829787234042548E-2</v>
      </c>
      <c r="AX152" s="187">
        <v>5</v>
      </c>
      <c r="AY152" s="195">
        <v>5.3191489361702128E-2</v>
      </c>
      <c r="AZ152" s="206">
        <v>95</v>
      </c>
      <c r="BA152" s="187">
        <v>6</v>
      </c>
      <c r="BB152" s="195">
        <v>6.3157894736842107E-2</v>
      </c>
      <c r="BC152" s="187">
        <v>8</v>
      </c>
      <c r="BD152" s="195">
        <v>8.4210526315789472E-2</v>
      </c>
      <c r="BE152" s="187">
        <v>0</v>
      </c>
      <c r="BF152" s="187">
        <v>0</v>
      </c>
      <c r="BG152" s="187">
        <v>3</v>
      </c>
    </row>
    <row r="153" spans="2:59" s="13" customFormat="1" ht="15" customHeight="1" x14ac:dyDescent="0.25">
      <c r="B153" s="210" t="s">
        <v>92</v>
      </c>
      <c r="C153" s="210" t="s">
        <v>116</v>
      </c>
      <c r="D153" s="210">
        <v>4405</v>
      </c>
      <c r="E153" s="210" t="s">
        <v>126</v>
      </c>
      <c r="F153" s="202">
        <v>15</v>
      </c>
      <c r="G153" s="187">
        <v>0</v>
      </c>
      <c r="H153" s="195">
        <v>0</v>
      </c>
      <c r="I153" s="187">
        <v>0</v>
      </c>
      <c r="J153" s="195">
        <v>0</v>
      </c>
      <c r="K153" s="187">
        <v>8</v>
      </c>
      <c r="L153" s="195">
        <v>0.53333333333333333</v>
      </c>
      <c r="M153" s="187">
        <v>2</v>
      </c>
      <c r="N153" s="195">
        <v>0.13333333333333333</v>
      </c>
      <c r="O153" s="187">
        <v>2</v>
      </c>
      <c r="P153" s="195">
        <v>0.13333333333333333</v>
      </c>
      <c r="Q153" s="187">
        <v>8</v>
      </c>
      <c r="R153" s="195">
        <v>0.53333333333333333</v>
      </c>
      <c r="S153" s="187">
        <v>2</v>
      </c>
      <c r="T153" s="195">
        <v>0.13333333333333333</v>
      </c>
      <c r="U153" s="187">
        <v>2</v>
      </c>
      <c r="V153" s="195">
        <v>0.13333333333333333</v>
      </c>
      <c r="W153" s="187">
        <v>8</v>
      </c>
      <c r="X153" s="195">
        <v>0.53333333333333333</v>
      </c>
      <c r="Y153" s="187">
        <v>2</v>
      </c>
      <c r="Z153" s="195">
        <v>0.13333333333333333</v>
      </c>
      <c r="AA153" s="187">
        <v>8</v>
      </c>
      <c r="AB153" s="195">
        <v>0.53333333333333333</v>
      </c>
      <c r="AC153" s="187">
        <v>2</v>
      </c>
      <c r="AD153" s="195">
        <v>0.13333333333333333</v>
      </c>
      <c r="AE153" s="187">
        <v>2</v>
      </c>
      <c r="AF153" s="195">
        <v>0.13333333333333333</v>
      </c>
      <c r="AG153" s="187">
        <v>3</v>
      </c>
      <c r="AH153" s="195">
        <v>0.2</v>
      </c>
      <c r="AI153" s="201">
        <v>25</v>
      </c>
      <c r="AJ153" s="187">
        <v>4</v>
      </c>
      <c r="AK153" s="195">
        <v>0.16</v>
      </c>
      <c r="AL153" s="187">
        <v>4</v>
      </c>
      <c r="AM153" s="195">
        <v>0.16</v>
      </c>
      <c r="AN153" s="187">
        <v>4</v>
      </c>
      <c r="AO153" s="195">
        <v>0.16</v>
      </c>
      <c r="AP153" s="187">
        <v>4</v>
      </c>
      <c r="AQ153" s="195">
        <v>0.16</v>
      </c>
      <c r="AR153" s="187">
        <v>4</v>
      </c>
      <c r="AS153" s="195">
        <v>0.16</v>
      </c>
      <c r="AT153" s="187">
        <v>4</v>
      </c>
      <c r="AU153" s="195">
        <v>0.16</v>
      </c>
      <c r="AV153" s="187">
        <v>4</v>
      </c>
      <c r="AW153" s="195">
        <v>0.16</v>
      </c>
      <c r="AX153" s="187">
        <v>4</v>
      </c>
      <c r="AY153" s="195">
        <v>0.16</v>
      </c>
      <c r="AZ153" s="206">
        <v>30</v>
      </c>
      <c r="BA153" s="187">
        <v>3</v>
      </c>
      <c r="BB153" s="195">
        <v>0.1</v>
      </c>
      <c r="BC153" s="187">
        <v>3</v>
      </c>
      <c r="BD153" s="195">
        <v>0.1</v>
      </c>
      <c r="BE153" s="187">
        <v>1</v>
      </c>
      <c r="BF153" s="187">
        <v>3</v>
      </c>
      <c r="BG153" s="187">
        <v>17</v>
      </c>
    </row>
    <row r="154" spans="2:59" s="13" customFormat="1" ht="15" customHeight="1" x14ac:dyDescent="0.25">
      <c r="B154" s="209" t="s">
        <v>92</v>
      </c>
      <c r="C154" s="209" t="s">
        <v>116</v>
      </c>
      <c r="D154" s="209">
        <v>4396</v>
      </c>
      <c r="E154" s="209" t="s">
        <v>117</v>
      </c>
      <c r="F154" s="202">
        <v>22</v>
      </c>
      <c r="G154" s="187">
        <v>0</v>
      </c>
      <c r="H154" s="195">
        <v>0</v>
      </c>
      <c r="I154" s="187">
        <v>0</v>
      </c>
      <c r="J154" s="195">
        <v>0</v>
      </c>
      <c r="K154" s="187">
        <v>1</v>
      </c>
      <c r="L154" s="195">
        <v>4.5454545454545456E-2</v>
      </c>
      <c r="M154" s="187">
        <v>4</v>
      </c>
      <c r="N154" s="195">
        <v>0.18181818181818182</v>
      </c>
      <c r="O154" s="187">
        <v>2</v>
      </c>
      <c r="P154" s="195">
        <v>9.0909090909090912E-2</v>
      </c>
      <c r="Q154" s="187">
        <v>1</v>
      </c>
      <c r="R154" s="195">
        <v>4.5454545454545456E-2</v>
      </c>
      <c r="S154" s="187">
        <v>4</v>
      </c>
      <c r="T154" s="195">
        <v>0.18181818181818182</v>
      </c>
      <c r="U154" s="187">
        <v>2</v>
      </c>
      <c r="V154" s="195">
        <v>9.0909090909090912E-2</v>
      </c>
      <c r="W154" s="187">
        <v>1</v>
      </c>
      <c r="X154" s="195">
        <v>4.5454545454545456E-2</v>
      </c>
      <c r="Y154" s="187">
        <v>4</v>
      </c>
      <c r="Z154" s="195">
        <v>0.18181818181818182</v>
      </c>
      <c r="AA154" s="187">
        <v>1</v>
      </c>
      <c r="AB154" s="195">
        <v>4.5454545454545456E-2</v>
      </c>
      <c r="AC154" s="187">
        <v>4</v>
      </c>
      <c r="AD154" s="195">
        <v>0.18181818181818182</v>
      </c>
      <c r="AE154" s="187">
        <v>1</v>
      </c>
      <c r="AF154" s="195">
        <v>4.5454545454545456E-2</v>
      </c>
      <c r="AG154" s="187">
        <v>0</v>
      </c>
      <c r="AH154" s="195">
        <v>0</v>
      </c>
      <c r="AI154" s="201">
        <v>38</v>
      </c>
      <c r="AJ154" s="187">
        <v>5</v>
      </c>
      <c r="AK154" s="195">
        <v>0.13157894736842105</v>
      </c>
      <c r="AL154" s="187">
        <v>5</v>
      </c>
      <c r="AM154" s="195">
        <v>0.13157894736842105</v>
      </c>
      <c r="AN154" s="187">
        <v>3</v>
      </c>
      <c r="AO154" s="195">
        <v>7.8947368421052627E-2</v>
      </c>
      <c r="AP154" s="187">
        <v>1</v>
      </c>
      <c r="AQ154" s="195">
        <v>2.6315789473684209E-2</v>
      </c>
      <c r="AR154" s="187">
        <v>4</v>
      </c>
      <c r="AS154" s="195">
        <v>0.10526315789473684</v>
      </c>
      <c r="AT154" s="187">
        <v>4</v>
      </c>
      <c r="AU154" s="195">
        <v>0.10526315789473684</v>
      </c>
      <c r="AV154" s="187">
        <v>9</v>
      </c>
      <c r="AW154" s="195">
        <v>0.23684210526315788</v>
      </c>
      <c r="AX154" s="187">
        <v>4</v>
      </c>
      <c r="AY154" s="195">
        <v>0.10526315789473684</v>
      </c>
      <c r="AZ154" s="206">
        <v>21</v>
      </c>
      <c r="BA154" s="187">
        <v>4</v>
      </c>
      <c r="BB154" s="195">
        <v>0.19047619047619047</v>
      </c>
      <c r="BC154" s="187">
        <v>5</v>
      </c>
      <c r="BD154" s="195">
        <v>0.23809523809523808</v>
      </c>
      <c r="BE154" s="187">
        <v>2</v>
      </c>
      <c r="BF154" s="187">
        <v>1</v>
      </c>
      <c r="BG154" s="187">
        <v>2</v>
      </c>
    </row>
    <row r="155" spans="2:59" s="13" customFormat="1" ht="15" customHeight="1" x14ac:dyDescent="0.25">
      <c r="B155" s="209" t="s">
        <v>92</v>
      </c>
      <c r="C155" s="209" t="s">
        <v>116</v>
      </c>
      <c r="D155" s="209">
        <v>6953</v>
      </c>
      <c r="E155" s="209" t="s">
        <v>195</v>
      </c>
      <c r="F155" s="202">
        <v>9</v>
      </c>
      <c r="G155" s="187">
        <v>0</v>
      </c>
      <c r="H155" s="195">
        <v>0</v>
      </c>
      <c r="I155" s="187">
        <v>0</v>
      </c>
      <c r="J155" s="195">
        <v>0</v>
      </c>
      <c r="K155" s="187">
        <v>1</v>
      </c>
      <c r="L155" s="195">
        <v>0.1111111111111111</v>
      </c>
      <c r="M155" s="187">
        <v>2</v>
      </c>
      <c r="N155" s="195">
        <v>0.22222222222222221</v>
      </c>
      <c r="O155" s="187">
        <v>1</v>
      </c>
      <c r="P155" s="195">
        <v>0.1111111111111111</v>
      </c>
      <c r="Q155" s="187">
        <v>1</v>
      </c>
      <c r="R155" s="195">
        <v>0.1111111111111111</v>
      </c>
      <c r="S155" s="187">
        <v>2</v>
      </c>
      <c r="T155" s="195">
        <v>0.22222222222222221</v>
      </c>
      <c r="U155" s="187">
        <v>1</v>
      </c>
      <c r="V155" s="195">
        <v>0.1111111111111111</v>
      </c>
      <c r="W155" s="187">
        <v>0</v>
      </c>
      <c r="X155" s="195">
        <v>0</v>
      </c>
      <c r="Y155" s="187">
        <v>2</v>
      </c>
      <c r="Z155" s="195">
        <v>0.22222222222222221</v>
      </c>
      <c r="AA155" s="187">
        <v>0</v>
      </c>
      <c r="AB155" s="195">
        <v>0</v>
      </c>
      <c r="AC155" s="187">
        <v>2</v>
      </c>
      <c r="AD155" s="195">
        <v>0.22222222222222221</v>
      </c>
      <c r="AE155" s="187">
        <v>1</v>
      </c>
      <c r="AF155" s="195">
        <v>0.1111111111111111</v>
      </c>
      <c r="AG155" s="187">
        <v>1</v>
      </c>
      <c r="AH155" s="195">
        <v>0.1111111111111111</v>
      </c>
      <c r="AI155" s="201">
        <v>18</v>
      </c>
      <c r="AJ155" s="187">
        <v>0</v>
      </c>
      <c r="AK155" s="195">
        <v>0</v>
      </c>
      <c r="AL155" s="187">
        <v>0</v>
      </c>
      <c r="AM155" s="195">
        <v>0</v>
      </c>
      <c r="AN155" s="187">
        <v>0</v>
      </c>
      <c r="AO155" s="195">
        <v>0</v>
      </c>
      <c r="AP155" s="187">
        <v>5</v>
      </c>
      <c r="AQ155" s="195">
        <v>0.27777777777777779</v>
      </c>
      <c r="AR155" s="187">
        <v>4</v>
      </c>
      <c r="AS155" s="195">
        <v>0.22222222222222221</v>
      </c>
      <c r="AT155" s="187">
        <v>4</v>
      </c>
      <c r="AU155" s="195">
        <v>0.22222222222222221</v>
      </c>
      <c r="AV155" s="187">
        <v>1</v>
      </c>
      <c r="AW155" s="195">
        <v>5.5555555555555552E-2</v>
      </c>
      <c r="AX155" s="187">
        <v>4</v>
      </c>
      <c r="AY155" s="195">
        <v>0.22222222222222221</v>
      </c>
      <c r="AZ155" s="206">
        <v>18</v>
      </c>
      <c r="BA155" s="187">
        <v>4</v>
      </c>
      <c r="BB155" s="195">
        <v>0.22222222222222221</v>
      </c>
      <c r="BC155" s="187">
        <v>3</v>
      </c>
      <c r="BD155" s="195">
        <v>0.16666666666666666</v>
      </c>
      <c r="BE155" s="187">
        <v>2</v>
      </c>
      <c r="BF155" s="187">
        <v>4</v>
      </c>
      <c r="BG155" s="187">
        <v>10</v>
      </c>
    </row>
    <row r="156" spans="2:59" s="13" customFormat="1" ht="15" customHeight="1" x14ac:dyDescent="0.25">
      <c r="B156" s="209" t="s">
        <v>92</v>
      </c>
      <c r="C156" s="209" t="s">
        <v>116</v>
      </c>
      <c r="D156" s="209">
        <v>4406</v>
      </c>
      <c r="E156" s="209" t="s">
        <v>127</v>
      </c>
      <c r="F156" s="202">
        <v>8</v>
      </c>
      <c r="G156" s="187">
        <v>0</v>
      </c>
      <c r="H156" s="195">
        <v>0</v>
      </c>
      <c r="I156" s="187">
        <v>0</v>
      </c>
      <c r="J156" s="195">
        <v>0</v>
      </c>
      <c r="K156" s="187">
        <v>3</v>
      </c>
      <c r="L156" s="195">
        <v>0.375</v>
      </c>
      <c r="M156" s="187">
        <v>3</v>
      </c>
      <c r="N156" s="195">
        <v>0.375</v>
      </c>
      <c r="O156" s="187">
        <v>2</v>
      </c>
      <c r="P156" s="195">
        <v>0.25</v>
      </c>
      <c r="Q156" s="187">
        <v>3</v>
      </c>
      <c r="R156" s="195">
        <v>0.375</v>
      </c>
      <c r="S156" s="187">
        <v>3</v>
      </c>
      <c r="T156" s="195">
        <v>0.375</v>
      </c>
      <c r="U156" s="187">
        <v>2</v>
      </c>
      <c r="V156" s="195">
        <v>0.25</v>
      </c>
      <c r="W156" s="187">
        <v>3</v>
      </c>
      <c r="X156" s="195">
        <v>0.375</v>
      </c>
      <c r="Y156" s="187">
        <v>3</v>
      </c>
      <c r="Z156" s="195">
        <v>0.375</v>
      </c>
      <c r="AA156" s="187">
        <v>3</v>
      </c>
      <c r="AB156" s="195">
        <v>0.375</v>
      </c>
      <c r="AC156" s="187">
        <v>3</v>
      </c>
      <c r="AD156" s="195">
        <v>0.375</v>
      </c>
      <c r="AE156" s="187">
        <v>1</v>
      </c>
      <c r="AF156" s="195">
        <v>0.125</v>
      </c>
      <c r="AG156" s="187">
        <v>1</v>
      </c>
      <c r="AH156" s="195">
        <v>0.125</v>
      </c>
      <c r="AI156" s="201">
        <v>17</v>
      </c>
      <c r="AJ156" s="187">
        <v>4</v>
      </c>
      <c r="AK156" s="195">
        <v>0.23529411764705882</v>
      </c>
      <c r="AL156" s="187">
        <v>5</v>
      </c>
      <c r="AM156" s="195">
        <v>0.29411764705882354</v>
      </c>
      <c r="AN156" s="187">
        <v>4</v>
      </c>
      <c r="AO156" s="195">
        <v>0.23529411764705882</v>
      </c>
      <c r="AP156" s="187">
        <v>1</v>
      </c>
      <c r="AQ156" s="195">
        <v>5.8823529411764705E-2</v>
      </c>
      <c r="AR156" s="187">
        <v>0</v>
      </c>
      <c r="AS156" s="195">
        <v>0</v>
      </c>
      <c r="AT156" s="187">
        <v>1</v>
      </c>
      <c r="AU156" s="195">
        <v>5.8823529411764705E-2</v>
      </c>
      <c r="AV156" s="187">
        <v>3</v>
      </c>
      <c r="AW156" s="195">
        <v>0.17647058823529413</v>
      </c>
      <c r="AX156" s="187">
        <v>1</v>
      </c>
      <c r="AY156" s="195">
        <v>5.8823529411764705E-2</v>
      </c>
      <c r="AZ156" s="206">
        <v>11</v>
      </c>
      <c r="BA156" s="187">
        <v>1</v>
      </c>
      <c r="BB156" s="195">
        <v>9.0909090909090912E-2</v>
      </c>
      <c r="BC156" s="187">
        <v>1</v>
      </c>
      <c r="BD156" s="195">
        <v>9.0909090909090912E-2</v>
      </c>
      <c r="BE156" s="187">
        <v>3</v>
      </c>
      <c r="BF156" s="187">
        <v>0</v>
      </c>
      <c r="BG156" s="187">
        <v>5</v>
      </c>
    </row>
    <row r="157" spans="2:59" s="13" customFormat="1" ht="15" customHeight="1" x14ac:dyDescent="0.25">
      <c r="B157" s="210" t="s">
        <v>92</v>
      </c>
      <c r="C157" s="210" t="s">
        <v>116</v>
      </c>
      <c r="D157" s="210">
        <v>4395</v>
      </c>
      <c r="E157" s="210" t="s">
        <v>116</v>
      </c>
      <c r="F157" s="202">
        <v>460</v>
      </c>
      <c r="G157" s="187">
        <v>39</v>
      </c>
      <c r="H157" s="195">
        <v>8.478260869565217E-2</v>
      </c>
      <c r="I157" s="187">
        <v>39</v>
      </c>
      <c r="J157" s="195">
        <v>8.478260869565217E-2</v>
      </c>
      <c r="K157" s="187">
        <v>78</v>
      </c>
      <c r="L157" s="195">
        <v>0.16956521739130434</v>
      </c>
      <c r="M157" s="187">
        <v>74</v>
      </c>
      <c r="N157" s="195">
        <v>0.16086956521739129</v>
      </c>
      <c r="O157" s="187">
        <v>64</v>
      </c>
      <c r="P157" s="195">
        <v>0.1391304347826087</v>
      </c>
      <c r="Q157" s="187">
        <v>79</v>
      </c>
      <c r="R157" s="195">
        <v>0.17173913043478262</v>
      </c>
      <c r="S157" s="187">
        <v>75</v>
      </c>
      <c r="T157" s="195">
        <v>0.16304347826086957</v>
      </c>
      <c r="U157" s="187">
        <v>65</v>
      </c>
      <c r="V157" s="195">
        <v>0.14130434782608695</v>
      </c>
      <c r="W157" s="187">
        <v>77</v>
      </c>
      <c r="X157" s="195">
        <v>0.16739130434782609</v>
      </c>
      <c r="Y157" s="187">
        <v>75</v>
      </c>
      <c r="Z157" s="195">
        <v>0.16304347826086957</v>
      </c>
      <c r="AA157" s="187">
        <v>77</v>
      </c>
      <c r="AB157" s="195">
        <v>0.16739130434782609</v>
      </c>
      <c r="AC157" s="187">
        <v>73</v>
      </c>
      <c r="AD157" s="195">
        <v>0.15869565217391304</v>
      </c>
      <c r="AE157" s="187">
        <v>43</v>
      </c>
      <c r="AF157" s="195">
        <v>9.3478260869565219E-2</v>
      </c>
      <c r="AG157" s="187">
        <v>35</v>
      </c>
      <c r="AH157" s="195">
        <v>7.6086956521739135E-2</v>
      </c>
      <c r="AI157" s="201">
        <v>550</v>
      </c>
      <c r="AJ157" s="187">
        <v>57</v>
      </c>
      <c r="AK157" s="195">
        <v>0.10363636363636364</v>
      </c>
      <c r="AL157" s="187">
        <v>57</v>
      </c>
      <c r="AM157" s="195">
        <v>0.10363636363636364</v>
      </c>
      <c r="AN157" s="187">
        <v>57</v>
      </c>
      <c r="AO157" s="195">
        <v>0.10363636363636364</v>
      </c>
      <c r="AP157" s="187">
        <v>66</v>
      </c>
      <c r="AQ157" s="195">
        <v>0.12</v>
      </c>
      <c r="AR157" s="187">
        <v>49</v>
      </c>
      <c r="AS157" s="195">
        <v>8.9090909090909096E-2</v>
      </c>
      <c r="AT157" s="187">
        <v>59</v>
      </c>
      <c r="AU157" s="195">
        <v>0.10727272727272727</v>
      </c>
      <c r="AV157" s="187">
        <v>34</v>
      </c>
      <c r="AW157" s="195">
        <v>6.1818181818181821E-2</v>
      </c>
      <c r="AX157" s="187">
        <v>56</v>
      </c>
      <c r="AY157" s="195">
        <v>0.10181818181818182</v>
      </c>
      <c r="AZ157" s="206">
        <v>552</v>
      </c>
      <c r="BA157" s="187">
        <v>45</v>
      </c>
      <c r="BB157" s="195">
        <v>8.1521739130434784E-2</v>
      </c>
      <c r="BC157" s="187">
        <v>39</v>
      </c>
      <c r="BD157" s="195">
        <v>7.0652173913043473E-2</v>
      </c>
      <c r="BE157" s="187">
        <v>22</v>
      </c>
      <c r="BF157" s="187">
        <v>41</v>
      </c>
      <c r="BG157" s="187">
        <v>13</v>
      </c>
    </row>
    <row r="158" spans="2:59" s="13" customFormat="1" ht="15" customHeight="1" x14ac:dyDescent="0.25">
      <c r="B158" s="209" t="s">
        <v>92</v>
      </c>
      <c r="C158" s="209" t="s">
        <v>116</v>
      </c>
      <c r="D158" s="209">
        <v>4404</v>
      </c>
      <c r="E158" s="209" t="s">
        <v>125</v>
      </c>
      <c r="F158" s="202">
        <v>24</v>
      </c>
      <c r="G158" s="187">
        <v>0</v>
      </c>
      <c r="H158" s="195">
        <v>0</v>
      </c>
      <c r="I158" s="187">
        <v>0</v>
      </c>
      <c r="J158" s="195">
        <v>0</v>
      </c>
      <c r="K158" s="187">
        <v>8</v>
      </c>
      <c r="L158" s="195">
        <v>0.33333333333333331</v>
      </c>
      <c r="M158" s="187">
        <v>6</v>
      </c>
      <c r="N158" s="195">
        <v>0.25</v>
      </c>
      <c r="O158" s="187">
        <v>8</v>
      </c>
      <c r="P158" s="195">
        <v>0.33333333333333331</v>
      </c>
      <c r="Q158" s="187">
        <v>8</v>
      </c>
      <c r="R158" s="195">
        <v>0.33333333333333331</v>
      </c>
      <c r="S158" s="187">
        <v>6</v>
      </c>
      <c r="T158" s="195">
        <v>0.25</v>
      </c>
      <c r="U158" s="187">
        <v>8</v>
      </c>
      <c r="V158" s="195">
        <v>0.33333333333333331</v>
      </c>
      <c r="W158" s="187">
        <v>8</v>
      </c>
      <c r="X158" s="195">
        <v>0.33333333333333331</v>
      </c>
      <c r="Y158" s="187">
        <v>6</v>
      </c>
      <c r="Z158" s="195">
        <v>0.25</v>
      </c>
      <c r="AA158" s="187">
        <v>8</v>
      </c>
      <c r="AB158" s="195">
        <v>0.33333333333333331</v>
      </c>
      <c r="AC158" s="187">
        <v>5</v>
      </c>
      <c r="AD158" s="195">
        <v>0.20833333333333334</v>
      </c>
      <c r="AE158" s="187">
        <v>4</v>
      </c>
      <c r="AF158" s="195">
        <v>0.16666666666666666</v>
      </c>
      <c r="AG158" s="187">
        <v>4</v>
      </c>
      <c r="AH158" s="195">
        <v>0.16666666666666666</v>
      </c>
      <c r="AI158" s="201">
        <v>40</v>
      </c>
      <c r="AJ158" s="187">
        <v>6</v>
      </c>
      <c r="AK158" s="195">
        <v>0.15</v>
      </c>
      <c r="AL158" s="187">
        <v>6</v>
      </c>
      <c r="AM158" s="195">
        <v>0.15</v>
      </c>
      <c r="AN158" s="187">
        <v>6</v>
      </c>
      <c r="AO158" s="195">
        <v>0.15</v>
      </c>
      <c r="AP158" s="187">
        <v>5</v>
      </c>
      <c r="AQ158" s="195">
        <v>0.125</v>
      </c>
      <c r="AR158" s="187">
        <v>5</v>
      </c>
      <c r="AS158" s="195">
        <v>0.125</v>
      </c>
      <c r="AT158" s="187">
        <v>4</v>
      </c>
      <c r="AU158" s="195">
        <v>0.1</v>
      </c>
      <c r="AV158" s="187">
        <v>0</v>
      </c>
      <c r="AW158" s="195">
        <v>0</v>
      </c>
      <c r="AX158" s="187">
        <v>5</v>
      </c>
      <c r="AY158" s="195">
        <v>0.125</v>
      </c>
      <c r="AZ158" s="206">
        <v>52</v>
      </c>
      <c r="BA158" s="187">
        <v>2</v>
      </c>
      <c r="BB158" s="195">
        <v>3.8461538461538464E-2</v>
      </c>
      <c r="BC158" s="187">
        <v>2</v>
      </c>
      <c r="BD158" s="195">
        <v>3.8461538461538464E-2</v>
      </c>
      <c r="BE158" s="187">
        <v>1</v>
      </c>
      <c r="BF158" s="187">
        <v>4</v>
      </c>
      <c r="BG158" s="187">
        <v>0</v>
      </c>
    </row>
    <row r="159" spans="2:59" s="13" customFormat="1" ht="15" customHeight="1" x14ac:dyDescent="0.25">
      <c r="B159" s="210" t="s">
        <v>92</v>
      </c>
      <c r="C159" s="210" t="s">
        <v>128</v>
      </c>
      <c r="D159" s="210">
        <v>10095</v>
      </c>
      <c r="E159" s="210" t="s">
        <v>213</v>
      </c>
      <c r="F159" s="202">
        <v>24</v>
      </c>
      <c r="G159" s="187">
        <v>0</v>
      </c>
      <c r="H159" s="195">
        <v>0</v>
      </c>
      <c r="I159" s="187">
        <v>0</v>
      </c>
      <c r="J159" s="195">
        <v>0</v>
      </c>
      <c r="K159" s="187">
        <v>8</v>
      </c>
      <c r="L159" s="195">
        <v>0.33333333333333331</v>
      </c>
      <c r="M159" s="187">
        <v>4</v>
      </c>
      <c r="N159" s="195">
        <v>0.16666666666666666</v>
      </c>
      <c r="O159" s="187">
        <v>2</v>
      </c>
      <c r="P159" s="195">
        <v>8.3333333333333329E-2</v>
      </c>
      <c r="Q159" s="187">
        <v>8</v>
      </c>
      <c r="R159" s="195">
        <v>0.33333333333333331</v>
      </c>
      <c r="S159" s="187">
        <v>4</v>
      </c>
      <c r="T159" s="195">
        <v>0.16666666666666666</v>
      </c>
      <c r="U159" s="187">
        <v>2</v>
      </c>
      <c r="V159" s="195">
        <v>8.3333333333333329E-2</v>
      </c>
      <c r="W159" s="187">
        <v>8</v>
      </c>
      <c r="X159" s="195">
        <v>0.33333333333333331</v>
      </c>
      <c r="Y159" s="187">
        <v>4</v>
      </c>
      <c r="Z159" s="195">
        <v>0.16666666666666666</v>
      </c>
      <c r="AA159" s="187">
        <v>8</v>
      </c>
      <c r="AB159" s="195">
        <v>0.33333333333333331</v>
      </c>
      <c r="AC159" s="187">
        <v>4</v>
      </c>
      <c r="AD159" s="195">
        <v>0.16666666666666666</v>
      </c>
      <c r="AE159" s="187">
        <v>1</v>
      </c>
      <c r="AF159" s="195">
        <v>4.1666666666666664E-2</v>
      </c>
      <c r="AG159" s="187">
        <v>0</v>
      </c>
      <c r="AH159" s="195">
        <v>0</v>
      </c>
      <c r="AI159" s="201">
        <v>41</v>
      </c>
      <c r="AJ159" s="187">
        <v>0</v>
      </c>
      <c r="AK159" s="195">
        <v>0</v>
      </c>
      <c r="AL159" s="187">
        <v>0</v>
      </c>
      <c r="AM159" s="195">
        <v>0</v>
      </c>
      <c r="AN159" s="187">
        <v>0</v>
      </c>
      <c r="AO159" s="195">
        <v>0</v>
      </c>
      <c r="AP159" s="187">
        <v>3</v>
      </c>
      <c r="AQ159" s="195">
        <v>7.3170731707317069E-2</v>
      </c>
      <c r="AR159" s="187">
        <v>4</v>
      </c>
      <c r="AS159" s="195">
        <v>9.7560975609756101E-2</v>
      </c>
      <c r="AT159" s="187">
        <v>4</v>
      </c>
      <c r="AU159" s="195">
        <v>9.7560975609756101E-2</v>
      </c>
      <c r="AV159" s="187">
        <v>0</v>
      </c>
      <c r="AW159" s="195">
        <v>0</v>
      </c>
      <c r="AX159" s="187">
        <v>4</v>
      </c>
      <c r="AY159" s="195">
        <v>9.7560975609756101E-2</v>
      </c>
      <c r="AZ159" s="206">
        <v>40</v>
      </c>
      <c r="BA159" s="187">
        <v>2</v>
      </c>
      <c r="BB159" s="195">
        <v>0.05</v>
      </c>
      <c r="BC159" s="187">
        <v>3</v>
      </c>
      <c r="BD159" s="195">
        <v>7.4999999999999997E-2</v>
      </c>
      <c r="BE159" s="187">
        <v>1</v>
      </c>
      <c r="BF159" s="187">
        <v>3</v>
      </c>
      <c r="BG159" s="187">
        <v>0</v>
      </c>
    </row>
    <row r="160" spans="2:59" s="13" customFormat="1" ht="15" customHeight="1" x14ac:dyDescent="0.25">
      <c r="B160" s="209" t="s">
        <v>92</v>
      </c>
      <c r="C160" s="209" t="s">
        <v>128</v>
      </c>
      <c r="D160" s="209">
        <v>7315</v>
      </c>
      <c r="E160" s="209" t="s">
        <v>206</v>
      </c>
      <c r="F160" s="202">
        <v>19</v>
      </c>
      <c r="G160" s="187">
        <v>0</v>
      </c>
      <c r="H160" s="195">
        <v>0</v>
      </c>
      <c r="I160" s="187">
        <v>0</v>
      </c>
      <c r="J160" s="195">
        <v>0</v>
      </c>
      <c r="K160" s="187">
        <v>3</v>
      </c>
      <c r="L160" s="195">
        <v>0.15789473684210525</v>
      </c>
      <c r="M160" s="187">
        <v>4</v>
      </c>
      <c r="N160" s="195">
        <v>0.21052631578947367</v>
      </c>
      <c r="O160" s="187">
        <v>2</v>
      </c>
      <c r="P160" s="195">
        <v>0.10526315789473684</v>
      </c>
      <c r="Q160" s="187">
        <v>3</v>
      </c>
      <c r="R160" s="195">
        <v>0.15789473684210525</v>
      </c>
      <c r="S160" s="187">
        <v>4</v>
      </c>
      <c r="T160" s="195">
        <v>0.21052631578947367</v>
      </c>
      <c r="U160" s="187">
        <v>2</v>
      </c>
      <c r="V160" s="195">
        <v>0.10526315789473684</v>
      </c>
      <c r="W160" s="187">
        <v>3</v>
      </c>
      <c r="X160" s="195">
        <v>0.15789473684210525</v>
      </c>
      <c r="Y160" s="187">
        <v>4</v>
      </c>
      <c r="Z160" s="195">
        <v>0.21052631578947367</v>
      </c>
      <c r="AA160" s="187">
        <v>3</v>
      </c>
      <c r="AB160" s="195">
        <v>0.15789473684210525</v>
      </c>
      <c r="AC160" s="187">
        <v>4</v>
      </c>
      <c r="AD160" s="195">
        <v>0.21052631578947367</v>
      </c>
      <c r="AE160" s="187">
        <v>0</v>
      </c>
      <c r="AF160" s="195">
        <v>0</v>
      </c>
      <c r="AG160" s="187">
        <v>1</v>
      </c>
      <c r="AH160" s="195">
        <v>5.2631578947368418E-2</v>
      </c>
      <c r="AI160" s="201">
        <v>19</v>
      </c>
      <c r="AJ160" s="187">
        <v>1</v>
      </c>
      <c r="AK160" s="195">
        <v>5.2631578947368418E-2</v>
      </c>
      <c r="AL160" s="187">
        <v>1</v>
      </c>
      <c r="AM160" s="195">
        <v>5.2631578947368418E-2</v>
      </c>
      <c r="AN160" s="187">
        <v>1</v>
      </c>
      <c r="AO160" s="195">
        <v>5.2631578947368418E-2</v>
      </c>
      <c r="AP160" s="187">
        <v>2</v>
      </c>
      <c r="AQ160" s="195">
        <v>0.10526315789473684</v>
      </c>
      <c r="AR160" s="187">
        <v>2</v>
      </c>
      <c r="AS160" s="195">
        <v>0.10526315789473684</v>
      </c>
      <c r="AT160" s="187">
        <v>2</v>
      </c>
      <c r="AU160" s="195">
        <v>0.10526315789473684</v>
      </c>
      <c r="AV160" s="187">
        <v>0</v>
      </c>
      <c r="AW160" s="195">
        <v>0</v>
      </c>
      <c r="AX160" s="187">
        <v>2</v>
      </c>
      <c r="AY160" s="195">
        <v>0.10526315789473684</v>
      </c>
      <c r="AZ160" s="206">
        <v>15</v>
      </c>
      <c r="BA160" s="187">
        <v>4</v>
      </c>
      <c r="BB160" s="195">
        <v>0.26666666666666666</v>
      </c>
      <c r="BC160" s="187">
        <v>5</v>
      </c>
      <c r="BD160" s="195">
        <v>0.33333333333333331</v>
      </c>
      <c r="BE160" s="187">
        <v>3</v>
      </c>
      <c r="BF160" s="187">
        <v>0</v>
      </c>
      <c r="BG160" s="187">
        <v>2</v>
      </c>
    </row>
    <row r="161" spans="2:59" s="13" customFormat="1" ht="15" customHeight="1" x14ac:dyDescent="0.25">
      <c r="B161" s="209" t="s">
        <v>92</v>
      </c>
      <c r="C161" s="209" t="s">
        <v>128</v>
      </c>
      <c r="D161" s="209">
        <v>4412</v>
      </c>
      <c r="E161" s="209" t="s">
        <v>133</v>
      </c>
      <c r="F161" s="202">
        <v>6</v>
      </c>
      <c r="G161" s="187">
        <v>0</v>
      </c>
      <c r="H161" s="195">
        <v>0</v>
      </c>
      <c r="I161" s="187">
        <v>0</v>
      </c>
      <c r="J161" s="195">
        <v>0</v>
      </c>
      <c r="K161" s="187">
        <v>1</v>
      </c>
      <c r="L161" s="195">
        <v>0.16666666666666666</v>
      </c>
      <c r="M161" s="187">
        <v>0</v>
      </c>
      <c r="N161" s="195">
        <v>0</v>
      </c>
      <c r="O161" s="187">
        <v>1</v>
      </c>
      <c r="P161" s="195">
        <v>0.16666666666666666</v>
      </c>
      <c r="Q161" s="187">
        <v>1</v>
      </c>
      <c r="R161" s="195">
        <v>0.16666666666666666</v>
      </c>
      <c r="S161" s="187">
        <v>0</v>
      </c>
      <c r="T161" s="195">
        <v>0</v>
      </c>
      <c r="U161" s="187">
        <v>1</v>
      </c>
      <c r="V161" s="195">
        <v>0.16666666666666666</v>
      </c>
      <c r="W161" s="187">
        <v>1</v>
      </c>
      <c r="X161" s="195">
        <v>0.16666666666666666</v>
      </c>
      <c r="Y161" s="187">
        <v>0</v>
      </c>
      <c r="Z161" s="195">
        <v>0</v>
      </c>
      <c r="AA161" s="187">
        <v>1</v>
      </c>
      <c r="AB161" s="195">
        <v>0.16666666666666666</v>
      </c>
      <c r="AC161" s="187">
        <v>0</v>
      </c>
      <c r="AD161" s="195">
        <v>0</v>
      </c>
      <c r="AE161" s="187">
        <v>2</v>
      </c>
      <c r="AF161" s="195">
        <v>0.33333333333333331</v>
      </c>
      <c r="AG161" s="187">
        <v>0</v>
      </c>
      <c r="AH161" s="195">
        <v>0</v>
      </c>
      <c r="AI161" s="201">
        <v>8</v>
      </c>
      <c r="AJ161" s="187">
        <v>0</v>
      </c>
      <c r="AK161" s="195">
        <v>0</v>
      </c>
      <c r="AL161" s="187">
        <v>0</v>
      </c>
      <c r="AM161" s="195">
        <v>0</v>
      </c>
      <c r="AN161" s="187">
        <v>0</v>
      </c>
      <c r="AO161" s="195">
        <v>0</v>
      </c>
      <c r="AP161" s="187">
        <v>2</v>
      </c>
      <c r="AQ161" s="195">
        <v>0.25</v>
      </c>
      <c r="AR161" s="187">
        <v>2</v>
      </c>
      <c r="AS161" s="195">
        <v>0.25</v>
      </c>
      <c r="AT161" s="187">
        <v>2</v>
      </c>
      <c r="AU161" s="195">
        <v>0.25</v>
      </c>
      <c r="AV161" s="187">
        <v>0</v>
      </c>
      <c r="AW161" s="195">
        <v>0</v>
      </c>
      <c r="AX161" s="187">
        <v>2</v>
      </c>
      <c r="AY161" s="195">
        <v>0.25</v>
      </c>
      <c r="AZ161" s="206">
        <v>6</v>
      </c>
      <c r="BA161" s="187">
        <v>1</v>
      </c>
      <c r="BB161" s="195">
        <v>0.16666666666666666</v>
      </c>
      <c r="BC161" s="187">
        <v>1</v>
      </c>
      <c r="BD161" s="195">
        <v>0.16666666666666666</v>
      </c>
      <c r="BE161" s="187">
        <v>1</v>
      </c>
      <c r="BF161" s="187">
        <v>0</v>
      </c>
      <c r="BG161" s="187">
        <v>0</v>
      </c>
    </row>
    <row r="162" spans="2:59" s="13" customFormat="1" ht="15" customHeight="1" x14ac:dyDescent="0.25">
      <c r="B162" s="210" t="s">
        <v>92</v>
      </c>
      <c r="C162" s="210" t="s">
        <v>128</v>
      </c>
      <c r="D162" s="210">
        <v>7316</v>
      </c>
      <c r="E162" s="210" t="s">
        <v>207</v>
      </c>
      <c r="F162" s="202">
        <v>27</v>
      </c>
      <c r="G162" s="187">
        <v>0</v>
      </c>
      <c r="H162" s="195">
        <v>0</v>
      </c>
      <c r="I162" s="187">
        <v>0</v>
      </c>
      <c r="J162" s="195">
        <v>0</v>
      </c>
      <c r="K162" s="187">
        <v>8</v>
      </c>
      <c r="L162" s="195">
        <v>0.29629629629629628</v>
      </c>
      <c r="M162" s="187">
        <v>8</v>
      </c>
      <c r="N162" s="195">
        <v>0.29629629629629628</v>
      </c>
      <c r="O162" s="187">
        <v>6</v>
      </c>
      <c r="P162" s="195">
        <v>0.22222222222222221</v>
      </c>
      <c r="Q162" s="187">
        <v>8</v>
      </c>
      <c r="R162" s="195">
        <v>0.29629629629629628</v>
      </c>
      <c r="S162" s="187">
        <v>9</v>
      </c>
      <c r="T162" s="195">
        <v>0.33333333333333331</v>
      </c>
      <c r="U162" s="187">
        <v>6</v>
      </c>
      <c r="V162" s="195">
        <v>0.22222222222222221</v>
      </c>
      <c r="W162" s="187">
        <v>8</v>
      </c>
      <c r="X162" s="195">
        <v>0.29629629629629628</v>
      </c>
      <c r="Y162" s="187">
        <v>9</v>
      </c>
      <c r="Z162" s="195">
        <v>0.33333333333333331</v>
      </c>
      <c r="AA162" s="187">
        <v>8</v>
      </c>
      <c r="AB162" s="195">
        <v>0.29629629629629628</v>
      </c>
      <c r="AC162" s="187">
        <v>9</v>
      </c>
      <c r="AD162" s="195">
        <v>0.33333333333333331</v>
      </c>
      <c r="AE162" s="187">
        <v>3</v>
      </c>
      <c r="AF162" s="195">
        <v>0.1111111111111111</v>
      </c>
      <c r="AG162" s="187">
        <v>3</v>
      </c>
      <c r="AH162" s="195">
        <v>0.1111111111111111</v>
      </c>
      <c r="AI162" s="201">
        <v>38</v>
      </c>
      <c r="AJ162" s="187">
        <v>5</v>
      </c>
      <c r="AK162" s="195">
        <v>0.13157894736842105</v>
      </c>
      <c r="AL162" s="187">
        <v>7</v>
      </c>
      <c r="AM162" s="195">
        <v>0.18421052631578946</v>
      </c>
      <c r="AN162" s="187">
        <v>5</v>
      </c>
      <c r="AO162" s="195">
        <v>0.13157894736842105</v>
      </c>
      <c r="AP162" s="187">
        <v>5</v>
      </c>
      <c r="AQ162" s="195">
        <v>0.13157894736842105</v>
      </c>
      <c r="AR162" s="187">
        <v>5</v>
      </c>
      <c r="AS162" s="195">
        <v>0.13157894736842105</v>
      </c>
      <c r="AT162" s="187">
        <v>7</v>
      </c>
      <c r="AU162" s="195">
        <v>0.18421052631578946</v>
      </c>
      <c r="AV162" s="187">
        <v>1</v>
      </c>
      <c r="AW162" s="195">
        <v>2.6315789473684209E-2</v>
      </c>
      <c r="AX162" s="187">
        <v>5</v>
      </c>
      <c r="AY162" s="195">
        <v>0.13157894736842105</v>
      </c>
      <c r="AZ162" s="206">
        <v>44</v>
      </c>
      <c r="BA162" s="187">
        <v>7</v>
      </c>
      <c r="BB162" s="195">
        <v>0.15909090909090909</v>
      </c>
      <c r="BC162" s="187">
        <v>6</v>
      </c>
      <c r="BD162" s="195">
        <v>0.13636363636363635</v>
      </c>
      <c r="BE162" s="187">
        <v>7</v>
      </c>
      <c r="BF162" s="187">
        <v>1</v>
      </c>
      <c r="BG162" s="187">
        <v>1</v>
      </c>
    </row>
    <row r="163" spans="2:59" s="13" customFormat="1" ht="15" customHeight="1" x14ac:dyDescent="0.25">
      <c r="B163" s="210" t="s">
        <v>92</v>
      </c>
      <c r="C163" s="210" t="s">
        <v>128</v>
      </c>
      <c r="D163" s="210">
        <v>17605</v>
      </c>
      <c r="E163" s="210" t="s">
        <v>217</v>
      </c>
      <c r="F163" s="202">
        <v>31</v>
      </c>
      <c r="G163" s="187">
        <v>0</v>
      </c>
      <c r="H163" s="195">
        <v>0</v>
      </c>
      <c r="I163" s="187">
        <v>0</v>
      </c>
      <c r="J163" s="195">
        <v>0</v>
      </c>
      <c r="K163" s="187">
        <v>5</v>
      </c>
      <c r="L163" s="195">
        <v>0.16129032258064516</v>
      </c>
      <c r="M163" s="187">
        <v>3</v>
      </c>
      <c r="N163" s="195">
        <v>9.6774193548387094E-2</v>
      </c>
      <c r="O163" s="187">
        <v>9</v>
      </c>
      <c r="P163" s="195">
        <v>0.29032258064516131</v>
      </c>
      <c r="Q163" s="187">
        <v>5</v>
      </c>
      <c r="R163" s="195">
        <v>0.16129032258064516</v>
      </c>
      <c r="S163" s="187">
        <v>3</v>
      </c>
      <c r="T163" s="195">
        <v>9.6774193548387094E-2</v>
      </c>
      <c r="U163" s="187">
        <v>9</v>
      </c>
      <c r="V163" s="195">
        <v>0.29032258064516131</v>
      </c>
      <c r="W163" s="187">
        <v>5</v>
      </c>
      <c r="X163" s="195">
        <v>0.16129032258064516</v>
      </c>
      <c r="Y163" s="187">
        <v>3</v>
      </c>
      <c r="Z163" s="195">
        <v>9.6774193548387094E-2</v>
      </c>
      <c r="AA163" s="187">
        <v>5</v>
      </c>
      <c r="AB163" s="195">
        <v>0.16129032258064516</v>
      </c>
      <c r="AC163" s="187">
        <v>3</v>
      </c>
      <c r="AD163" s="195">
        <v>9.6774193548387094E-2</v>
      </c>
      <c r="AE163" s="187">
        <v>4</v>
      </c>
      <c r="AF163" s="195">
        <v>0.12903225806451613</v>
      </c>
      <c r="AG163" s="187">
        <v>1</v>
      </c>
      <c r="AH163" s="195">
        <v>3.2258064516129031E-2</v>
      </c>
      <c r="AI163" s="201">
        <v>41</v>
      </c>
      <c r="AJ163" s="187">
        <v>4</v>
      </c>
      <c r="AK163" s="195">
        <v>9.7560975609756101E-2</v>
      </c>
      <c r="AL163" s="187">
        <v>4</v>
      </c>
      <c r="AM163" s="195">
        <v>9.7560975609756101E-2</v>
      </c>
      <c r="AN163" s="187">
        <v>4</v>
      </c>
      <c r="AO163" s="195">
        <v>9.7560975609756101E-2</v>
      </c>
      <c r="AP163" s="187">
        <v>2</v>
      </c>
      <c r="AQ163" s="195">
        <v>4.878048780487805E-2</v>
      </c>
      <c r="AR163" s="187">
        <v>6</v>
      </c>
      <c r="AS163" s="195">
        <v>0.14634146341463414</v>
      </c>
      <c r="AT163" s="187">
        <v>6</v>
      </c>
      <c r="AU163" s="195">
        <v>0.14634146341463414</v>
      </c>
      <c r="AV163" s="187">
        <v>1</v>
      </c>
      <c r="AW163" s="195">
        <v>2.4390243902439025E-2</v>
      </c>
      <c r="AX163" s="187">
        <v>6</v>
      </c>
      <c r="AY163" s="195">
        <v>0.14634146341463414</v>
      </c>
      <c r="AZ163" s="206">
        <v>42</v>
      </c>
      <c r="BA163" s="187">
        <v>3</v>
      </c>
      <c r="BB163" s="195">
        <v>7.1428571428571425E-2</v>
      </c>
      <c r="BC163" s="187">
        <v>3</v>
      </c>
      <c r="BD163" s="195">
        <v>7.1428571428571425E-2</v>
      </c>
      <c r="BE163" s="187">
        <v>0</v>
      </c>
      <c r="BF163" s="187">
        <v>4</v>
      </c>
      <c r="BG163" s="187">
        <v>3</v>
      </c>
    </row>
    <row r="164" spans="2:59" s="13" customFormat="1" ht="15" customHeight="1" x14ac:dyDescent="0.25">
      <c r="B164" s="209" t="s">
        <v>92</v>
      </c>
      <c r="C164" s="209" t="s">
        <v>128</v>
      </c>
      <c r="D164" s="209">
        <v>10096</v>
      </c>
      <c r="E164" s="209" t="s">
        <v>212</v>
      </c>
      <c r="F164" s="202">
        <v>18</v>
      </c>
      <c r="G164" s="187">
        <v>0</v>
      </c>
      <c r="H164" s="195">
        <v>0</v>
      </c>
      <c r="I164" s="187">
        <v>0</v>
      </c>
      <c r="J164" s="195">
        <v>0</v>
      </c>
      <c r="K164" s="187">
        <v>3</v>
      </c>
      <c r="L164" s="195">
        <v>0.16666666666666666</v>
      </c>
      <c r="M164" s="187">
        <v>1</v>
      </c>
      <c r="N164" s="195">
        <v>5.5555555555555552E-2</v>
      </c>
      <c r="O164" s="187">
        <v>0</v>
      </c>
      <c r="P164" s="195">
        <v>0</v>
      </c>
      <c r="Q164" s="187">
        <v>3</v>
      </c>
      <c r="R164" s="195">
        <v>0.16666666666666666</v>
      </c>
      <c r="S164" s="187">
        <v>1</v>
      </c>
      <c r="T164" s="195">
        <v>5.5555555555555552E-2</v>
      </c>
      <c r="U164" s="187">
        <v>0</v>
      </c>
      <c r="V164" s="195">
        <v>0</v>
      </c>
      <c r="W164" s="187">
        <v>3</v>
      </c>
      <c r="X164" s="195">
        <v>0.16666666666666666</v>
      </c>
      <c r="Y164" s="187">
        <v>1</v>
      </c>
      <c r="Z164" s="195">
        <v>5.5555555555555552E-2</v>
      </c>
      <c r="AA164" s="187">
        <v>3</v>
      </c>
      <c r="AB164" s="195">
        <v>0.16666666666666666</v>
      </c>
      <c r="AC164" s="187">
        <v>1</v>
      </c>
      <c r="AD164" s="195">
        <v>5.5555555555555552E-2</v>
      </c>
      <c r="AE164" s="187">
        <v>0</v>
      </c>
      <c r="AF164" s="195">
        <v>0</v>
      </c>
      <c r="AG164" s="187">
        <v>1</v>
      </c>
      <c r="AH164" s="195">
        <v>5.5555555555555552E-2</v>
      </c>
      <c r="AI164" s="201">
        <v>20</v>
      </c>
      <c r="AJ164" s="187">
        <v>3</v>
      </c>
      <c r="AK164" s="195">
        <v>0.15</v>
      </c>
      <c r="AL164" s="187">
        <v>3</v>
      </c>
      <c r="AM164" s="195">
        <v>0.15</v>
      </c>
      <c r="AN164" s="187">
        <v>4</v>
      </c>
      <c r="AO164" s="195">
        <v>0.2</v>
      </c>
      <c r="AP164" s="187">
        <v>3</v>
      </c>
      <c r="AQ164" s="195">
        <v>0.15</v>
      </c>
      <c r="AR164" s="187">
        <v>4</v>
      </c>
      <c r="AS164" s="195">
        <v>0.2</v>
      </c>
      <c r="AT164" s="187">
        <v>4</v>
      </c>
      <c r="AU164" s="195">
        <v>0.2</v>
      </c>
      <c r="AV164" s="187">
        <v>3</v>
      </c>
      <c r="AW164" s="195">
        <v>0.15</v>
      </c>
      <c r="AX164" s="187">
        <v>3</v>
      </c>
      <c r="AY164" s="195">
        <v>0.15</v>
      </c>
      <c r="AZ164" s="206">
        <v>28</v>
      </c>
      <c r="BA164" s="187">
        <v>2</v>
      </c>
      <c r="BB164" s="195">
        <v>7.1428571428571425E-2</v>
      </c>
      <c r="BC164" s="187">
        <v>1</v>
      </c>
      <c r="BD164" s="195">
        <v>3.5714285714285712E-2</v>
      </c>
      <c r="BE164" s="187">
        <v>7</v>
      </c>
      <c r="BF164" s="187">
        <v>1</v>
      </c>
      <c r="BG164" s="187">
        <v>0</v>
      </c>
    </row>
    <row r="165" spans="2:59" s="13" customFormat="1" ht="15" customHeight="1" x14ac:dyDescent="0.25">
      <c r="B165" s="210" t="s">
        <v>92</v>
      </c>
      <c r="C165" s="210" t="s">
        <v>128</v>
      </c>
      <c r="D165" s="210">
        <v>6683</v>
      </c>
      <c r="E165" s="210" t="s">
        <v>192</v>
      </c>
      <c r="F165" s="202">
        <v>65</v>
      </c>
      <c r="G165" s="187">
        <v>0</v>
      </c>
      <c r="H165" s="195">
        <v>0</v>
      </c>
      <c r="I165" s="187">
        <v>0</v>
      </c>
      <c r="J165" s="195">
        <v>0</v>
      </c>
      <c r="K165" s="187">
        <v>7</v>
      </c>
      <c r="L165" s="195">
        <v>0.1076923076923077</v>
      </c>
      <c r="M165" s="187">
        <v>10</v>
      </c>
      <c r="N165" s="195">
        <v>0.15384615384615385</v>
      </c>
      <c r="O165" s="187">
        <v>9</v>
      </c>
      <c r="P165" s="195">
        <v>0.13846153846153847</v>
      </c>
      <c r="Q165" s="187">
        <v>7</v>
      </c>
      <c r="R165" s="195">
        <v>0.1076923076923077</v>
      </c>
      <c r="S165" s="187">
        <v>10</v>
      </c>
      <c r="T165" s="195">
        <v>0.15384615384615385</v>
      </c>
      <c r="U165" s="187">
        <v>9</v>
      </c>
      <c r="V165" s="195">
        <v>0.13846153846153847</v>
      </c>
      <c r="W165" s="187">
        <v>7</v>
      </c>
      <c r="X165" s="195">
        <v>0.1076923076923077</v>
      </c>
      <c r="Y165" s="187">
        <v>11</v>
      </c>
      <c r="Z165" s="195">
        <v>0.16923076923076924</v>
      </c>
      <c r="AA165" s="187">
        <v>7</v>
      </c>
      <c r="AB165" s="195">
        <v>0.1076923076923077</v>
      </c>
      <c r="AC165" s="187">
        <v>11</v>
      </c>
      <c r="AD165" s="195">
        <v>0.16923076923076924</v>
      </c>
      <c r="AE165" s="187">
        <v>3</v>
      </c>
      <c r="AF165" s="195">
        <v>4.6153846153846156E-2</v>
      </c>
      <c r="AG165" s="187">
        <v>7</v>
      </c>
      <c r="AH165" s="195">
        <v>0.1076923076923077</v>
      </c>
      <c r="AI165" s="201">
        <v>75</v>
      </c>
      <c r="AJ165" s="187">
        <v>7</v>
      </c>
      <c r="AK165" s="195">
        <v>9.3333333333333338E-2</v>
      </c>
      <c r="AL165" s="187">
        <v>6</v>
      </c>
      <c r="AM165" s="195">
        <v>0.08</v>
      </c>
      <c r="AN165" s="187">
        <v>6</v>
      </c>
      <c r="AO165" s="195">
        <v>0.08</v>
      </c>
      <c r="AP165" s="187">
        <v>8</v>
      </c>
      <c r="AQ165" s="195">
        <v>0.10666666666666667</v>
      </c>
      <c r="AR165" s="187">
        <v>12</v>
      </c>
      <c r="AS165" s="195">
        <v>0.16</v>
      </c>
      <c r="AT165" s="187">
        <v>10</v>
      </c>
      <c r="AU165" s="195">
        <v>0.13333333333333333</v>
      </c>
      <c r="AV165" s="187">
        <v>4</v>
      </c>
      <c r="AW165" s="195">
        <v>5.3333333333333337E-2</v>
      </c>
      <c r="AX165" s="187">
        <v>11</v>
      </c>
      <c r="AY165" s="195">
        <v>0.14666666666666667</v>
      </c>
      <c r="AZ165" s="206">
        <v>113</v>
      </c>
      <c r="BA165" s="187">
        <v>13</v>
      </c>
      <c r="BB165" s="195">
        <v>0.11504424778761062</v>
      </c>
      <c r="BC165" s="187">
        <v>7</v>
      </c>
      <c r="BD165" s="195">
        <v>6.1946902654867256E-2</v>
      </c>
      <c r="BE165" s="187">
        <v>0</v>
      </c>
      <c r="BF165" s="187">
        <v>4</v>
      </c>
      <c r="BG165" s="187">
        <v>3</v>
      </c>
    </row>
    <row r="166" spans="2:59" s="13" customFormat="1" ht="15" customHeight="1" x14ac:dyDescent="0.25">
      <c r="B166" s="209" t="s">
        <v>92</v>
      </c>
      <c r="C166" s="209" t="s">
        <v>128</v>
      </c>
      <c r="D166" s="209">
        <v>4414</v>
      </c>
      <c r="E166" s="209" t="s">
        <v>135</v>
      </c>
      <c r="F166" s="202">
        <v>5</v>
      </c>
      <c r="G166" s="187">
        <v>0</v>
      </c>
      <c r="H166" s="195">
        <v>0</v>
      </c>
      <c r="I166" s="187">
        <v>0</v>
      </c>
      <c r="J166" s="195">
        <v>0</v>
      </c>
      <c r="K166" s="187">
        <v>1</v>
      </c>
      <c r="L166" s="195">
        <v>0.2</v>
      </c>
      <c r="M166" s="187">
        <v>4</v>
      </c>
      <c r="N166" s="195">
        <v>0.8</v>
      </c>
      <c r="O166" s="187">
        <v>1</v>
      </c>
      <c r="P166" s="195">
        <v>0.2</v>
      </c>
      <c r="Q166" s="187">
        <v>1</v>
      </c>
      <c r="R166" s="195">
        <v>0.2</v>
      </c>
      <c r="S166" s="187">
        <v>4</v>
      </c>
      <c r="T166" s="195">
        <v>0.8</v>
      </c>
      <c r="U166" s="187">
        <v>1</v>
      </c>
      <c r="V166" s="195">
        <v>0.2</v>
      </c>
      <c r="W166" s="187">
        <v>1</v>
      </c>
      <c r="X166" s="195">
        <v>0.2</v>
      </c>
      <c r="Y166" s="187">
        <v>4</v>
      </c>
      <c r="Z166" s="195">
        <v>0.8</v>
      </c>
      <c r="AA166" s="187">
        <v>1</v>
      </c>
      <c r="AB166" s="195">
        <v>0.2</v>
      </c>
      <c r="AC166" s="187">
        <v>4</v>
      </c>
      <c r="AD166" s="195">
        <v>0.8</v>
      </c>
      <c r="AE166" s="187">
        <v>1</v>
      </c>
      <c r="AF166" s="195">
        <v>0.2</v>
      </c>
      <c r="AG166" s="187">
        <v>0</v>
      </c>
      <c r="AH166" s="195">
        <v>0</v>
      </c>
      <c r="AI166" s="201">
        <v>4</v>
      </c>
      <c r="AJ166" s="187">
        <v>1</v>
      </c>
      <c r="AK166" s="195">
        <v>0.25</v>
      </c>
      <c r="AL166" s="187">
        <v>1</v>
      </c>
      <c r="AM166" s="195">
        <v>0.25</v>
      </c>
      <c r="AN166" s="187">
        <v>1</v>
      </c>
      <c r="AO166" s="195">
        <v>0.25</v>
      </c>
      <c r="AP166" s="187">
        <v>5</v>
      </c>
      <c r="AQ166" s="195">
        <v>1.25</v>
      </c>
      <c r="AR166" s="187">
        <v>1</v>
      </c>
      <c r="AS166" s="195">
        <v>0.25</v>
      </c>
      <c r="AT166" s="187">
        <v>1</v>
      </c>
      <c r="AU166" s="195">
        <v>0.25</v>
      </c>
      <c r="AV166" s="187">
        <v>1</v>
      </c>
      <c r="AW166" s="195">
        <v>0.25</v>
      </c>
      <c r="AX166" s="187">
        <v>1</v>
      </c>
      <c r="AY166" s="195">
        <v>0.25</v>
      </c>
      <c r="AZ166" s="206">
        <v>18</v>
      </c>
      <c r="BA166" s="187">
        <v>2</v>
      </c>
      <c r="BB166" s="195">
        <v>0.1111111111111111</v>
      </c>
      <c r="BC166" s="187">
        <v>1</v>
      </c>
      <c r="BD166" s="195">
        <v>5.5555555555555552E-2</v>
      </c>
      <c r="BE166" s="187">
        <v>0</v>
      </c>
      <c r="BF166" s="187">
        <v>1</v>
      </c>
      <c r="BG166" s="187">
        <v>0</v>
      </c>
    </row>
    <row r="167" spans="2:59" s="13" customFormat="1" ht="15" customHeight="1" x14ac:dyDescent="0.25">
      <c r="B167" s="210" t="s">
        <v>92</v>
      </c>
      <c r="C167" s="210" t="s">
        <v>128</v>
      </c>
      <c r="D167" s="210">
        <v>4415</v>
      </c>
      <c r="E167" s="210" t="s">
        <v>136</v>
      </c>
      <c r="F167" s="202">
        <v>46</v>
      </c>
      <c r="G167" s="187">
        <v>0</v>
      </c>
      <c r="H167" s="195">
        <v>0</v>
      </c>
      <c r="I167" s="187">
        <v>0</v>
      </c>
      <c r="J167" s="195">
        <v>0</v>
      </c>
      <c r="K167" s="187">
        <v>3</v>
      </c>
      <c r="L167" s="195">
        <v>6.5217391304347824E-2</v>
      </c>
      <c r="M167" s="187">
        <v>6</v>
      </c>
      <c r="N167" s="195">
        <v>0.13043478260869565</v>
      </c>
      <c r="O167" s="187">
        <v>2</v>
      </c>
      <c r="P167" s="195">
        <v>4.3478260869565216E-2</v>
      </c>
      <c r="Q167" s="187">
        <v>3</v>
      </c>
      <c r="R167" s="195">
        <v>6.5217391304347824E-2</v>
      </c>
      <c r="S167" s="187">
        <v>5</v>
      </c>
      <c r="T167" s="195">
        <v>0.10869565217391304</v>
      </c>
      <c r="U167" s="187">
        <v>2</v>
      </c>
      <c r="V167" s="195">
        <v>4.3478260869565216E-2</v>
      </c>
      <c r="W167" s="187">
        <v>3</v>
      </c>
      <c r="X167" s="195">
        <v>6.5217391304347824E-2</v>
      </c>
      <c r="Y167" s="187">
        <v>5</v>
      </c>
      <c r="Z167" s="195">
        <v>0.10869565217391304</v>
      </c>
      <c r="AA167" s="187">
        <v>3</v>
      </c>
      <c r="AB167" s="195">
        <v>6.5217391304347824E-2</v>
      </c>
      <c r="AC167" s="187">
        <v>6</v>
      </c>
      <c r="AD167" s="195">
        <v>0.13043478260869565</v>
      </c>
      <c r="AE167" s="187">
        <v>1</v>
      </c>
      <c r="AF167" s="195">
        <v>2.1739130434782608E-2</v>
      </c>
      <c r="AG167" s="187">
        <v>0</v>
      </c>
      <c r="AH167" s="195">
        <v>0</v>
      </c>
      <c r="AI167" s="201">
        <v>49</v>
      </c>
      <c r="AJ167" s="187">
        <v>2</v>
      </c>
      <c r="AK167" s="195">
        <v>4.0816326530612242E-2</v>
      </c>
      <c r="AL167" s="187">
        <v>3</v>
      </c>
      <c r="AM167" s="195">
        <v>6.1224489795918366E-2</v>
      </c>
      <c r="AN167" s="187">
        <v>4</v>
      </c>
      <c r="AO167" s="195">
        <v>8.1632653061224483E-2</v>
      </c>
      <c r="AP167" s="187">
        <v>1</v>
      </c>
      <c r="AQ167" s="195">
        <v>2.0408163265306121E-2</v>
      </c>
      <c r="AR167" s="187">
        <v>0</v>
      </c>
      <c r="AS167" s="195">
        <v>0</v>
      </c>
      <c r="AT167" s="187">
        <v>0</v>
      </c>
      <c r="AU167" s="195">
        <v>0</v>
      </c>
      <c r="AV167" s="187">
        <v>0</v>
      </c>
      <c r="AW167" s="195">
        <v>0</v>
      </c>
      <c r="AX167" s="187">
        <v>0</v>
      </c>
      <c r="AY167" s="195">
        <v>0</v>
      </c>
      <c r="AZ167" s="206">
        <v>61</v>
      </c>
      <c r="BA167" s="187">
        <v>1</v>
      </c>
      <c r="BB167" s="195">
        <v>1.6393442622950821E-2</v>
      </c>
      <c r="BC167" s="187">
        <v>0</v>
      </c>
      <c r="BD167" s="195">
        <v>0</v>
      </c>
      <c r="BE167" s="187">
        <v>0</v>
      </c>
      <c r="BF167" s="187">
        <v>0</v>
      </c>
      <c r="BG167" s="187">
        <v>0</v>
      </c>
    </row>
    <row r="168" spans="2:59" s="13" customFormat="1" ht="15" customHeight="1" x14ac:dyDescent="0.25">
      <c r="B168" s="210" t="s">
        <v>92</v>
      </c>
      <c r="C168" s="210" t="s">
        <v>128</v>
      </c>
      <c r="D168" s="210">
        <v>4409</v>
      </c>
      <c r="E168" s="210" t="s">
        <v>130</v>
      </c>
      <c r="F168" s="202">
        <v>56</v>
      </c>
      <c r="G168" s="187">
        <v>0</v>
      </c>
      <c r="H168" s="195">
        <v>0</v>
      </c>
      <c r="I168" s="187">
        <v>0</v>
      </c>
      <c r="J168" s="195">
        <v>0</v>
      </c>
      <c r="K168" s="187">
        <v>8</v>
      </c>
      <c r="L168" s="195">
        <v>0.14285714285714285</v>
      </c>
      <c r="M168" s="187">
        <v>9</v>
      </c>
      <c r="N168" s="195">
        <v>0.16071428571428573</v>
      </c>
      <c r="O168" s="187">
        <v>13</v>
      </c>
      <c r="P168" s="195">
        <v>0.23214285714285715</v>
      </c>
      <c r="Q168" s="187">
        <v>8</v>
      </c>
      <c r="R168" s="195">
        <v>0.14285714285714285</v>
      </c>
      <c r="S168" s="187">
        <v>8</v>
      </c>
      <c r="T168" s="195">
        <v>0.14285714285714285</v>
      </c>
      <c r="U168" s="187">
        <v>13</v>
      </c>
      <c r="V168" s="195">
        <v>0.23214285714285715</v>
      </c>
      <c r="W168" s="187">
        <v>8</v>
      </c>
      <c r="X168" s="195">
        <v>0.14285714285714285</v>
      </c>
      <c r="Y168" s="187">
        <v>8</v>
      </c>
      <c r="Z168" s="195">
        <v>0.14285714285714285</v>
      </c>
      <c r="AA168" s="187">
        <v>7</v>
      </c>
      <c r="AB168" s="195">
        <v>0.125</v>
      </c>
      <c r="AC168" s="187">
        <v>8</v>
      </c>
      <c r="AD168" s="195">
        <v>0.14285714285714285</v>
      </c>
      <c r="AE168" s="187">
        <v>5</v>
      </c>
      <c r="AF168" s="195">
        <v>8.9285714285714288E-2</v>
      </c>
      <c r="AG168" s="187">
        <v>4</v>
      </c>
      <c r="AH168" s="195">
        <v>7.1428571428571425E-2</v>
      </c>
      <c r="AI168" s="201">
        <v>72</v>
      </c>
      <c r="AJ168" s="187">
        <v>7</v>
      </c>
      <c r="AK168" s="195">
        <v>9.7222222222222224E-2</v>
      </c>
      <c r="AL168" s="187">
        <v>7</v>
      </c>
      <c r="AM168" s="195">
        <v>9.7222222222222224E-2</v>
      </c>
      <c r="AN168" s="187">
        <v>7</v>
      </c>
      <c r="AO168" s="195">
        <v>9.7222222222222224E-2</v>
      </c>
      <c r="AP168" s="187">
        <v>4</v>
      </c>
      <c r="AQ168" s="195">
        <v>5.5555555555555552E-2</v>
      </c>
      <c r="AR168" s="187">
        <v>12</v>
      </c>
      <c r="AS168" s="195">
        <v>0.16666666666666666</v>
      </c>
      <c r="AT168" s="187">
        <v>12</v>
      </c>
      <c r="AU168" s="195">
        <v>0.16666666666666666</v>
      </c>
      <c r="AV168" s="187">
        <v>4</v>
      </c>
      <c r="AW168" s="195">
        <v>5.5555555555555552E-2</v>
      </c>
      <c r="AX168" s="187">
        <v>10</v>
      </c>
      <c r="AY168" s="195">
        <v>0.1388888888888889</v>
      </c>
      <c r="AZ168" s="206">
        <v>94</v>
      </c>
      <c r="BA168" s="187">
        <v>9</v>
      </c>
      <c r="BB168" s="195">
        <v>9.5744680851063829E-2</v>
      </c>
      <c r="BC168" s="187">
        <v>6</v>
      </c>
      <c r="BD168" s="195">
        <v>6.3829787234042548E-2</v>
      </c>
      <c r="BE168" s="187">
        <v>2</v>
      </c>
      <c r="BF168" s="187">
        <v>16</v>
      </c>
      <c r="BG168" s="187">
        <v>0</v>
      </c>
    </row>
    <row r="169" spans="2:59" s="13" customFormat="1" ht="15" customHeight="1" x14ac:dyDescent="0.25">
      <c r="B169" s="209" t="s">
        <v>92</v>
      </c>
      <c r="C169" s="209" t="s">
        <v>128</v>
      </c>
      <c r="D169" s="209">
        <v>4408</v>
      </c>
      <c r="E169" s="209" t="s">
        <v>129</v>
      </c>
      <c r="F169" s="202">
        <v>30</v>
      </c>
      <c r="G169" s="187">
        <v>0</v>
      </c>
      <c r="H169" s="195">
        <v>0</v>
      </c>
      <c r="I169" s="187">
        <v>0</v>
      </c>
      <c r="J169" s="195">
        <v>0</v>
      </c>
      <c r="K169" s="187">
        <v>3</v>
      </c>
      <c r="L169" s="195">
        <v>0.1</v>
      </c>
      <c r="M169" s="187">
        <v>6</v>
      </c>
      <c r="N169" s="195">
        <v>0.2</v>
      </c>
      <c r="O169" s="187">
        <v>6</v>
      </c>
      <c r="P169" s="195">
        <v>0.2</v>
      </c>
      <c r="Q169" s="187">
        <v>3</v>
      </c>
      <c r="R169" s="195">
        <v>0.1</v>
      </c>
      <c r="S169" s="187">
        <v>6</v>
      </c>
      <c r="T169" s="195">
        <v>0.2</v>
      </c>
      <c r="U169" s="187">
        <v>6</v>
      </c>
      <c r="V169" s="195">
        <v>0.2</v>
      </c>
      <c r="W169" s="187">
        <v>3</v>
      </c>
      <c r="X169" s="195">
        <v>0.1</v>
      </c>
      <c r="Y169" s="187">
        <v>6</v>
      </c>
      <c r="Z169" s="195">
        <v>0.2</v>
      </c>
      <c r="AA169" s="187">
        <v>3</v>
      </c>
      <c r="AB169" s="195">
        <v>0.1</v>
      </c>
      <c r="AC169" s="187">
        <v>6</v>
      </c>
      <c r="AD169" s="195">
        <v>0.2</v>
      </c>
      <c r="AE169" s="187">
        <v>2</v>
      </c>
      <c r="AF169" s="195">
        <v>6.6666666666666666E-2</v>
      </c>
      <c r="AG169" s="187">
        <v>2</v>
      </c>
      <c r="AH169" s="195">
        <v>6.6666666666666666E-2</v>
      </c>
      <c r="AI169" s="201">
        <v>49</v>
      </c>
      <c r="AJ169" s="187">
        <v>4</v>
      </c>
      <c r="AK169" s="195">
        <v>8.1632653061224483E-2</v>
      </c>
      <c r="AL169" s="187">
        <v>4</v>
      </c>
      <c r="AM169" s="195">
        <v>8.1632653061224483E-2</v>
      </c>
      <c r="AN169" s="187">
        <v>4</v>
      </c>
      <c r="AO169" s="195">
        <v>8.1632653061224483E-2</v>
      </c>
      <c r="AP169" s="187">
        <v>3</v>
      </c>
      <c r="AQ169" s="195">
        <v>6.1224489795918366E-2</v>
      </c>
      <c r="AR169" s="187">
        <v>10</v>
      </c>
      <c r="AS169" s="195">
        <v>0.20408163265306123</v>
      </c>
      <c r="AT169" s="187">
        <v>10</v>
      </c>
      <c r="AU169" s="195">
        <v>0.20408163265306123</v>
      </c>
      <c r="AV169" s="187">
        <v>3</v>
      </c>
      <c r="AW169" s="195">
        <v>6.1224489795918366E-2</v>
      </c>
      <c r="AX169" s="187">
        <v>10</v>
      </c>
      <c r="AY169" s="195">
        <v>0.20408163265306123</v>
      </c>
      <c r="AZ169" s="206">
        <v>49</v>
      </c>
      <c r="BA169" s="187">
        <v>15</v>
      </c>
      <c r="BB169" s="195">
        <v>0.30612244897959184</v>
      </c>
      <c r="BC169" s="187">
        <v>12</v>
      </c>
      <c r="BD169" s="195">
        <v>0.24489795918367346</v>
      </c>
      <c r="BE169" s="187">
        <v>5</v>
      </c>
      <c r="BF169" s="187">
        <v>6</v>
      </c>
      <c r="BG169" s="187">
        <v>0</v>
      </c>
    </row>
    <row r="170" spans="2:59" s="13" customFormat="1" ht="15" customHeight="1" x14ac:dyDescent="0.25">
      <c r="B170" s="209" t="s">
        <v>92</v>
      </c>
      <c r="C170" s="209" t="s">
        <v>128</v>
      </c>
      <c r="D170" s="209">
        <v>11688</v>
      </c>
      <c r="E170" s="209" t="s">
        <v>214</v>
      </c>
      <c r="F170" s="202">
        <v>25</v>
      </c>
      <c r="G170" s="187">
        <v>0</v>
      </c>
      <c r="H170" s="195">
        <v>0</v>
      </c>
      <c r="I170" s="187">
        <v>0</v>
      </c>
      <c r="J170" s="195">
        <v>0</v>
      </c>
      <c r="K170" s="187">
        <v>0</v>
      </c>
      <c r="L170" s="195">
        <v>0</v>
      </c>
      <c r="M170" s="187">
        <v>0</v>
      </c>
      <c r="N170" s="195">
        <v>0</v>
      </c>
      <c r="O170" s="187">
        <v>0</v>
      </c>
      <c r="P170" s="195">
        <v>0</v>
      </c>
      <c r="Q170" s="187">
        <v>0</v>
      </c>
      <c r="R170" s="195">
        <v>0</v>
      </c>
      <c r="S170" s="187">
        <v>0</v>
      </c>
      <c r="T170" s="195">
        <v>0</v>
      </c>
      <c r="U170" s="187">
        <v>0</v>
      </c>
      <c r="V170" s="195">
        <v>0</v>
      </c>
      <c r="W170" s="187">
        <v>0</v>
      </c>
      <c r="X170" s="195">
        <v>0</v>
      </c>
      <c r="Y170" s="187">
        <v>0</v>
      </c>
      <c r="Z170" s="195">
        <v>0</v>
      </c>
      <c r="AA170" s="187">
        <v>0</v>
      </c>
      <c r="AB170" s="195">
        <v>0</v>
      </c>
      <c r="AC170" s="187">
        <v>0</v>
      </c>
      <c r="AD170" s="195">
        <v>0</v>
      </c>
      <c r="AE170" s="187">
        <v>0</v>
      </c>
      <c r="AF170" s="195">
        <v>0</v>
      </c>
      <c r="AG170" s="187">
        <v>0</v>
      </c>
      <c r="AH170" s="195">
        <v>0</v>
      </c>
      <c r="AI170" s="201">
        <v>32</v>
      </c>
      <c r="AJ170" s="187">
        <v>0</v>
      </c>
      <c r="AK170" s="195">
        <v>0</v>
      </c>
      <c r="AL170" s="187">
        <v>0</v>
      </c>
      <c r="AM170" s="195">
        <v>0</v>
      </c>
      <c r="AN170" s="187">
        <v>0</v>
      </c>
      <c r="AO170" s="195">
        <v>0</v>
      </c>
      <c r="AP170" s="187">
        <v>0</v>
      </c>
      <c r="AQ170" s="195">
        <v>0</v>
      </c>
      <c r="AR170" s="187">
        <v>2</v>
      </c>
      <c r="AS170" s="195">
        <v>6.25E-2</v>
      </c>
      <c r="AT170" s="187">
        <v>2</v>
      </c>
      <c r="AU170" s="195">
        <v>6.25E-2</v>
      </c>
      <c r="AV170" s="187">
        <v>0</v>
      </c>
      <c r="AW170" s="195">
        <v>0</v>
      </c>
      <c r="AX170" s="187">
        <v>2</v>
      </c>
      <c r="AY170" s="195">
        <v>6.25E-2</v>
      </c>
      <c r="AZ170" s="206">
        <v>24</v>
      </c>
      <c r="BA170" s="187">
        <v>0</v>
      </c>
      <c r="BB170" s="195">
        <v>0</v>
      </c>
      <c r="BC170" s="187">
        <v>0</v>
      </c>
      <c r="BD170" s="195">
        <v>0</v>
      </c>
      <c r="BE170" s="187">
        <v>0</v>
      </c>
      <c r="BF170" s="187">
        <v>0</v>
      </c>
      <c r="BG170" s="187">
        <v>0</v>
      </c>
    </row>
    <row r="171" spans="2:59" s="13" customFormat="1" ht="15" customHeight="1" x14ac:dyDescent="0.25">
      <c r="B171" s="209" t="s">
        <v>92</v>
      </c>
      <c r="C171" s="209" t="s">
        <v>128</v>
      </c>
      <c r="D171" s="209">
        <v>18916</v>
      </c>
      <c r="E171" s="209" t="s">
        <v>220</v>
      </c>
      <c r="F171" s="202">
        <v>22</v>
      </c>
      <c r="G171" s="187">
        <v>0</v>
      </c>
      <c r="H171" s="195">
        <v>0</v>
      </c>
      <c r="I171" s="187">
        <v>0</v>
      </c>
      <c r="J171" s="195">
        <v>0</v>
      </c>
      <c r="K171" s="187">
        <v>1</v>
      </c>
      <c r="L171" s="195">
        <v>4.5454545454545456E-2</v>
      </c>
      <c r="M171" s="187">
        <v>1</v>
      </c>
      <c r="N171" s="195">
        <v>4.5454545454545456E-2</v>
      </c>
      <c r="O171" s="187">
        <v>4</v>
      </c>
      <c r="P171" s="195">
        <v>0.18181818181818182</v>
      </c>
      <c r="Q171" s="187">
        <v>1</v>
      </c>
      <c r="R171" s="195">
        <v>4.5454545454545456E-2</v>
      </c>
      <c r="S171" s="187">
        <v>1</v>
      </c>
      <c r="T171" s="195">
        <v>4.5454545454545456E-2</v>
      </c>
      <c r="U171" s="187">
        <v>4</v>
      </c>
      <c r="V171" s="195">
        <v>0.18181818181818182</v>
      </c>
      <c r="W171" s="187">
        <v>1</v>
      </c>
      <c r="X171" s="195">
        <v>4.5454545454545456E-2</v>
      </c>
      <c r="Y171" s="187">
        <v>1</v>
      </c>
      <c r="Z171" s="195">
        <v>4.5454545454545456E-2</v>
      </c>
      <c r="AA171" s="187">
        <v>1</v>
      </c>
      <c r="AB171" s="195">
        <v>4.5454545454545456E-2</v>
      </c>
      <c r="AC171" s="187">
        <v>1</v>
      </c>
      <c r="AD171" s="195">
        <v>4.5454545454545456E-2</v>
      </c>
      <c r="AE171" s="187">
        <v>2</v>
      </c>
      <c r="AF171" s="195">
        <v>9.0909090909090912E-2</v>
      </c>
      <c r="AG171" s="187">
        <v>3</v>
      </c>
      <c r="AH171" s="195">
        <v>0.13636363636363635</v>
      </c>
      <c r="AI171" s="201">
        <v>21</v>
      </c>
      <c r="AJ171" s="187">
        <v>9</v>
      </c>
      <c r="AK171" s="195">
        <v>0.42857142857142855</v>
      </c>
      <c r="AL171" s="187">
        <v>9</v>
      </c>
      <c r="AM171" s="195">
        <v>0.42857142857142855</v>
      </c>
      <c r="AN171" s="187">
        <v>9</v>
      </c>
      <c r="AO171" s="195">
        <v>0.42857142857142855</v>
      </c>
      <c r="AP171" s="187">
        <v>5</v>
      </c>
      <c r="AQ171" s="195">
        <v>0.23809523809523808</v>
      </c>
      <c r="AR171" s="187">
        <v>3</v>
      </c>
      <c r="AS171" s="195">
        <v>0.14285714285714285</v>
      </c>
      <c r="AT171" s="187">
        <v>3</v>
      </c>
      <c r="AU171" s="195">
        <v>0.14285714285714285</v>
      </c>
      <c r="AV171" s="187">
        <v>3</v>
      </c>
      <c r="AW171" s="195">
        <v>0.14285714285714285</v>
      </c>
      <c r="AX171" s="187">
        <v>3</v>
      </c>
      <c r="AY171" s="195">
        <v>0.14285714285714285</v>
      </c>
      <c r="AZ171" s="206">
        <v>35</v>
      </c>
      <c r="BA171" s="187">
        <v>4</v>
      </c>
      <c r="BB171" s="195">
        <v>0.11428571428571428</v>
      </c>
      <c r="BC171" s="187">
        <v>5</v>
      </c>
      <c r="BD171" s="195">
        <v>0.14285714285714285</v>
      </c>
      <c r="BE171" s="187">
        <v>3</v>
      </c>
      <c r="BF171" s="187">
        <v>2</v>
      </c>
      <c r="BG171" s="187">
        <v>5</v>
      </c>
    </row>
    <row r="172" spans="2:59" s="13" customFormat="1" ht="15" customHeight="1" x14ac:dyDescent="0.25">
      <c r="B172" s="210" t="s">
        <v>92</v>
      </c>
      <c r="C172" s="210" t="s">
        <v>128</v>
      </c>
      <c r="D172" s="210">
        <v>4413</v>
      </c>
      <c r="E172" s="210" t="s">
        <v>134</v>
      </c>
      <c r="F172" s="202">
        <v>5</v>
      </c>
      <c r="G172" s="187">
        <v>0</v>
      </c>
      <c r="H172" s="195">
        <v>0</v>
      </c>
      <c r="I172" s="187">
        <v>0</v>
      </c>
      <c r="J172" s="195">
        <v>0</v>
      </c>
      <c r="K172" s="187">
        <v>1</v>
      </c>
      <c r="L172" s="195">
        <v>0.2</v>
      </c>
      <c r="M172" s="187">
        <v>0</v>
      </c>
      <c r="N172" s="195">
        <v>0</v>
      </c>
      <c r="O172" s="187">
        <v>2</v>
      </c>
      <c r="P172" s="195">
        <v>0.4</v>
      </c>
      <c r="Q172" s="187">
        <v>1</v>
      </c>
      <c r="R172" s="195">
        <v>0.2</v>
      </c>
      <c r="S172" s="187">
        <v>0</v>
      </c>
      <c r="T172" s="195">
        <v>0</v>
      </c>
      <c r="U172" s="187">
        <v>2</v>
      </c>
      <c r="V172" s="195">
        <v>0.4</v>
      </c>
      <c r="W172" s="187">
        <v>1</v>
      </c>
      <c r="X172" s="195">
        <v>0.2</v>
      </c>
      <c r="Y172" s="187">
        <v>0</v>
      </c>
      <c r="Z172" s="195">
        <v>0</v>
      </c>
      <c r="AA172" s="187">
        <v>1</v>
      </c>
      <c r="AB172" s="195">
        <v>0.2</v>
      </c>
      <c r="AC172" s="187">
        <v>0</v>
      </c>
      <c r="AD172" s="195">
        <v>0</v>
      </c>
      <c r="AE172" s="187">
        <v>0</v>
      </c>
      <c r="AF172" s="195">
        <v>0</v>
      </c>
      <c r="AG172" s="187">
        <v>3</v>
      </c>
      <c r="AH172" s="195">
        <v>0.6</v>
      </c>
      <c r="AI172" s="201">
        <v>5</v>
      </c>
      <c r="AJ172" s="187">
        <v>0</v>
      </c>
      <c r="AK172" s="195">
        <v>0</v>
      </c>
      <c r="AL172" s="187">
        <v>0</v>
      </c>
      <c r="AM172" s="195">
        <v>0</v>
      </c>
      <c r="AN172" s="187">
        <v>0</v>
      </c>
      <c r="AO172" s="195">
        <v>0</v>
      </c>
      <c r="AP172" s="187">
        <v>0</v>
      </c>
      <c r="AQ172" s="195">
        <v>0</v>
      </c>
      <c r="AR172" s="187">
        <v>1</v>
      </c>
      <c r="AS172" s="195">
        <v>0.2</v>
      </c>
      <c r="AT172" s="187">
        <v>1</v>
      </c>
      <c r="AU172" s="195">
        <v>0.2</v>
      </c>
      <c r="AV172" s="187">
        <v>1</v>
      </c>
      <c r="AW172" s="195">
        <v>0.2</v>
      </c>
      <c r="AX172" s="187">
        <v>1</v>
      </c>
      <c r="AY172" s="195">
        <v>0.2</v>
      </c>
      <c r="AZ172" s="206">
        <v>14</v>
      </c>
      <c r="BA172" s="187">
        <v>1</v>
      </c>
      <c r="BB172" s="195">
        <v>7.1428571428571425E-2</v>
      </c>
      <c r="BC172" s="187">
        <v>1</v>
      </c>
      <c r="BD172" s="195">
        <v>7.1428571428571425E-2</v>
      </c>
      <c r="BE172" s="187">
        <v>3</v>
      </c>
      <c r="BF172" s="187">
        <v>1</v>
      </c>
      <c r="BG172" s="187">
        <v>8</v>
      </c>
    </row>
    <row r="173" spans="2:59" s="13" customFormat="1" ht="15" customHeight="1" x14ac:dyDescent="0.25">
      <c r="B173" s="210" t="s">
        <v>92</v>
      </c>
      <c r="C173" s="210" t="s">
        <v>128</v>
      </c>
      <c r="D173" s="210">
        <v>4407</v>
      </c>
      <c r="E173" s="210" t="s">
        <v>128</v>
      </c>
      <c r="F173" s="202">
        <v>573</v>
      </c>
      <c r="G173" s="187">
        <v>79</v>
      </c>
      <c r="H173" s="195">
        <v>0.13787085514834205</v>
      </c>
      <c r="I173" s="187">
        <v>86</v>
      </c>
      <c r="J173" s="195">
        <v>0.15008726003490402</v>
      </c>
      <c r="K173" s="187">
        <v>75</v>
      </c>
      <c r="L173" s="195">
        <v>0.13089005235602094</v>
      </c>
      <c r="M173" s="187">
        <v>58</v>
      </c>
      <c r="N173" s="195">
        <v>0.1012216404886562</v>
      </c>
      <c r="O173" s="187">
        <v>48</v>
      </c>
      <c r="P173" s="195">
        <v>8.3769633507853408E-2</v>
      </c>
      <c r="Q173" s="187">
        <v>75</v>
      </c>
      <c r="R173" s="195">
        <v>0.13089005235602094</v>
      </c>
      <c r="S173" s="187">
        <v>58</v>
      </c>
      <c r="T173" s="195">
        <v>0.1012216404886562</v>
      </c>
      <c r="U173" s="187">
        <v>48</v>
      </c>
      <c r="V173" s="195">
        <v>8.3769633507853408E-2</v>
      </c>
      <c r="W173" s="187">
        <v>74</v>
      </c>
      <c r="X173" s="195">
        <v>0.12914485165794065</v>
      </c>
      <c r="Y173" s="187">
        <v>59</v>
      </c>
      <c r="Z173" s="195">
        <v>0.10296684118673648</v>
      </c>
      <c r="AA173" s="187">
        <v>73</v>
      </c>
      <c r="AB173" s="195">
        <v>0.12739965095986039</v>
      </c>
      <c r="AC173" s="187">
        <v>56</v>
      </c>
      <c r="AD173" s="195">
        <v>9.7731239092495634E-2</v>
      </c>
      <c r="AE173" s="187">
        <v>15</v>
      </c>
      <c r="AF173" s="195">
        <v>2.6178010471204188E-2</v>
      </c>
      <c r="AG173" s="187">
        <v>22</v>
      </c>
      <c r="AH173" s="195">
        <v>3.8394415357766144E-2</v>
      </c>
      <c r="AI173" s="201">
        <v>603</v>
      </c>
      <c r="AJ173" s="187">
        <v>57</v>
      </c>
      <c r="AK173" s="195">
        <v>9.4527363184079602E-2</v>
      </c>
      <c r="AL173" s="187">
        <v>58</v>
      </c>
      <c r="AM173" s="195">
        <v>9.6185737976782759E-2</v>
      </c>
      <c r="AN173" s="187">
        <v>60</v>
      </c>
      <c r="AO173" s="195">
        <v>9.950248756218906E-2</v>
      </c>
      <c r="AP173" s="187">
        <v>66</v>
      </c>
      <c r="AQ173" s="195">
        <v>0.10945273631840796</v>
      </c>
      <c r="AR173" s="187">
        <v>44</v>
      </c>
      <c r="AS173" s="195">
        <v>7.2968490878938641E-2</v>
      </c>
      <c r="AT173" s="187">
        <v>45</v>
      </c>
      <c r="AU173" s="195">
        <v>7.4626865671641784E-2</v>
      </c>
      <c r="AV173" s="187">
        <v>24</v>
      </c>
      <c r="AW173" s="195">
        <v>3.9800995024875621E-2</v>
      </c>
      <c r="AX173" s="187">
        <v>47</v>
      </c>
      <c r="AY173" s="195">
        <v>7.7943615257048099E-2</v>
      </c>
      <c r="AZ173" s="206">
        <v>584</v>
      </c>
      <c r="BA173" s="187">
        <v>21</v>
      </c>
      <c r="BB173" s="195">
        <v>3.5958904109589039E-2</v>
      </c>
      <c r="BC173" s="187">
        <v>16</v>
      </c>
      <c r="BD173" s="195">
        <v>2.7397260273972601E-2</v>
      </c>
      <c r="BE173" s="187">
        <v>22</v>
      </c>
      <c r="BF173" s="187">
        <v>15</v>
      </c>
      <c r="BG173" s="187">
        <v>32</v>
      </c>
    </row>
    <row r="174" spans="2:59" s="13" customFormat="1" ht="15" customHeight="1" x14ac:dyDescent="0.25">
      <c r="B174" s="210" t="s">
        <v>92</v>
      </c>
      <c r="C174" s="210" t="s">
        <v>128</v>
      </c>
      <c r="D174" s="210">
        <v>18872</v>
      </c>
      <c r="E174" s="210" t="s">
        <v>221</v>
      </c>
      <c r="F174" s="202">
        <v>18</v>
      </c>
      <c r="G174" s="187">
        <v>0</v>
      </c>
      <c r="H174" s="195">
        <v>0</v>
      </c>
      <c r="I174" s="187">
        <v>0</v>
      </c>
      <c r="J174" s="195">
        <v>0</v>
      </c>
      <c r="K174" s="187">
        <v>0</v>
      </c>
      <c r="L174" s="195">
        <v>0</v>
      </c>
      <c r="M174" s="187">
        <v>0</v>
      </c>
      <c r="N174" s="195">
        <v>0</v>
      </c>
      <c r="O174" s="187">
        <v>1</v>
      </c>
      <c r="P174" s="195">
        <v>5.5555555555555552E-2</v>
      </c>
      <c r="Q174" s="187">
        <v>0</v>
      </c>
      <c r="R174" s="195">
        <v>0</v>
      </c>
      <c r="S174" s="187">
        <v>0</v>
      </c>
      <c r="T174" s="195">
        <v>0</v>
      </c>
      <c r="U174" s="187">
        <v>1</v>
      </c>
      <c r="V174" s="195">
        <v>5.5555555555555552E-2</v>
      </c>
      <c r="W174" s="187">
        <v>0</v>
      </c>
      <c r="X174" s="195">
        <v>0</v>
      </c>
      <c r="Y174" s="187">
        <v>0</v>
      </c>
      <c r="Z174" s="195">
        <v>0</v>
      </c>
      <c r="AA174" s="187">
        <v>0</v>
      </c>
      <c r="AB174" s="195">
        <v>0</v>
      </c>
      <c r="AC174" s="187">
        <v>0</v>
      </c>
      <c r="AD174" s="195">
        <v>0</v>
      </c>
      <c r="AE174" s="187">
        <v>0</v>
      </c>
      <c r="AF174" s="195">
        <v>0</v>
      </c>
      <c r="AG174" s="187">
        <v>1</v>
      </c>
      <c r="AH174" s="195">
        <v>5.5555555555555552E-2</v>
      </c>
      <c r="AI174" s="201">
        <v>15</v>
      </c>
      <c r="AJ174" s="187">
        <v>2</v>
      </c>
      <c r="AK174" s="195">
        <v>0.13333333333333333</v>
      </c>
      <c r="AL174" s="187">
        <v>2</v>
      </c>
      <c r="AM174" s="195">
        <v>0.13333333333333333</v>
      </c>
      <c r="AN174" s="187">
        <v>2</v>
      </c>
      <c r="AO174" s="195">
        <v>0.13333333333333333</v>
      </c>
      <c r="AP174" s="187">
        <v>2</v>
      </c>
      <c r="AQ174" s="195">
        <v>0.13333333333333333</v>
      </c>
      <c r="AR174" s="187">
        <v>3</v>
      </c>
      <c r="AS174" s="195">
        <v>0.2</v>
      </c>
      <c r="AT174" s="187">
        <v>2</v>
      </c>
      <c r="AU174" s="195">
        <v>0.13333333333333333</v>
      </c>
      <c r="AV174" s="187">
        <v>0</v>
      </c>
      <c r="AW174" s="195">
        <v>0</v>
      </c>
      <c r="AX174" s="187">
        <v>3</v>
      </c>
      <c r="AY174" s="195">
        <v>0.2</v>
      </c>
      <c r="AZ174" s="206">
        <v>17</v>
      </c>
      <c r="BA174" s="187">
        <v>1</v>
      </c>
      <c r="BB174" s="195">
        <v>5.8823529411764705E-2</v>
      </c>
      <c r="BC174" s="187">
        <v>0</v>
      </c>
      <c r="BD174" s="195">
        <v>0</v>
      </c>
      <c r="BE174" s="187">
        <v>0</v>
      </c>
      <c r="BF174" s="187">
        <v>0</v>
      </c>
      <c r="BG174" s="187">
        <v>0</v>
      </c>
    </row>
    <row r="175" spans="2:59" s="13" customFormat="1" ht="15" customHeight="1" x14ac:dyDescent="0.25">
      <c r="B175" s="209" t="s">
        <v>92</v>
      </c>
      <c r="C175" s="209" t="s">
        <v>128</v>
      </c>
      <c r="D175" s="209">
        <v>4410</v>
      </c>
      <c r="E175" s="209" t="s">
        <v>131</v>
      </c>
      <c r="F175" s="202">
        <v>18</v>
      </c>
      <c r="G175" s="187">
        <v>0</v>
      </c>
      <c r="H175" s="195">
        <v>0</v>
      </c>
      <c r="I175" s="187">
        <v>0</v>
      </c>
      <c r="J175" s="195">
        <v>0</v>
      </c>
      <c r="K175" s="187">
        <v>1</v>
      </c>
      <c r="L175" s="195">
        <v>5.5555555555555552E-2</v>
      </c>
      <c r="M175" s="187">
        <v>1</v>
      </c>
      <c r="N175" s="195">
        <v>5.5555555555555552E-2</v>
      </c>
      <c r="O175" s="187">
        <v>1</v>
      </c>
      <c r="P175" s="195">
        <v>5.5555555555555552E-2</v>
      </c>
      <c r="Q175" s="187">
        <v>1</v>
      </c>
      <c r="R175" s="195">
        <v>5.5555555555555552E-2</v>
      </c>
      <c r="S175" s="187">
        <v>1</v>
      </c>
      <c r="T175" s="195">
        <v>5.5555555555555552E-2</v>
      </c>
      <c r="U175" s="187">
        <v>1</v>
      </c>
      <c r="V175" s="195">
        <v>5.5555555555555552E-2</v>
      </c>
      <c r="W175" s="187">
        <v>1</v>
      </c>
      <c r="X175" s="195">
        <v>5.5555555555555552E-2</v>
      </c>
      <c r="Y175" s="187">
        <v>1</v>
      </c>
      <c r="Z175" s="195">
        <v>5.5555555555555552E-2</v>
      </c>
      <c r="AA175" s="187">
        <v>1</v>
      </c>
      <c r="AB175" s="195">
        <v>5.5555555555555552E-2</v>
      </c>
      <c r="AC175" s="187">
        <v>1</v>
      </c>
      <c r="AD175" s="195">
        <v>5.5555555555555552E-2</v>
      </c>
      <c r="AE175" s="187">
        <v>2</v>
      </c>
      <c r="AF175" s="195">
        <v>0.1111111111111111</v>
      </c>
      <c r="AG175" s="187">
        <v>0</v>
      </c>
      <c r="AH175" s="195">
        <v>0</v>
      </c>
      <c r="AI175" s="201">
        <v>23</v>
      </c>
      <c r="AJ175" s="187">
        <v>0</v>
      </c>
      <c r="AK175" s="195">
        <v>0</v>
      </c>
      <c r="AL175" s="187">
        <v>0</v>
      </c>
      <c r="AM175" s="195">
        <v>0</v>
      </c>
      <c r="AN175" s="187">
        <v>0</v>
      </c>
      <c r="AO175" s="195">
        <v>0</v>
      </c>
      <c r="AP175" s="187">
        <v>1</v>
      </c>
      <c r="AQ175" s="195">
        <v>4.3478260869565216E-2</v>
      </c>
      <c r="AR175" s="187">
        <v>2</v>
      </c>
      <c r="AS175" s="195">
        <v>8.6956521739130432E-2</v>
      </c>
      <c r="AT175" s="187">
        <v>2</v>
      </c>
      <c r="AU175" s="195">
        <v>8.6956521739130432E-2</v>
      </c>
      <c r="AV175" s="187">
        <v>0</v>
      </c>
      <c r="AW175" s="195">
        <v>0</v>
      </c>
      <c r="AX175" s="187">
        <v>2</v>
      </c>
      <c r="AY175" s="195">
        <v>8.6956521739130432E-2</v>
      </c>
      <c r="AZ175" s="206">
        <v>31</v>
      </c>
      <c r="BA175" s="187">
        <v>2</v>
      </c>
      <c r="BB175" s="195">
        <v>6.4516129032258063E-2</v>
      </c>
      <c r="BC175" s="187">
        <v>2</v>
      </c>
      <c r="BD175" s="195">
        <v>6.4516129032258063E-2</v>
      </c>
      <c r="BE175" s="187">
        <v>0</v>
      </c>
      <c r="BF175" s="187">
        <v>0</v>
      </c>
      <c r="BG175" s="187">
        <v>3</v>
      </c>
    </row>
    <row r="176" spans="2:59" s="13" customFormat="1" ht="15" customHeight="1" x14ac:dyDescent="0.25">
      <c r="B176" s="209" t="s">
        <v>92</v>
      </c>
      <c r="C176" s="209" t="s">
        <v>128</v>
      </c>
      <c r="D176" s="209">
        <v>4416</v>
      </c>
      <c r="E176" s="209" t="s">
        <v>137</v>
      </c>
      <c r="F176" s="202">
        <v>9</v>
      </c>
      <c r="G176" s="187">
        <v>0</v>
      </c>
      <c r="H176" s="195">
        <v>0</v>
      </c>
      <c r="I176" s="187">
        <v>0</v>
      </c>
      <c r="J176" s="195">
        <v>0</v>
      </c>
      <c r="K176" s="187">
        <v>3</v>
      </c>
      <c r="L176" s="195">
        <v>0.33333333333333331</v>
      </c>
      <c r="M176" s="187">
        <v>4</v>
      </c>
      <c r="N176" s="195">
        <v>0.44444444444444442</v>
      </c>
      <c r="O176" s="187">
        <v>1</v>
      </c>
      <c r="P176" s="195">
        <v>0.1111111111111111</v>
      </c>
      <c r="Q176" s="187">
        <v>3</v>
      </c>
      <c r="R176" s="195">
        <v>0.33333333333333331</v>
      </c>
      <c r="S176" s="187">
        <v>4</v>
      </c>
      <c r="T176" s="195">
        <v>0.44444444444444442</v>
      </c>
      <c r="U176" s="187">
        <v>1</v>
      </c>
      <c r="V176" s="195">
        <v>0.1111111111111111</v>
      </c>
      <c r="W176" s="187">
        <v>3</v>
      </c>
      <c r="X176" s="195">
        <v>0.33333333333333331</v>
      </c>
      <c r="Y176" s="187">
        <v>4</v>
      </c>
      <c r="Z176" s="195">
        <v>0.44444444444444442</v>
      </c>
      <c r="AA176" s="187">
        <v>3</v>
      </c>
      <c r="AB176" s="195">
        <v>0.33333333333333331</v>
      </c>
      <c r="AC176" s="187">
        <v>4</v>
      </c>
      <c r="AD176" s="195">
        <v>0.44444444444444442</v>
      </c>
      <c r="AE176" s="187">
        <v>1</v>
      </c>
      <c r="AF176" s="195">
        <v>0.1111111111111111</v>
      </c>
      <c r="AG176" s="187">
        <v>1</v>
      </c>
      <c r="AH176" s="195">
        <v>0.1111111111111111</v>
      </c>
      <c r="AI176" s="201">
        <v>11</v>
      </c>
      <c r="AJ176" s="187">
        <v>4</v>
      </c>
      <c r="AK176" s="195">
        <v>0.36363636363636365</v>
      </c>
      <c r="AL176" s="187">
        <v>4</v>
      </c>
      <c r="AM176" s="195">
        <v>0.36363636363636365</v>
      </c>
      <c r="AN176" s="187">
        <v>3</v>
      </c>
      <c r="AO176" s="195">
        <v>0.27272727272727271</v>
      </c>
      <c r="AP176" s="187">
        <v>1</v>
      </c>
      <c r="AQ176" s="195">
        <v>9.0909090909090912E-2</v>
      </c>
      <c r="AR176" s="187">
        <v>0</v>
      </c>
      <c r="AS176" s="195">
        <v>0</v>
      </c>
      <c r="AT176" s="187">
        <v>1</v>
      </c>
      <c r="AU176" s="195">
        <v>9.0909090909090912E-2</v>
      </c>
      <c r="AV176" s="187">
        <v>0</v>
      </c>
      <c r="AW176" s="195">
        <v>0</v>
      </c>
      <c r="AX176" s="187">
        <v>1</v>
      </c>
      <c r="AY176" s="195">
        <v>9.0909090909090912E-2</v>
      </c>
      <c r="AZ176" s="206">
        <v>24</v>
      </c>
      <c r="BA176" s="187">
        <v>0</v>
      </c>
      <c r="BB176" s="195">
        <v>0</v>
      </c>
      <c r="BC176" s="187">
        <v>0</v>
      </c>
      <c r="BD176" s="195">
        <v>0</v>
      </c>
      <c r="BE176" s="187">
        <v>0</v>
      </c>
      <c r="BF176" s="187">
        <v>0</v>
      </c>
      <c r="BG176" s="187">
        <v>1</v>
      </c>
    </row>
    <row r="177" spans="2:59" s="13" customFormat="1" ht="15" customHeight="1" x14ac:dyDescent="0.25">
      <c r="B177" s="210" t="s">
        <v>92</v>
      </c>
      <c r="C177" s="210" t="s">
        <v>128</v>
      </c>
      <c r="D177" s="210">
        <v>4411</v>
      </c>
      <c r="E177" s="210" t="s">
        <v>132</v>
      </c>
      <c r="F177" s="202">
        <v>8</v>
      </c>
      <c r="G177" s="187">
        <v>0</v>
      </c>
      <c r="H177" s="195">
        <v>0</v>
      </c>
      <c r="I177" s="187">
        <v>0</v>
      </c>
      <c r="J177" s="195">
        <v>0</v>
      </c>
      <c r="K177" s="187">
        <v>1</v>
      </c>
      <c r="L177" s="195">
        <v>0.125</v>
      </c>
      <c r="M177" s="187">
        <v>3</v>
      </c>
      <c r="N177" s="195">
        <v>0.375</v>
      </c>
      <c r="O177" s="187">
        <v>0</v>
      </c>
      <c r="P177" s="195">
        <v>0</v>
      </c>
      <c r="Q177" s="187">
        <v>1</v>
      </c>
      <c r="R177" s="195">
        <v>0.125</v>
      </c>
      <c r="S177" s="187">
        <v>2</v>
      </c>
      <c r="T177" s="195">
        <v>0.25</v>
      </c>
      <c r="U177" s="187">
        <v>0</v>
      </c>
      <c r="V177" s="195">
        <v>0</v>
      </c>
      <c r="W177" s="187">
        <v>1</v>
      </c>
      <c r="X177" s="195">
        <v>0.125</v>
      </c>
      <c r="Y177" s="187">
        <v>2</v>
      </c>
      <c r="Z177" s="195">
        <v>0.25</v>
      </c>
      <c r="AA177" s="187">
        <v>1</v>
      </c>
      <c r="AB177" s="195">
        <v>0.125</v>
      </c>
      <c r="AC177" s="187">
        <v>3</v>
      </c>
      <c r="AD177" s="195">
        <v>0.375</v>
      </c>
      <c r="AE177" s="187">
        <v>0</v>
      </c>
      <c r="AF177" s="195">
        <v>0</v>
      </c>
      <c r="AG177" s="187">
        <v>4</v>
      </c>
      <c r="AH177" s="195">
        <v>0.5</v>
      </c>
      <c r="AI177" s="201">
        <v>20</v>
      </c>
      <c r="AJ177" s="187">
        <v>3</v>
      </c>
      <c r="AK177" s="195">
        <v>0.15</v>
      </c>
      <c r="AL177" s="187">
        <v>2</v>
      </c>
      <c r="AM177" s="195">
        <v>0.1</v>
      </c>
      <c r="AN177" s="187">
        <v>2</v>
      </c>
      <c r="AO177" s="195">
        <v>0.1</v>
      </c>
      <c r="AP177" s="187">
        <v>0</v>
      </c>
      <c r="AQ177" s="195">
        <v>0</v>
      </c>
      <c r="AR177" s="187">
        <v>2</v>
      </c>
      <c r="AS177" s="195">
        <v>0.1</v>
      </c>
      <c r="AT177" s="187">
        <v>2</v>
      </c>
      <c r="AU177" s="195">
        <v>0.1</v>
      </c>
      <c r="AV177" s="187">
        <v>1</v>
      </c>
      <c r="AW177" s="195">
        <v>0.05</v>
      </c>
      <c r="AX177" s="187">
        <v>2</v>
      </c>
      <c r="AY177" s="195">
        <v>0.1</v>
      </c>
      <c r="AZ177" s="206">
        <v>27</v>
      </c>
      <c r="BA177" s="187">
        <v>6</v>
      </c>
      <c r="BB177" s="195">
        <v>0.22222222222222221</v>
      </c>
      <c r="BC177" s="187">
        <v>2</v>
      </c>
      <c r="BD177" s="195">
        <v>7.407407407407407E-2</v>
      </c>
      <c r="BE177" s="187">
        <v>9</v>
      </c>
      <c r="BF177" s="187">
        <v>7</v>
      </c>
      <c r="BG177" s="187">
        <v>0</v>
      </c>
    </row>
    <row r="178" spans="2:59" s="13" customFormat="1" ht="15" customHeight="1" x14ac:dyDescent="0.25">
      <c r="B178" s="210" t="s">
        <v>92</v>
      </c>
      <c r="C178" s="210" t="s">
        <v>107</v>
      </c>
      <c r="D178" s="210">
        <v>4417</v>
      </c>
      <c r="E178" s="210" t="s">
        <v>138</v>
      </c>
      <c r="F178" s="202">
        <v>22</v>
      </c>
      <c r="G178" s="187">
        <v>0</v>
      </c>
      <c r="H178" s="195">
        <v>0</v>
      </c>
      <c r="I178" s="187">
        <v>0</v>
      </c>
      <c r="J178" s="195">
        <v>0</v>
      </c>
      <c r="K178" s="187">
        <v>2</v>
      </c>
      <c r="L178" s="195">
        <v>9.0909090909090912E-2</v>
      </c>
      <c r="M178" s="187">
        <v>6</v>
      </c>
      <c r="N178" s="195">
        <v>0.27272727272727271</v>
      </c>
      <c r="O178" s="187">
        <v>6</v>
      </c>
      <c r="P178" s="195">
        <v>0.27272727272727271</v>
      </c>
      <c r="Q178" s="187">
        <v>2</v>
      </c>
      <c r="R178" s="195">
        <v>9.0909090909090912E-2</v>
      </c>
      <c r="S178" s="187">
        <v>6</v>
      </c>
      <c r="T178" s="195">
        <v>0.27272727272727271</v>
      </c>
      <c r="U178" s="187">
        <v>6</v>
      </c>
      <c r="V178" s="195">
        <v>0.27272727272727271</v>
      </c>
      <c r="W178" s="187">
        <v>2</v>
      </c>
      <c r="X178" s="195">
        <v>9.0909090909090912E-2</v>
      </c>
      <c r="Y178" s="187">
        <v>6</v>
      </c>
      <c r="Z178" s="195">
        <v>0.27272727272727271</v>
      </c>
      <c r="AA178" s="187">
        <v>2</v>
      </c>
      <c r="AB178" s="195">
        <v>9.0909090909090912E-2</v>
      </c>
      <c r="AC178" s="187">
        <v>6</v>
      </c>
      <c r="AD178" s="195">
        <v>0.27272727272727271</v>
      </c>
      <c r="AE178" s="187">
        <v>2</v>
      </c>
      <c r="AF178" s="195">
        <v>9.0909090909090912E-2</v>
      </c>
      <c r="AG178" s="187">
        <v>1</v>
      </c>
      <c r="AH178" s="195">
        <v>4.5454545454545456E-2</v>
      </c>
      <c r="AI178" s="201">
        <v>17</v>
      </c>
      <c r="AJ178" s="187">
        <v>4</v>
      </c>
      <c r="AK178" s="195">
        <v>0.23529411764705882</v>
      </c>
      <c r="AL178" s="187">
        <v>4</v>
      </c>
      <c r="AM178" s="195">
        <v>0.23529411764705882</v>
      </c>
      <c r="AN178" s="187">
        <v>4</v>
      </c>
      <c r="AO178" s="195">
        <v>0.23529411764705882</v>
      </c>
      <c r="AP178" s="187">
        <v>4</v>
      </c>
      <c r="AQ178" s="195">
        <v>0.23529411764705882</v>
      </c>
      <c r="AR178" s="187">
        <v>4</v>
      </c>
      <c r="AS178" s="195">
        <v>0.23529411764705882</v>
      </c>
      <c r="AT178" s="187">
        <v>4</v>
      </c>
      <c r="AU178" s="195">
        <v>0.23529411764705882</v>
      </c>
      <c r="AV178" s="187">
        <v>2</v>
      </c>
      <c r="AW178" s="195">
        <v>0.11764705882352941</v>
      </c>
      <c r="AX178" s="187">
        <v>4</v>
      </c>
      <c r="AY178" s="195">
        <v>0.23529411764705882</v>
      </c>
      <c r="AZ178" s="206">
        <v>31</v>
      </c>
      <c r="BA178" s="187">
        <v>6</v>
      </c>
      <c r="BB178" s="195">
        <v>0.19354838709677419</v>
      </c>
      <c r="BC178" s="187">
        <v>5</v>
      </c>
      <c r="BD178" s="195">
        <v>0.16129032258064516</v>
      </c>
      <c r="BE178" s="187">
        <v>2</v>
      </c>
      <c r="BF178" s="187">
        <v>0</v>
      </c>
      <c r="BG178" s="187">
        <v>3</v>
      </c>
    </row>
    <row r="179" spans="2:59" s="13" customFormat="1" ht="15" customHeight="1" x14ac:dyDescent="0.25">
      <c r="B179" s="210" t="s">
        <v>92</v>
      </c>
      <c r="C179" s="210" t="s">
        <v>107</v>
      </c>
      <c r="D179" s="210">
        <v>9468</v>
      </c>
      <c r="E179" s="210" t="s">
        <v>211</v>
      </c>
      <c r="F179" s="202">
        <v>11</v>
      </c>
      <c r="G179" s="187">
        <v>2</v>
      </c>
      <c r="H179" s="195">
        <v>0.18181818181818182</v>
      </c>
      <c r="I179" s="187">
        <v>2</v>
      </c>
      <c r="J179" s="195">
        <v>0.18181818181818182</v>
      </c>
      <c r="K179" s="187">
        <v>2</v>
      </c>
      <c r="L179" s="195">
        <v>0.18181818181818182</v>
      </c>
      <c r="M179" s="187">
        <v>4</v>
      </c>
      <c r="N179" s="195">
        <v>0.36363636363636365</v>
      </c>
      <c r="O179" s="187">
        <v>1</v>
      </c>
      <c r="P179" s="195">
        <v>9.0909090909090912E-2</v>
      </c>
      <c r="Q179" s="187">
        <v>2</v>
      </c>
      <c r="R179" s="195">
        <v>0.18181818181818182</v>
      </c>
      <c r="S179" s="187">
        <v>4</v>
      </c>
      <c r="T179" s="195">
        <v>0.36363636363636365</v>
      </c>
      <c r="U179" s="187">
        <v>1</v>
      </c>
      <c r="V179" s="195">
        <v>9.0909090909090912E-2</v>
      </c>
      <c r="W179" s="187">
        <v>2</v>
      </c>
      <c r="X179" s="195">
        <v>0.18181818181818182</v>
      </c>
      <c r="Y179" s="187">
        <v>4</v>
      </c>
      <c r="Z179" s="195">
        <v>0.36363636363636365</v>
      </c>
      <c r="AA179" s="187">
        <v>2</v>
      </c>
      <c r="AB179" s="195">
        <v>0.18181818181818182</v>
      </c>
      <c r="AC179" s="187">
        <v>4</v>
      </c>
      <c r="AD179" s="195">
        <v>0.36363636363636365</v>
      </c>
      <c r="AE179" s="187">
        <v>0</v>
      </c>
      <c r="AF179" s="195">
        <v>0</v>
      </c>
      <c r="AG179" s="187">
        <v>1</v>
      </c>
      <c r="AH179" s="195">
        <v>9.0909090909090912E-2</v>
      </c>
      <c r="AI179" s="201">
        <v>13</v>
      </c>
      <c r="AJ179" s="187">
        <v>4</v>
      </c>
      <c r="AK179" s="195">
        <v>0.30769230769230771</v>
      </c>
      <c r="AL179" s="187">
        <v>4</v>
      </c>
      <c r="AM179" s="195">
        <v>0.30769230769230771</v>
      </c>
      <c r="AN179" s="187">
        <v>4</v>
      </c>
      <c r="AO179" s="195">
        <v>0.30769230769230771</v>
      </c>
      <c r="AP179" s="187">
        <v>1</v>
      </c>
      <c r="AQ179" s="195">
        <v>7.6923076923076927E-2</v>
      </c>
      <c r="AR179" s="187">
        <v>2</v>
      </c>
      <c r="AS179" s="195">
        <v>0.15384615384615385</v>
      </c>
      <c r="AT179" s="187">
        <v>2</v>
      </c>
      <c r="AU179" s="195">
        <v>0.15384615384615385</v>
      </c>
      <c r="AV179" s="187">
        <v>4</v>
      </c>
      <c r="AW179" s="195">
        <v>0.30769230769230771</v>
      </c>
      <c r="AX179" s="187">
        <v>2</v>
      </c>
      <c r="AY179" s="195">
        <v>0.15384615384615385</v>
      </c>
      <c r="AZ179" s="206">
        <v>8</v>
      </c>
      <c r="BA179" s="187">
        <v>1</v>
      </c>
      <c r="BB179" s="195">
        <v>0.125</v>
      </c>
      <c r="BC179" s="187">
        <v>1</v>
      </c>
      <c r="BD179" s="195">
        <v>0.125</v>
      </c>
      <c r="BE179" s="187">
        <v>2</v>
      </c>
      <c r="BF179" s="187">
        <v>0</v>
      </c>
      <c r="BG179" s="187">
        <v>0</v>
      </c>
    </row>
    <row r="180" spans="2:59" s="13" customFormat="1" ht="15" customHeight="1" x14ac:dyDescent="0.25">
      <c r="B180" s="210" t="s">
        <v>92</v>
      </c>
      <c r="C180" s="210" t="s">
        <v>107</v>
      </c>
      <c r="D180" s="210">
        <v>6681</v>
      </c>
      <c r="E180" s="210" t="s">
        <v>190</v>
      </c>
      <c r="F180" s="202">
        <v>19</v>
      </c>
      <c r="G180" s="187">
        <v>1</v>
      </c>
      <c r="H180" s="195">
        <v>5.2631578947368418E-2</v>
      </c>
      <c r="I180" s="187">
        <v>1</v>
      </c>
      <c r="J180" s="195">
        <v>5.2631578947368418E-2</v>
      </c>
      <c r="K180" s="187">
        <v>0</v>
      </c>
      <c r="L180" s="195">
        <v>0</v>
      </c>
      <c r="M180" s="187">
        <v>2</v>
      </c>
      <c r="N180" s="195">
        <v>0.10526315789473684</v>
      </c>
      <c r="O180" s="187">
        <v>3</v>
      </c>
      <c r="P180" s="195">
        <v>0.15789473684210525</v>
      </c>
      <c r="Q180" s="187">
        <v>0</v>
      </c>
      <c r="R180" s="195">
        <v>0</v>
      </c>
      <c r="S180" s="187">
        <v>2</v>
      </c>
      <c r="T180" s="195">
        <v>0.10526315789473684</v>
      </c>
      <c r="U180" s="187">
        <v>3</v>
      </c>
      <c r="V180" s="195">
        <v>0.15789473684210525</v>
      </c>
      <c r="W180" s="187">
        <v>0</v>
      </c>
      <c r="X180" s="195">
        <v>0</v>
      </c>
      <c r="Y180" s="187">
        <v>2</v>
      </c>
      <c r="Z180" s="195">
        <v>0.10526315789473684</v>
      </c>
      <c r="AA180" s="187">
        <v>2</v>
      </c>
      <c r="AB180" s="195">
        <v>0.10526315789473684</v>
      </c>
      <c r="AC180" s="187">
        <v>2</v>
      </c>
      <c r="AD180" s="195">
        <v>0.10526315789473684</v>
      </c>
      <c r="AE180" s="187">
        <v>1</v>
      </c>
      <c r="AF180" s="195">
        <v>5.2631578947368418E-2</v>
      </c>
      <c r="AG180" s="187">
        <v>1</v>
      </c>
      <c r="AH180" s="195">
        <v>5.2631578947368418E-2</v>
      </c>
      <c r="AI180" s="201">
        <v>16</v>
      </c>
      <c r="AJ180" s="187">
        <v>2</v>
      </c>
      <c r="AK180" s="195">
        <v>0.125</v>
      </c>
      <c r="AL180" s="187">
        <v>2</v>
      </c>
      <c r="AM180" s="195">
        <v>0.125</v>
      </c>
      <c r="AN180" s="187">
        <v>3</v>
      </c>
      <c r="AO180" s="195">
        <v>0.1875</v>
      </c>
      <c r="AP180" s="187">
        <v>5</v>
      </c>
      <c r="AQ180" s="195">
        <v>0.3125</v>
      </c>
      <c r="AR180" s="187">
        <v>5</v>
      </c>
      <c r="AS180" s="195">
        <v>0.3125</v>
      </c>
      <c r="AT180" s="187">
        <v>5</v>
      </c>
      <c r="AU180" s="195">
        <v>0.3125</v>
      </c>
      <c r="AV180" s="187">
        <v>0</v>
      </c>
      <c r="AW180" s="195">
        <v>0</v>
      </c>
      <c r="AX180" s="187">
        <v>5</v>
      </c>
      <c r="AY180" s="195">
        <v>0.3125</v>
      </c>
      <c r="AZ180" s="206">
        <v>24</v>
      </c>
      <c r="BA180" s="187">
        <v>0</v>
      </c>
      <c r="BB180" s="195">
        <v>0</v>
      </c>
      <c r="BC180" s="187">
        <v>2</v>
      </c>
      <c r="BD180" s="195">
        <v>8.3333333333333329E-2</v>
      </c>
      <c r="BE180" s="187">
        <v>4</v>
      </c>
      <c r="BF180" s="187">
        <v>3</v>
      </c>
      <c r="BG180" s="187">
        <v>2</v>
      </c>
    </row>
    <row r="181" spans="2:59" s="13" customFormat="1" ht="15" customHeight="1" x14ac:dyDescent="0.25">
      <c r="B181" s="209" t="s">
        <v>92</v>
      </c>
      <c r="C181" s="209" t="s">
        <v>107</v>
      </c>
      <c r="D181" s="209">
        <v>6682</v>
      </c>
      <c r="E181" s="209" t="s">
        <v>191</v>
      </c>
      <c r="F181" s="202">
        <v>8</v>
      </c>
      <c r="G181" s="187">
        <v>0</v>
      </c>
      <c r="H181" s="195">
        <v>0</v>
      </c>
      <c r="I181" s="187">
        <v>1</v>
      </c>
      <c r="J181" s="195">
        <v>0.125</v>
      </c>
      <c r="K181" s="187">
        <v>3</v>
      </c>
      <c r="L181" s="195">
        <v>0.375</v>
      </c>
      <c r="M181" s="187">
        <v>0</v>
      </c>
      <c r="N181" s="195">
        <v>0</v>
      </c>
      <c r="O181" s="187">
        <v>1</v>
      </c>
      <c r="P181" s="195">
        <v>0.125</v>
      </c>
      <c r="Q181" s="187">
        <v>3</v>
      </c>
      <c r="R181" s="195">
        <v>0.375</v>
      </c>
      <c r="S181" s="187">
        <v>0</v>
      </c>
      <c r="T181" s="195">
        <v>0</v>
      </c>
      <c r="U181" s="187">
        <v>1</v>
      </c>
      <c r="V181" s="195">
        <v>0.125</v>
      </c>
      <c r="W181" s="187">
        <v>3</v>
      </c>
      <c r="X181" s="195">
        <v>0.375</v>
      </c>
      <c r="Y181" s="187">
        <v>0</v>
      </c>
      <c r="Z181" s="195">
        <v>0</v>
      </c>
      <c r="AA181" s="187">
        <v>3</v>
      </c>
      <c r="AB181" s="195">
        <v>0.375</v>
      </c>
      <c r="AC181" s="187">
        <v>0</v>
      </c>
      <c r="AD181" s="195">
        <v>0</v>
      </c>
      <c r="AE181" s="187">
        <v>1</v>
      </c>
      <c r="AF181" s="195">
        <v>0.125</v>
      </c>
      <c r="AG181" s="187">
        <v>0</v>
      </c>
      <c r="AH181" s="195">
        <v>0</v>
      </c>
      <c r="AI181" s="201">
        <v>17</v>
      </c>
      <c r="AJ181" s="187">
        <v>1</v>
      </c>
      <c r="AK181" s="195">
        <v>5.8823529411764705E-2</v>
      </c>
      <c r="AL181" s="187">
        <v>1</v>
      </c>
      <c r="AM181" s="195">
        <v>5.8823529411764705E-2</v>
      </c>
      <c r="AN181" s="187">
        <v>1</v>
      </c>
      <c r="AO181" s="195">
        <v>5.8823529411764705E-2</v>
      </c>
      <c r="AP181" s="187">
        <v>4</v>
      </c>
      <c r="AQ181" s="195">
        <v>0.23529411764705882</v>
      </c>
      <c r="AR181" s="187">
        <v>3</v>
      </c>
      <c r="AS181" s="195">
        <v>0.17647058823529413</v>
      </c>
      <c r="AT181" s="187">
        <v>3</v>
      </c>
      <c r="AU181" s="195">
        <v>0.17647058823529413</v>
      </c>
      <c r="AV181" s="187">
        <v>0</v>
      </c>
      <c r="AW181" s="195">
        <v>0</v>
      </c>
      <c r="AX181" s="187">
        <v>3</v>
      </c>
      <c r="AY181" s="195">
        <v>0.17647058823529413</v>
      </c>
      <c r="AZ181" s="206">
        <v>9</v>
      </c>
      <c r="BA181" s="187">
        <v>5</v>
      </c>
      <c r="BB181" s="195">
        <v>0.55555555555555558</v>
      </c>
      <c r="BC181" s="187">
        <v>5</v>
      </c>
      <c r="BD181" s="195">
        <v>0.55555555555555558</v>
      </c>
      <c r="BE181" s="187">
        <v>11</v>
      </c>
      <c r="BF181" s="187">
        <v>3</v>
      </c>
      <c r="BG181" s="187">
        <v>7</v>
      </c>
    </row>
    <row r="182" spans="2:59" s="13" customFormat="1" ht="15" customHeight="1" x14ac:dyDescent="0.25">
      <c r="B182" s="209" t="s">
        <v>92</v>
      </c>
      <c r="C182" s="209" t="s">
        <v>107</v>
      </c>
      <c r="D182" s="209">
        <v>4388</v>
      </c>
      <c r="E182" s="209" t="s">
        <v>109</v>
      </c>
      <c r="F182" s="202">
        <v>6</v>
      </c>
      <c r="G182" s="187">
        <v>0</v>
      </c>
      <c r="H182" s="195">
        <v>0</v>
      </c>
      <c r="I182" s="187">
        <v>1</v>
      </c>
      <c r="J182" s="195">
        <v>0.16666666666666666</v>
      </c>
      <c r="K182" s="187">
        <v>1</v>
      </c>
      <c r="L182" s="195">
        <v>0.16666666666666666</v>
      </c>
      <c r="M182" s="187">
        <v>0</v>
      </c>
      <c r="N182" s="195">
        <v>0</v>
      </c>
      <c r="O182" s="187">
        <v>1</v>
      </c>
      <c r="P182" s="195">
        <v>0.16666666666666666</v>
      </c>
      <c r="Q182" s="187">
        <v>1</v>
      </c>
      <c r="R182" s="195">
        <v>0.16666666666666666</v>
      </c>
      <c r="S182" s="187">
        <v>0</v>
      </c>
      <c r="T182" s="195">
        <v>0</v>
      </c>
      <c r="U182" s="187">
        <v>1</v>
      </c>
      <c r="V182" s="195">
        <v>0.16666666666666666</v>
      </c>
      <c r="W182" s="187">
        <v>1</v>
      </c>
      <c r="X182" s="195">
        <v>0.16666666666666666</v>
      </c>
      <c r="Y182" s="187">
        <v>0</v>
      </c>
      <c r="Z182" s="195">
        <v>0</v>
      </c>
      <c r="AA182" s="187">
        <v>1</v>
      </c>
      <c r="AB182" s="195">
        <v>0.16666666666666666</v>
      </c>
      <c r="AC182" s="187">
        <v>0</v>
      </c>
      <c r="AD182" s="195">
        <v>0</v>
      </c>
      <c r="AE182" s="187">
        <v>1</v>
      </c>
      <c r="AF182" s="195">
        <v>0.16666666666666666</v>
      </c>
      <c r="AG182" s="187">
        <v>2</v>
      </c>
      <c r="AH182" s="195">
        <v>0.33333333333333331</v>
      </c>
      <c r="AI182" s="201">
        <v>5</v>
      </c>
      <c r="AJ182" s="187">
        <v>1</v>
      </c>
      <c r="AK182" s="195">
        <v>0.2</v>
      </c>
      <c r="AL182" s="187">
        <v>1</v>
      </c>
      <c r="AM182" s="195">
        <v>0.2</v>
      </c>
      <c r="AN182" s="187">
        <v>1</v>
      </c>
      <c r="AO182" s="195">
        <v>0.2</v>
      </c>
      <c r="AP182" s="187">
        <v>1</v>
      </c>
      <c r="AQ182" s="195">
        <v>0.2</v>
      </c>
      <c r="AR182" s="187">
        <v>1</v>
      </c>
      <c r="AS182" s="195">
        <v>0.2</v>
      </c>
      <c r="AT182" s="187">
        <v>1</v>
      </c>
      <c r="AU182" s="195">
        <v>0.2</v>
      </c>
      <c r="AV182" s="187">
        <v>0</v>
      </c>
      <c r="AW182" s="195">
        <v>0</v>
      </c>
      <c r="AX182" s="187">
        <v>1</v>
      </c>
      <c r="AY182" s="195">
        <v>0.2</v>
      </c>
      <c r="AZ182" s="206">
        <v>4</v>
      </c>
      <c r="BA182" s="187">
        <v>2</v>
      </c>
      <c r="BB182" s="195">
        <v>0.5</v>
      </c>
      <c r="BC182" s="187">
        <v>1</v>
      </c>
      <c r="BD182" s="195">
        <v>0.25</v>
      </c>
      <c r="BE182" s="187">
        <v>1</v>
      </c>
      <c r="BF182" s="187">
        <v>4</v>
      </c>
      <c r="BG182" s="187">
        <v>3</v>
      </c>
    </row>
    <row r="183" spans="2:59" s="13" customFormat="1" ht="15" customHeight="1" x14ac:dyDescent="0.25">
      <c r="B183" s="209" t="s">
        <v>92</v>
      </c>
      <c r="C183" s="209" t="s">
        <v>107</v>
      </c>
      <c r="D183" s="209">
        <v>4418</v>
      </c>
      <c r="E183" s="209" t="s">
        <v>139</v>
      </c>
      <c r="F183" s="202">
        <v>6</v>
      </c>
      <c r="G183" s="187">
        <v>0</v>
      </c>
      <c r="H183" s="195">
        <v>0</v>
      </c>
      <c r="I183" s="187">
        <v>0</v>
      </c>
      <c r="J183" s="195">
        <v>0</v>
      </c>
      <c r="K183" s="187">
        <v>0</v>
      </c>
      <c r="L183" s="195">
        <v>0</v>
      </c>
      <c r="M183" s="187">
        <v>3</v>
      </c>
      <c r="N183" s="195">
        <v>0.5</v>
      </c>
      <c r="O183" s="187">
        <v>6</v>
      </c>
      <c r="P183" s="195">
        <v>1</v>
      </c>
      <c r="Q183" s="187">
        <v>0</v>
      </c>
      <c r="R183" s="195">
        <v>0</v>
      </c>
      <c r="S183" s="187">
        <v>3</v>
      </c>
      <c r="T183" s="195">
        <v>0.5</v>
      </c>
      <c r="U183" s="187">
        <v>5</v>
      </c>
      <c r="V183" s="195">
        <v>0.83333333333333337</v>
      </c>
      <c r="W183" s="187">
        <v>0</v>
      </c>
      <c r="X183" s="195">
        <v>0</v>
      </c>
      <c r="Y183" s="187">
        <v>3</v>
      </c>
      <c r="Z183" s="195">
        <v>0.5</v>
      </c>
      <c r="AA183" s="187">
        <v>0</v>
      </c>
      <c r="AB183" s="195">
        <v>0</v>
      </c>
      <c r="AC183" s="187">
        <v>3</v>
      </c>
      <c r="AD183" s="195">
        <v>0.5</v>
      </c>
      <c r="AE183" s="187">
        <v>1</v>
      </c>
      <c r="AF183" s="195">
        <v>0.16666666666666666</v>
      </c>
      <c r="AG183" s="187">
        <v>1</v>
      </c>
      <c r="AH183" s="195">
        <v>0.16666666666666666</v>
      </c>
      <c r="AI183" s="201">
        <v>8</v>
      </c>
      <c r="AJ183" s="187">
        <v>2</v>
      </c>
      <c r="AK183" s="195">
        <v>0.25</v>
      </c>
      <c r="AL183" s="187">
        <v>2</v>
      </c>
      <c r="AM183" s="195">
        <v>0.25</v>
      </c>
      <c r="AN183" s="187">
        <v>2</v>
      </c>
      <c r="AO183" s="195">
        <v>0.25</v>
      </c>
      <c r="AP183" s="187">
        <v>1</v>
      </c>
      <c r="AQ183" s="195">
        <v>0.125</v>
      </c>
      <c r="AR183" s="187">
        <v>2</v>
      </c>
      <c r="AS183" s="195">
        <v>0.25</v>
      </c>
      <c r="AT183" s="187">
        <v>2</v>
      </c>
      <c r="AU183" s="195">
        <v>0.25</v>
      </c>
      <c r="AV183" s="187">
        <v>1</v>
      </c>
      <c r="AW183" s="195">
        <v>0.125</v>
      </c>
      <c r="AX183" s="187">
        <v>2</v>
      </c>
      <c r="AY183" s="195">
        <v>0.25</v>
      </c>
      <c r="AZ183" s="206">
        <v>12</v>
      </c>
      <c r="BA183" s="187">
        <v>0</v>
      </c>
      <c r="BB183" s="195">
        <v>0</v>
      </c>
      <c r="BC183" s="187">
        <v>0</v>
      </c>
      <c r="BD183" s="195">
        <v>0</v>
      </c>
      <c r="BE183" s="187">
        <v>2</v>
      </c>
      <c r="BF183" s="187">
        <v>5</v>
      </c>
      <c r="BG183" s="187">
        <v>6</v>
      </c>
    </row>
    <row r="184" spans="2:59" s="13" customFormat="1" ht="15" customHeight="1" x14ac:dyDescent="0.25">
      <c r="B184" s="210" t="s">
        <v>92</v>
      </c>
      <c r="C184" s="210" t="s">
        <v>107</v>
      </c>
      <c r="D184" s="210">
        <v>11452</v>
      </c>
      <c r="E184" s="210" t="s">
        <v>215</v>
      </c>
      <c r="F184" s="202">
        <v>13</v>
      </c>
      <c r="G184" s="187">
        <v>0</v>
      </c>
      <c r="H184" s="195">
        <v>0</v>
      </c>
      <c r="I184" s="187">
        <v>0</v>
      </c>
      <c r="J184" s="195">
        <v>0</v>
      </c>
      <c r="K184" s="187">
        <v>3</v>
      </c>
      <c r="L184" s="195">
        <v>0.23076923076923078</v>
      </c>
      <c r="M184" s="187">
        <v>5</v>
      </c>
      <c r="N184" s="195">
        <v>0.38461538461538464</v>
      </c>
      <c r="O184" s="187">
        <v>3</v>
      </c>
      <c r="P184" s="195">
        <v>0.23076923076923078</v>
      </c>
      <c r="Q184" s="187">
        <v>3</v>
      </c>
      <c r="R184" s="195">
        <v>0.23076923076923078</v>
      </c>
      <c r="S184" s="187">
        <v>5</v>
      </c>
      <c r="T184" s="195">
        <v>0.38461538461538464</v>
      </c>
      <c r="U184" s="187">
        <v>3</v>
      </c>
      <c r="V184" s="195">
        <v>0.23076923076923078</v>
      </c>
      <c r="W184" s="187">
        <v>3</v>
      </c>
      <c r="X184" s="195">
        <v>0.23076923076923078</v>
      </c>
      <c r="Y184" s="187">
        <v>5</v>
      </c>
      <c r="Z184" s="195">
        <v>0.38461538461538464</v>
      </c>
      <c r="AA184" s="187">
        <v>3</v>
      </c>
      <c r="AB184" s="195">
        <v>0.23076923076923078</v>
      </c>
      <c r="AC184" s="187">
        <v>5</v>
      </c>
      <c r="AD184" s="195">
        <v>0.38461538461538464</v>
      </c>
      <c r="AE184" s="187">
        <v>2</v>
      </c>
      <c r="AF184" s="195">
        <v>0.15384615384615385</v>
      </c>
      <c r="AG184" s="187">
        <v>1</v>
      </c>
      <c r="AH184" s="195">
        <v>7.6923076923076927E-2</v>
      </c>
      <c r="AI184" s="201">
        <v>9</v>
      </c>
      <c r="AJ184" s="187">
        <v>1</v>
      </c>
      <c r="AK184" s="195">
        <v>0.1111111111111111</v>
      </c>
      <c r="AL184" s="187">
        <v>1</v>
      </c>
      <c r="AM184" s="195">
        <v>0.1111111111111111</v>
      </c>
      <c r="AN184" s="187">
        <v>1</v>
      </c>
      <c r="AO184" s="195">
        <v>0.1111111111111111</v>
      </c>
      <c r="AP184" s="187">
        <v>3</v>
      </c>
      <c r="AQ184" s="195">
        <v>0.33333333333333331</v>
      </c>
      <c r="AR184" s="187">
        <v>2</v>
      </c>
      <c r="AS184" s="195">
        <v>0.22222222222222221</v>
      </c>
      <c r="AT184" s="187">
        <v>2</v>
      </c>
      <c r="AU184" s="195">
        <v>0.22222222222222221</v>
      </c>
      <c r="AV184" s="187">
        <v>0</v>
      </c>
      <c r="AW184" s="195">
        <v>0</v>
      </c>
      <c r="AX184" s="187">
        <v>1</v>
      </c>
      <c r="AY184" s="195">
        <v>0.1111111111111111</v>
      </c>
      <c r="AZ184" s="206">
        <v>14</v>
      </c>
      <c r="BA184" s="187">
        <v>6</v>
      </c>
      <c r="BB184" s="195">
        <v>0.42857142857142855</v>
      </c>
      <c r="BC184" s="187">
        <v>5</v>
      </c>
      <c r="BD184" s="195">
        <v>0.35714285714285715</v>
      </c>
      <c r="BE184" s="187">
        <v>2</v>
      </c>
      <c r="BF184" s="187">
        <v>5</v>
      </c>
      <c r="BG184" s="187">
        <v>3</v>
      </c>
    </row>
    <row r="185" spans="2:59" s="13" customFormat="1" ht="15" customHeight="1" x14ac:dyDescent="0.25">
      <c r="B185" s="210" t="s">
        <v>92</v>
      </c>
      <c r="C185" s="210" t="s">
        <v>107</v>
      </c>
      <c r="D185" s="210">
        <v>4387</v>
      </c>
      <c r="E185" s="210" t="s">
        <v>108</v>
      </c>
      <c r="F185" s="202">
        <v>18</v>
      </c>
      <c r="G185" s="187">
        <v>0</v>
      </c>
      <c r="H185" s="195">
        <v>0</v>
      </c>
      <c r="I185" s="187">
        <v>0</v>
      </c>
      <c r="J185" s="195">
        <v>0</v>
      </c>
      <c r="K185" s="187">
        <v>1</v>
      </c>
      <c r="L185" s="195">
        <v>5.5555555555555552E-2</v>
      </c>
      <c r="M185" s="187">
        <v>3</v>
      </c>
      <c r="N185" s="195">
        <v>0.16666666666666666</v>
      </c>
      <c r="O185" s="187">
        <v>4</v>
      </c>
      <c r="P185" s="195">
        <v>0.22222222222222221</v>
      </c>
      <c r="Q185" s="187">
        <v>1</v>
      </c>
      <c r="R185" s="195">
        <v>5.5555555555555552E-2</v>
      </c>
      <c r="S185" s="187">
        <v>3</v>
      </c>
      <c r="T185" s="195">
        <v>0.16666666666666666</v>
      </c>
      <c r="U185" s="187">
        <v>4</v>
      </c>
      <c r="V185" s="195">
        <v>0.22222222222222221</v>
      </c>
      <c r="W185" s="187">
        <v>1</v>
      </c>
      <c r="X185" s="195">
        <v>5.5555555555555552E-2</v>
      </c>
      <c r="Y185" s="187">
        <v>2</v>
      </c>
      <c r="Z185" s="195">
        <v>0.1111111111111111</v>
      </c>
      <c r="AA185" s="187">
        <v>1</v>
      </c>
      <c r="AB185" s="195">
        <v>5.5555555555555552E-2</v>
      </c>
      <c r="AC185" s="187">
        <v>3</v>
      </c>
      <c r="AD185" s="195">
        <v>0.16666666666666666</v>
      </c>
      <c r="AE185" s="187">
        <v>2</v>
      </c>
      <c r="AF185" s="195">
        <v>0.1111111111111111</v>
      </c>
      <c r="AG185" s="187">
        <v>3</v>
      </c>
      <c r="AH185" s="195">
        <v>0.16666666666666666</v>
      </c>
      <c r="AI185" s="201">
        <v>20</v>
      </c>
      <c r="AJ185" s="187">
        <v>1</v>
      </c>
      <c r="AK185" s="195">
        <v>0.05</v>
      </c>
      <c r="AL185" s="187">
        <v>1</v>
      </c>
      <c r="AM185" s="195">
        <v>0.05</v>
      </c>
      <c r="AN185" s="187">
        <v>1</v>
      </c>
      <c r="AO185" s="195">
        <v>0.05</v>
      </c>
      <c r="AP185" s="187">
        <v>3</v>
      </c>
      <c r="AQ185" s="195">
        <v>0.15</v>
      </c>
      <c r="AR185" s="187">
        <v>5</v>
      </c>
      <c r="AS185" s="195">
        <v>0.25</v>
      </c>
      <c r="AT185" s="187">
        <v>5</v>
      </c>
      <c r="AU185" s="195">
        <v>0.25</v>
      </c>
      <c r="AV185" s="187">
        <v>2</v>
      </c>
      <c r="AW185" s="195">
        <v>0.1</v>
      </c>
      <c r="AX185" s="187">
        <v>6</v>
      </c>
      <c r="AY185" s="195">
        <v>0.3</v>
      </c>
      <c r="AZ185" s="206">
        <v>29</v>
      </c>
      <c r="BA185" s="187">
        <v>7</v>
      </c>
      <c r="BB185" s="195">
        <v>0.2413793103448276</v>
      </c>
      <c r="BC185" s="187">
        <v>4</v>
      </c>
      <c r="BD185" s="195">
        <v>0.13793103448275862</v>
      </c>
      <c r="BE185" s="187">
        <v>2</v>
      </c>
      <c r="BF185" s="187">
        <v>5</v>
      </c>
      <c r="BG185" s="187">
        <v>0</v>
      </c>
    </row>
    <row r="186" spans="2:59" s="13" customFormat="1" ht="15" customHeight="1" x14ac:dyDescent="0.25">
      <c r="B186" s="209" t="s">
        <v>92</v>
      </c>
      <c r="C186" s="209" t="s">
        <v>107</v>
      </c>
      <c r="D186" s="209">
        <v>4386</v>
      </c>
      <c r="E186" s="209" t="s">
        <v>107</v>
      </c>
      <c r="F186" s="202">
        <v>99</v>
      </c>
      <c r="G186" s="187">
        <v>16</v>
      </c>
      <c r="H186" s="195">
        <v>0.16161616161616163</v>
      </c>
      <c r="I186" s="187">
        <v>16</v>
      </c>
      <c r="J186" s="195">
        <v>0.16161616161616163</v>
      </c>
      <c r="K186" s="187">
        <v>12</v>
      </c>
      <c r="L186" s="195">
        <v>0.12121212121212122</v>
      </c>
      <c r="M186" s="187">
        <v>9</v>
      </c>
      <c r="N186" s="195">
        <v>9.0909090909090912E-2</v>
      </c>
      <c r="O186" s="187">
        <v>17</v>
      </c>
      <c r="P186" s="195">
        <v>0.17171717171717171</v>
      </c>
      <c r="Q186" s="187">
        <v>12</v>
      </c>
      <c r="R186" s="195">
        <v>0.12121212121212122</v>
      </c>
      <c r="S186" s="187">
        <v>9</v>
      </c>
      <c r="T186" s="195">
        <v>9.0909090909090912E-2</v>
      </c>
      <c r="U186" s="187">
        <v>17</v>
      </c>
      <c r="V186" s="195">
        <v>0.17171717171717171</v>
      </c>
      <c r="W186" s="187">
        <v>12</v>
      </c>
      <c r="X186" s="195">
        <v>0.12121212121212122</v>
      </c>
      <c r="Y186" s="187">
        <v>9</v>
      </c>
      <c r="Z186" s="195">
        <v>9.0909090909090912E-2</v>
      </c>
      <c r="AA186" s="187">
        <v>12</v>
      </c>
      <c r="AB186" s="195">
        <v>0.12121212121212122</v>
      </c>
      <c r="AC186" s="187">
        <v>10</v>
      </c>
      <c r="AD186" s="195">
        <v>0.10101010101010101</v>
      </c>
      <c r="AE186" s="187">
        <v>7</v>
      </c>
      <c r="AF186" s="195">
        <v>7.0707070707070704E-2</v>
      </c>
      <c r="AG186" s="187">
        <v>3</v>
      </c>
      <c r="AH186" s="195">
        <v>3.0303030303030304E-2</v>
      </c>
      <c r="AI186" s="201">
        <v>101</v>
      </c>
      <c r="AJ186" s="187">
        <v>11</v>
      </c>
      <c r="AK186" s="195">
        <v>0.10891089108910891</v>
      </c>
      <c r="AL186" s="187">
        <v>12</v>
      </c>
      <c r="AM186" s="195">
        <v>0.11881188118811881</v>
      </c>
      <c r="AN186" s="187">
        <v>10</v>
      </c>
      <c r="AO186" s="195">
        <v>9.9009900990099015E-2</v>
      </c>
      <c r="AP186" s="187">
        <v>17</v>
      </c>
      <c r="AQ186" s="195">
        <v>0.16831683168316833</v>
      </c>
      <c r="AR186" s="187">
        <v>13</v>
      </c>
      <c r="AS186" s="195">
        <v>0.12871287128712872</v>
      </c>
      <c r="AT186" s="187">
        <v>15</v>
      </c>
      <c r="AU186" s="195">
        <v>0.14851485148514851</v>
      </c>
      <c r="AV186" s="187">
        <v>5</v>
      </c>
      <c r="AW186" s="195">
        <v>4.9504950495049507E-2</v>
      </c>
      <c r="AX186" s="187">
        <v>14</v>
      </c>
      <c r="AY186" s="195">
        <v>0.13861386138613863</v>
      </c>
      <c r="AZ186" s="206">
        <v>124</v>
      </c>
      <c r="BA186" s="187">
        <v>10</v>
      </c>
      <c r="BB186" s="195">
        <v>8.0645161290322578E-2</v>
      </c>
      <c r="BC186" s="187">
        <v>8</v>
      </c>
      <c r="BD186" s="195">
        <v>6.4516129032258063E-2</v>
      </c>
      <c r="BE186" s="187">
        <v>10</v>
      </c>
      <c r="BF186" s="187">
        <v>7</v>
      </c>
      <c r="BG186" s="187">
        <v>14</v>
      </c>
    </row>
    <row r="187" spans="2:59" s="13" customFormat="1" ht="15" customHeight="1" x14ac:dyDescent="0.25">
      <c r="B187" s="210" t="s">
        <v>92</v>
      </c>
      <c r="C187" s="210" t="s">
        <v>107</v>
      </c>
      <c r="D187" s="210">
        <v>4419</v>
      </c>
      <c r="E187" s="210" t="s">
        <v>140</v>
      </c>
      <c r="F187" s="202">
        <v>7</v>
      </c>
      <c r="G187" s="187">
        <v>0</v>
      </c>
      <c r="H187" s="195">
        <v>0</v>
      </c>
      <c r="I187" s="187">
        <v>0</v>
      </c>
      <c r="J187" s="195">
        <v>0</v>
      </c>
      <c r="K187" s="187">
        <v>0</v>
      </c>
      <c r="L187" s="195">
        <v>0</v>
      </c>
      <c r="M187" s="187">
        <v>0</v>
      </c>
      <c r="N187" s="195">
        <v>0</v>
      </c>
      <c r="O187" s="187">
        <v>2</v>
      </c>
      <c r="P187" s="195">
        <v>0.2857142857142857</v>
      </c>
      <c r="Q187" s="187">
        <v>0</v>
      </c>
      <c r="R187" s="195">
        <v>0</v>
      </c>
      <c r="S187" s="187">
        <v>0</v>
      </c>
      <c r="T187" s="195">
        <v>0</v>
      </c>
      <c r="U187" s="187">
        <v>2</v>
      </c>
      <c r="V187" s="195">
        <v>0.2857142857142857</v>
      </c>
      <c r="W187" s="187">
        <v>0</v>
      </c>
      <c r="X187" s="195">
        <v>0</v>
      </c>
      <c r="Y187" s="187">
        <v>0</v>
      </c>
      <c r="Z187" s="195">
        <v>0</v>
      </c>
      <c r="AA187" s="187">
        <v>0</v>
      </c>
      <c r="AB187" s="195">
        <v>0</v>
      </c>
      <c r="AC187" s="187">
        <v>0</v>
      </c>
      <c r="AD187" s="195">
        <v>0</v>
      </c>
      <c r="AE187" s="187">
        <v>0</v>
      </c>
      <c r="AF187" s="195">
        <v>0</v>
      </c>
      <c r="AG187" s="187">
        <v>1</v>
      </c>
      <c r="AH187" s="195">
        <v>0.14285714285714285</v>
      </c>
      <c r="AI187" s="201">
        <v>6</v>
      </c>
      <c r="AJ187" s="187">
        <v>0</v>
      </c>
      <c r="AK187" s="195">
        <v>0</v>
      </c>
      <c r="AL187" s="187">
        <v>0</v>
      </c>
      <c r="AM187" s="195">
        <v>0</v>
      </c>
      <c r="AN187" s="187">
        <v>0</v>
      </c>
      <c r="AO187" s="195">
        <v>0</v>
      </c>
      <c r="AP187" s="187">
        <v>0</v>
      </c>
      <c r="AQ187" s="195">
        <v>0</v>
      </c>
      <c r="AR187" s="187">
        <v>2</v>
      </c>
      <c r="AS187" s="195">
        <v>0.33333333333333331</v>
      </c>
      <c r="AT187" s="187">
        <v>2</v>
      </c>
      <c r="AU187" s="195">
        <v>0.33333333333333331</v>
      </c>
      <c r="AV187" s="187">
        <v>0</v>
      </c>
      <c r="AW187" s="195">
        <v>0</v>
      </c>
      <c r="AX187" s="187">
        <v>2</v>
      </c>
      <c r="AY187" s="195">
        <v>0.33333333333333331</v>
      </c>
      <c r="AZ187" s="206">
        <v>14</v>
      </c>
      <c r="BA187" s="187">
        <v>3</v>
      </c>
      <c r="BB187" s="195">
        <v>0.21428571428571427</v>
      </c>
      <c r="BC187" s="187">
        <v>2</v>
      </c>
      <c r="BD187" s="195">
        <v>0.14285714285714285</v>
      </c>
      <c r="BE187" s="187">
        <v>0</v>
      </c>
      <c r="BF187" s="187">
        <v>0</v>
      </c>
      <c r="BG187" s="187">
        <v>4</v>
      </c>
    </row>
    <row r="188" spans="2:59" s="13" customFormat="1" ht="15" customHeight="1" x14ac:dyDescent="0.25">
      <c r="B188" s="210" t="s">
        <v>92</v>
      </c>
      <c r="C188" s="210" t="s">
        <v>110</v>
      </c>
      <c r="D188" s="210">
        <v>4391</v>
      </c>
      <c r="E188" s="210" t="s">
        <v>112</v>
      </c>
      <c r="F188" s="202">
        <v>36</v>
      </c>
      <c r="G188" s="187">
        <v>0</v>
      </c>
      <c r="H188" s="195">
        <v>0</v>
      </c>
      <c r="I188" s="187">
        <v>0</v>
      </c>
      <c r="J188" s="195">
        <v>0</v>
      </c>
      <c r="K188" s="187">
        <v>6</v>
      </c>
      <c r="L188" s="195">
        <v>0.16666666666666666</v>
      </c>
      <c r="M188" s="187">
        <v>5</v>
      </c>
      <c r="N188" s="195">
        <v>0.1388888888888889</v>
      </c>
      <c r="O188" s="187">
        <v>4</v>
      </c>
      <c r="P188" s="195">
        <v>0.1111111111111111</v>
      </c>
      <c r="Q188" s="187">
        <v>6</v>
      </c>
      <c r="R188" s="195">
        <v>0.16666666666666666</v>
      </c>
      <c r="S188" s="187">
        <v>5</v>
      </c>
      <c r="T188" s="195">
        <v>0.1388888888888889</v>
      </c>
      <c r="U188" s="187">
        <v>4</v>
      </c>
      <c r="V188" s="195">
        <v>0.1111111111111111</v>
      </c>
      <c r="W188" s="187">
        <v>6</v>
      </c>
      <c r="X188" s="195">
        <v>0.16666666666666666</v>
      </c>
      <c r="Y188" s="187">
        <v>5</v>
      </c>
      <c r="Z188" s="195">
        <v>0.1388888888888889</v>
      </c>
      <c r="AA188" s="187">
        <v>6</v>
      </c>
      <c r="AB188" s="195">
        <v>0.16666666666666666</v>
      </c>
      <c r="AC188" s="187">
        <v>5</v>
      </c>
      <c r="AD188" s="195">
        <v>0.1388888888888889</v>
      </c>
      <c r="AE188" s="187">
        <v>2</v>
      </c>
      <c r="AF188" s="195">
        <v>5.5555555555555552E-2</v>
      </c>
      <c r="AG188" s="187">
        <v>1</v>
      </c>
      <c r="AH188" s="195">
        <v>2.7777777777777776E-2</v>
      </c>
      <c r="AI188" s="201">
        <v>42</v>
      </c>
      <c r="AJ188" s="187">
        <v>7</v>
      </c>
      <c r="AK188" s="195">
        <v>0.16666666666666666</v>
      </c>
      <c r="AL188" s="187">
        <v>7</v>
      </c>
      <c r="AM188" s="195">
        <v>0.16666666666666666</v>
      </c>
      <c r="AN188" s="187">
        <v>7</v>
      </c>
      <c r="AO188" s="195">
        <v>0.16666666666666666</v>
      </c>
      <c r="AP188" s="187">
        <v>9</v>
      </c>
      <c r="AQ188" s="195">
        <v>0.21428571428571427</v>
      </c>
      <c r="AR188" s="187">
        <v>1</v>
      </c>
      <c r="AS188" s="195">
        <v>2.3809523809523808E-2</v>
      </c>
      <c r="AT188" s="187">
        <v>5</v>
      </c>
      <c r="AU188" s="195">
        <v>0.11904761904761904</v>
      </c>
      <c r="AV188" s="187">
        <v>3</v>
      </c>
      <c r="AW188" s="195">
        <v>7.1428571428571425E-2</v>
      </c>
      <c r="AX188" s="187">
        <v>6</v>
      </c>
      <c r="AY188" s="195">
        <v>0.14285714285714285</v>
      </c>
      <c r="AZ188" s="206">
        <v>60</v>
      </c>
      <c r="BA188" s="187">
        <v>7</v>
      </c>
      <c r="BB188" s="195">
        <v>0.11666666666666667</v>
      </c>
      <c r="BC188" s="187">
        <v>7</v>
      </c>
      <c r="BD188" s="195">
        <v>0.11666666666666667</v>
      </c>
      <c r="BE188" s="187">
        <v>0</v>
      </c>
      <c r="BF188" s="187">
        <v>0</v>
      </c>
      <c r="BG188" s="187">
        <v>2</v>
      </c>
    </row>
    <row r="189" spans="2:59" s="13" customFormat="1" ht="15" customHeight="1" x14ac:dyDescent="0.25">
      <c r="B189" s="210" t="s">
        <v>92</v>
      </c>
      <c r="C189" s="210" t="s">
        <v>110</v>
      </c>
      <c r="D189" s="210">
        <v>4393</v>
      </c>
      <c r="E189" s="210" t="s">
        <v>114</v>
      </c>
      <c r="F189" s="202">
        <v>24</v>
      </c>
      <c r="G189" s="187">
        <v>1</v>
      </c>
      <c r="H189" s="195">
        <v>4.1666666666666664E-2</v>
      </c>
      <c r="I189" s="187">
        <v>1</v>
      </c>
      <c r="J189" s="195">
        <v>4.1666666666666664E-2</v>
      </c>
      <c r="K189" s="187">
        <v>3</v>
      </c>
      <c r="L189" s="195">
        <v>0.125</v>
      </c>
      <c r="M189" s="187">
        <v>5</v>
      </c>
      <c r="N189" s="195">
        <v>0.20833333333333334</v>
      </c>
      <c r="O189" s="187">
        <v>7</v>
      </c>
      <c r="P189" s="195">
        <v>0.29166666666666669</v>
      </c>
      <c r="Q189" s="187">
        <v>3</v>
      </c>
      <c r="R189" s="195">
        <v>0.125</v>
      </c>
      <c r="S189" s="187">
        <v>5</v>
      </c>
      <c r="T189" s="195">
        <v>0.20833333333333334</v>
      </c>
      <c r="U189" s="187">
        <v>7</v>
      </c>
      <c r="V189" s="195">
        <v>0.29166666666666669</v>
      </c>
      <c r="W189" s="187">
        <v>3</v>
      </c>
      <c r="X189" s="195">
        <v>0.125</v>
      </c>
      <c r="Y189" s="187">
        <v>5</v>
      </c>
      <c r="Z189" s="195">
        <v>0.20833333333333334</v>
      </c>
      <c r="AA189" s="187">
        <v>3</v>
      </c>
      <c r="AB189" s="195">
        <v>0.125</v>
      </c>
      <c r="AC189" s="187">
        <v>5</v>
      </c>
      <c r="AD189" s="195">
        <v>0.20833333333333334</v>
      </c>
      <c r="AE189" s="187">
        <v>3</v>
      </c>
      <c r="AF189" s="195">
        <v>0.125</v>
      </c>
      <c r="AG189" s="187">
        <v>0</v>
      </c>
      <c r="AH189" s="195">
        <v>0</v>
      </c>
      <c r="AI189" s="201">
        <v>35</v>
      </c>
      <c r="AJ189" s="187">
        <v>3</v>
      </c>
      <c r="AK189" s="195">
        <v>8.5714285714285715E-2</v>
      </c>
      <c r="AL189" s="187">
        <v>3</v>
      </c>
      <c r="AM189" s="195">
        <v>8.5714285714285715E-2</v>
      </c>
      <c r="AN189" s="187">
        <v>3</v>
      </c>
      <c r="AO189" s="195">
        <v>8.5714285714285715E-2</v>
      </c>
      <c r="AP189" s="187">
        <v>3</v>
      </c>
      <c r="AQ189" s="195">
        <v>8.5714285714285715E-2</v>
      </c>
      <c r="AR189" s="187">
        <v>8</v>
      </c>
      <c r="AS189" s="195">
        <v>0.22857142857142856</v>
      </c>
      <c r="AT189" s="187">
        <v>8</v>
      </c>
      <c r="AU189" s="195">
        <v>0.22857142857142856</v>
      </c>
      <c r="AV189" s="187">
        <v>0</v>
      </c>
      <c r="AW189" s="195">
        <v>0</v>
      </c>
      <c r="AX189" s="187">
        <v>8</v>
      </c>
      <c r="AY189" s="195">
        <v>0.22857142857142856</v>
      </c>
      <c r="AZ189" s="206">
        <v>22</v>
      </c>
      <c r="BA189" s="187">
        <v>6</v>
      </c>
      <c r="BB189" s="195">
        <v>0.27272727272727271</v>
      </c>
      <c r="BC189" s="187">
        <v>6</v>
      </c>
      <c r="BD189" s="195">
        <v>0.27272727272727271</v>
      </c>
      <c r="BE189" s="187">
        <v>3</v>
      </c>
      <c r="BF189" s="187">
        <v>2</v>
      </c>
      <c r="BG189" s="187">
        <v>1</v>
      </c>
    </row>
    <row r="190" spans="2:59" s="13" customFormat="1" ht="15" customHeight="1" x14ac:dyDescent="0.25">
      <c r="B190" s="209" t="s">
        <v>92</v>
      </c>
      <c r="C190" s="209" t="s">
        <v>110</v>
      </c>
      <c r="D190" s="209">
        <v>4392</v>
      </c>
      <c r="E190" s="209" t="s">
        <v>113</v>
      </c>
      <c r="F190" s="202">
        <v>60</v>
      </c>
      <c r="G190" s="187">
        <v>0</v>
      </c>
      <c r="H190" s="195">
        <v>0</v>
      </c>
      <c r="I190" s="187">
        <v>1</v>
      </c>
      <c r="J190" s="195">
        <v>1.6666666666666666E-2</v>
      </c>
      <c r="K190" s="187">
        <v>9</v>
      </c>
      <c r="L190" s="195">
        <v>0.15</v>
      </c>
      <c r="M190" s="187">
        <v>7</v>
      </c>
      <c r="N190" s="195">
        <v>0.11666666666666667</v>
      </c>
      <c r="O190" s="187">
        <v>8</v>
      </c>
      <c r="P190" s="195">
        <v>0.13333333333333333</v>
      </c>
      <c r="Q190" s="187">
        <v>9</v>
      </c>
      <c r="R190" s="195">
        <v>0.15</v>
      </c>
      <c r="S190" s="187">
        <v>7</v>
      </c>
      <c r="T190" s="195">
        <v>0.11666666666666667</v>
      </c>
      <c r="U190" s="187">
        <v>8</v>
      </c>
      <c r="V190" s="195">
        <v>0.13333333333333333</v>
      </c>
      <c r="W190" s="187">
        <v>9</v>
      </c>
      <c r="X190" s="195">
        <v>0.15</v>
      </c>
      <c r="Y190" s="187">
        <v>7</v>
      </c>
      <c r="Z190" s="195">
        <v>0.11666666666666667</v>
      </c>
      <c r="AA190" s="187">
        <v>9</v>
      </c>
      <c r="AB190" s="195">
        <v>0.15</v>
      </c>
      <c r="AC190" s="187">
        <v>7</v>
      </c>
      <c r="AD190" s="195">
        <v>0.11666666666666667</v>
      </c>
      <c r="AE190" s="187">
        <v>3</v>
      </c>
      <c r="AF190" s="195">
        <v>0.05</v>
      </c>
      <c r="AG190" s="187">
        <v>2</v>
      </c>
      <c r="AH190" s="195">
        <v>3.3333333333333333E-2</v>
      </c>
      <c r="AI190" s="201">
        <v>50</v>
      </c>
      <c r="AJ190" s="187">
        <v>10</v>
      </c>
      <c r="AK190" s="195">
        <v>0.2</v>
      </c>
      <c r="AL190" s="187">
        <v>10</v>
      </c>
      <c r="AM190" s="195">
        <v>0.2</v>
      </c>
      <c r="AN190" s="187">
        <v>10</v>
      </c>
      <c r="AO190" s="195">
        <v>0.2</v>
      </c>
      <c r="AP190" s="187">
        <v>7</v>
      </c>
      <c r="AQ190" s="195">
        <v>0.14000000000000001</v>
      </c>
      <c r="AR190" s="187">
        <v>12</v>
      </c>
      <c r="AS190" s="195">
        <v>0.24</v>
      </c>
      <c r="AT190" s="187">
        <v>11</v>
      </c>
      <c r="AU190" s="195">
        <v>0.22</v>
      </c>
      <c r="AV190" s="187">
        <v>0</v>
      </c>
      <c r="AW190" s="195">
        <v>0</v>
      </c>
      <c r="AX190" s="187">
        <v>12</v>
      </c>
      <c r="AY190" s="195">
        <v>0.24</v>
      </c>
      <c r="AZ190" s="206">
        <v>60</v>
      </c>
      <c r="BA190" s="187">
        <v>15</v>
      </c>
      <c r="BB190" s="195">
        <v>0.25</v>
      </c>
      <c r="BC190" s="187">
        <v>15</v>
      </c>
      <c r="BD190" s="195">
        <v>0.25</v>
      </c>
      <c r="BE190" s="187">
        <v>11</v>
      </c>
      <c r="BF190" s="187">
        <v>0</v>
      </c>
      <c r="BG190" s="187">
        <v>0</v>
      </c>
    </row>
    <row r="191" spans="2:59" s="13" customFormat="1" ht="15" customHeight="1" x14ac:dyDescent="0.25">
      <c r="B191" s="209" t="s">
        <v>92</v>
      </c>
      <c r="C191" s="209" t="s">
        <v>110</v>
      </c>
      <c r="D191" s="209">
        <v>4394</v>
      </c>
      <c r="E191" s="209" t="s">
        <v>115</v>
      </c>
      <c r="F191" s="202">
        <v>28</v>
      </c>
      <c r="G191" s="187">
        <v>0</v>
      </c>
      <c r="H191" s="195">
        <v>0</v>
      </c>
      <c r="I191" s="187">
        <v>0</v>
      </c>
      <c r="J191" s="195">
        <v>0</v>
      </c>
      <c r="K191" s="187">
        <v>2</v>
      </c>
      <c r="L191" s="195">
        <v>7.1428571428571425E-2</v>
      </c>
      <c r="M191" s="187">
        <v>4</v>
      </c>
      <c r="N191" s="195">
        <v>0.14285714285714285</v>
      </c>
      <c r="O191" s="187">
        <v>0</v>
      </c>
      <c r="P191" s="195">
        <v>0</v>
      </c>
      <c r="Q191" s="187">
        <v>2</v>
      </c>
      <c r="R191" s="195">
        <v>7.1428571428571425E-2</v>
      </c>
      <c r="S191" s="187">
        <v>4</v>
      </c>
      <c r="T191" s="195">
        <v>0.14285714285714285</v>
      </c>
      <c r="U191" s="187">
        <v>0</v>
      </c>
      <c r="V191" s="195">
        <v>0</v>
      </c>
      <c r="W191" s="187">
        <v>2</v>
      </c>
      <c r="X191" s="195">
        <v>7.1428571428571425E-2</v>
      </c>
      <c r="Y191" s="187">
        <v>4</v>
      </c>
      <c r="Z191" s="195">
        <v>0.14285714285714285</v>
      </c>
      <c r="AA191" s="187">
        <v>2</v>
      </c>
      <c r="AB191" s="195">
        <v>7.1428571428571425E-2</v>
      </c>
      <c r="AC191" s="187">
        <v>4</v>
      </c>
      <c r="AD191" s="195">
        <v>0.14285714285714285</v>
      </c>
      <c r="AE191" s="187">
        <v>0</v>
      </c>
      <c r="AF191" s="195">
        <v>0</v>
      </c>
      <c r="AG191" s="187">
        <v>0</v>
      </c>
      <c r="AH191" s="195">
        <v>0</v>
      </c>
      <c r="AI191" s="201">
        <v>39</v>
      </c>
      <c r="AJ191" s="187">
        <v>2</v>
      </c>
      <c r="AK191" s="195">
        <v>5.128205128205128E-2</v>
      </c>
      <c r="AL191" s="187">
        <v>2</v>
      </c>
      <c r="AM191" s="195">
        <v>5.128205128205128E-2</v>
      </c>
      <c r="AN191" s="187">
        <v>2</v>
      </c>
      <c r="AO191" s="195">
        <v>5.128205128205128E-2</v>
      </c>
      <c r="AP191" s="187">
        <v>1</v>
      </c>
      <c r="AQ191" s="195">
        <v>2.564102564102564E-2</v>
      </c>
      <c r="AR191" s="187">
        <v>4</v>
      </c>
      <c r="AS191" s="195">
        <v>0.10256410256410256</v>
      </c>
      <c r="AT191" s="187">
        <v>4</v>
      </c>
      <c r="AU191" s="195">
        <v>0.10256410256410256</v>
      </c>
      <c r="AV191" s="187">
        <v>2</v>
      </c>
      <c r="AW191" s="195">
        <v>5.128205128205128E-2</v>
      </c>
      <c r="AX191" s="187">
        <v>4</v>
      </c>
      <c r="AY191" s="195">
        <v>0.10256410256410256</v>
      </c>
      <c r="AZ191" s="206">
        <v>40</v>
      </c>
      <c r="BA191" s="187">
        <v>0</v>
      </c>
      <c r="BB191" s="195">
        <v>0</v>
      </c>
      <c r="BC191" s="187">
        <v>0</v>
      </c>
      <c r="BD191" s="195">
        <v>0</v>
      </c>
      <c r="BE191" s="187">
        <v>4</v>
      </c>
      <c r="BF191" s="187">
        <v>5</v>
      </c>
      <c r="BG191" s="187">
        <v>0</v>
      </c>
    </row>
    <row r="192" spans="2:59" s="13" customFormat="1" ht="15" customHeight="1" x14ac:dyDescent="0.25">
      <c r="B192" s="210" t="s">
        <v>92</v>
      </c>
      <c r="C192" s="210" t="s">
        <v>110</v>
      </c>
      <c r="D192" s="210">
        <v>4389</v>
      </c>
      <c r="E192" s="210" t="s">
        <v>110</v>
      </c>
      <c r="F192" s="202">
        <v>226</v>
      </c>
      <c r="G192" s="187">
        <v>1</v>
      </c>
      <c r="H192" s="195">
        <v>4.4247787610619468E-3</v>
      </c>
      <c r="I192" s="187">
        <v>3</v>
      </c>
      <c r="J192" s="195">
        <v>1.3274336283185841E-2</v>
      </c>
      <c r="K192" s="187">
        <v>32</v>
      </c>
      <c r="L192" s="195">
        <v>0.1415929203539823</v>
      </c>
      <c r="M192" s="187">
        <v>35</v>
      </c>
      <c r="N192" s="195">
        <v>0.15486725663716813</v>
      </c>
      <c r="O192" s="187">
        <v>28</v>
      </c>
      <c r="P192" s="195">
        <v>0.12389380530973451</v>
      </c>
      <c r="Q192" s="187">
        <v>32</v>
      </c>
      <c r="R192" s="195">
        <v>0.1415929203539823</v>
      </c>
      <c r="S192" s="187">
        <v>34</v>
      </c>
      <c r="T192" s="195">
        <v>0.15044247787610621</v>
      </c>
      <c r="U192" s="187">
        <v>28</v>
      </c>
      <c r="V192" s="195">
        <v>0.12389380530973451</v>
      </c>
      <c r="W192" s="187">
        <v>32</v>
      </c>
      <c r="X192" s="195">
        <v>0.1415929203539823</v>
      </c>
      <c r="Y192" s="187">
        <v>36</v>
      </c>
      <c r="Z192" s="195">
        <v>0.15929203539823009</v>
      </c>
      <c r="AA192" s="187">
        <v>32</v>
      </c>
      <c r="AB192" s="195">
        <v>0.1415929203539823</v>
      </c>
      <c r="AC192" s="187">
        <v>35</v>
      </c>
      <c r="AD192" s="195">
        <v>0.15486725663716813</v>
      </c>
      <c r="AE192" s="187">
        <v>12</v>
      </c>
      <c r="AF192" s="195">
        <v>5.3097345132743362E-2</v>
      </c>
      <c r="AG192" s="187">
        <v>17</v>
      </c>
      <c r="AH192" s="195">
        <v>7.5221238938053103E-2</v>
      </c>
      <c r="AI192" s="201">
        <v>190</v>
      </c>
      <c r="AJ192" s="187">
        <v>29</v>
      </c>
      <c r="AK192" s="195">
        <v>0.15263157894736842</v>
      </c>
      <c r="AL192" s="187">
        <v>27</v>
      </c>
      <c r="AM192" s="195">
        <v>0.14210526315789473</v>
      </c>
      <c r="AN192" s="187">
        <v>28</v>
      </c>
      <c r="AO192" s="195">
        <v>0.14736842105263157</v>
      </c>
      <c r="AP192" s="187">
        <v>30</v>
      </c>
      <c r="AQ192" s="195">
        <v>0.15789473684210525</v>
      </c>
      <c r="AR192" s="187">
        <v>23</v>
      </c>
      <c r="AS192" s="195">
        <v>0.12105263157894737</v>
      </c>
      <c r="AT192" s="187">
        <v>25</v>
      </c>
      <c r="AU192" s="195">
        <v>0.13157894736842105</v>
      </c>
      <c r="AV192" s="187">
        <v>16</v>
      </c>
      <c r="AW192" s="195">
        <v>8.4210526315789472E-2</v>
      </c>
      <c r="AX192" s="187">
        <v>23</v>
      </c>
      <c r="AY192" s="195">
        <v>0.12105263157894737</v>
      </c>
      <c r="AZ192" s="206">
        <v>210</v>
      </c>
      <c r="BA192" s="187">
        <v>23</v>
      </c>
      <c r="BB192" s="195">
        <v>0.10952380952380952</v>
      </c>
      <c r="BC192" s="187">
        <v>24</v>
      </c>
      <c r="BD192" s="195">
        <v>0.11428571428571428</v>
      </c>
      <c r="BE192" s="187">
        <v>12</v>
      </c>
      <c r="BF192" s="187">
        <v>17</v>
      </c>
      <c r="BG192" s="187">
        <v>84</v>
      </c>
    </row>
    <row r="193" spans="2:59" s="13" customFormat="1" ht="15" customHeight="1" x14ac:dyDescent="0.25">
      <c r="B193" s="209" t="s">
        <v>92</v>
      </c>
      <c r="C193" s="209" t="s">
        <v>110</v>
      </c>
      <c r="D193" s="209">
        <v>4390</v>
      </c>
      <c r="E193" s="209" t="s">
        <v>111</v>
      </c>
      <c r="F193" s="202">
        <v>22</v>
      </c>
      <c r="G193" s="187">
        <v>0</v>
      </c>
      <c r="H193" s="195">
        <v>0</v>
      </c>
      <c r="I193" s="187">
        <v>0</v>
      </c>
      <c r="J193" s="195">
        <v>0</v>
      </c>
      <c r="K193" s="187">
        <v>3</v>
      </c>
      <c r="L193" s="195">
        <v>0.13636363636363635</v>
      </c>
      <c r="M193" s="187">
        <v>1</v>
      </c>
      <c r="N193" s="195">
        <v>4.5454545454545456E-2</v>
      </c>
      <c r="O193" s="187">
        <v>1</v>
      </c>
      <c r="P193" s="195">
        <v>4.5454545454545456E-2</v>
      </c>
      <c r="Q193" s="187">
        <v>2</v>
      </c>
      <c r="R193" s="195">
        <v>9.0909090909090912E-2</v>
      </c>
      <c r="S193" s="187">
        <v>2</v>
      </c>
      <c r="T193" s="195">
        <v>9.0909090909090912E-2</v>
      </c>
      <c r="U193" s="187">
        <v>1</v>
      </c>
      <c r="V193" s="195">
        <v>4.5454545454545456E-2</v>
      </c>
      <c r="W193" s="187">
        <v>3</v>
      </c>
      <c r="X193" s="195">
        <v>0.13636363636363635</v>
      </c>
      <c r="Y193" s="187">
        <v>1</v>
      </c>
      <c r="Z193" s="195">
        <v>4.5454545454545456E-2</v>
      </c>
      <c r="AA193" s="187">
        <v>3</v>
      </c>
      <c r="AB193" s="195">
        <v>0.13636363636363635</v>
      </c>
      <c r="AC193" s="187">
        <v>1</v>
      </c>
      <c r="AD193" s="195">
        <v>4.5454545454545456E-2</v>
      </c>
      <c r="AE193" s="187">
        <v>1</v>
      </c>
      <c r="AF193" s="195">
        <v>4.5454545454545456E-2</v>
      </c>
      <c r="AG193" s="187">
        <v>2</v>
      </c>
      <c r="AH193" s="195">
        <v>9.0909090909090912E-2</v>
      </c>
      <c r="AI193" s="201">
        <v>16</v>
      </c>
      <c r="AJ193" s="187">
        <v>2</v>
      </c>
      <c r="AK193" s="195">
        <v>0.125</v>
      </c>
      <c r="AL193" s="187">
        <v>2</v>
      </c>
      <c r="AM193" s="195">
        <v>0.125</v>
      </c>
      <c r="AN193" s="187">
        <v>2</v>
      </c>
      <c r="AO193" s="195">
        <v>0.125</v>
      </c>
      <c r="AP193" s="187">
        <v>3</v>
      </c>
      <c r="AQ193" s="195">
        <v>0.1875</v>
      </c>
      <c r="AR193" s="187">
        <v>1</v>
      </c>
      <c r="AS193" s="195">
        <v>6.25E-2</v>
      </c>
      <c r="AT193" s="187">
        <v>1</v>
      </c>
      <c r="AU193" s="195">
        <v>6.25E-2</v>
      </c>
      <c r="AV193" s="187">
        <v>0</v>
      </c>
      <c r="AW193" s="195">
        <v>0</v>
      </c>
      <c r="AX193" s="187">
        <v>1</v>
      </c>
      <c r="AY193" s="195">
        <v>6.25E-2</v>
      </c>
      <c r="AZ193" s="206">
        <v>30</v>
      </c>
      <c r="BA193" s="187">
        <v>4</v>
      </c>
      <c r="BB193" s="195">
        <v>0.13333333333333333</v>
      </c>
      <c r="BC193" s="187">
        <v>4</v>
      </c>
      <c r="BD193" s="195">
        <v>0.13333333333333333</v>
      </c>
      <c r="BE193" s="187">
        <v>2</v>
      </c>
      <c r="BF193" s="187">
        <v>1</v>
      </c>
      <c r="BG193" s="187">
        <v>2</v>
      </c>
    </row>
    <row r="194" spans="2:59" s="13" customFormat="1" ht="15" customHeight="1" x14ac:dyDescent="0.25">
      <c r="B194" s="210" t="s">
        <v>90</v>
      </c>
      <c r="C194" s="210" t="s">
        <v>34</v>
      </c>
      <c r="D194" s="210">
        <v>12241</v>
      </c>
      <c r="E194" s="210" t="s">
        <v>428</v>
      </c>
      <c r="F194" s="202">
        <v>0</v>
      </c>
      <c r="G194" s="187">
        <v>0</v>
      </c>
      <c r="H194" s="195">
        <v>0</v>
      </c>
      <c r="I194" s="187">
        <v>0</v>
      </c>
      <c r="J194" s="195">
        <v>0</v>
      </c>
      <c r="K194" s="187">
        <v>54</v>
      </c>
      <c r="L194" s="195">
        <v>0</v>
      </c>
      <c r="M194" s="187">
        <v>58</v>
      </c>
      <c r="N194" s="195">
        <v>0</v>
      </c>
      <c r="O194" s="187">
        <v>47</v>
      </c>
      <c r="P194" s="195">
        <v>0</v>
      </c>
      <c r="Q194" s="187">
        <v>53</v>
      </c>
      <c r="R194" s="195">
        <v>0</v>
      </c>
      <c r="S194" s="187">
        <v>58</v>
      </c>
      <c r="T194" s="195">
        <v>0</v>
      </c>
      <c r="U194" s="187">
        <v>46</v>
      </c>
      <c r="V194" s="195">
        <v>0</v>
      </c>
      <c r="W194" s="187">
        <v>54</v>
      </c>
      <c r="X194" s="195">
        <v>0</v>
      </c>
      <c r="Y194" s="187">
        <v>58</v>
      </c>
      <c r="Z194" s="195">
        <v>0</v>
      </c>
      <c r="AA194" s="187">
        <v>53</v>
      </c>
      <c r="AB194" s="195">
        <v>0</v>
      </c>
      <c r="AC194" s="187">
        <v>57</v>
      </c>
      <c r="AD194" s="195">
        <v>0</v>
      </c>
      <c r="AE194" s="187">
        <v>0</v>
      </c>
      <c r="AF194" s="195">
        <v>0</v>
      </c>
      <c r="AG194" s="187">
        <v>0</v>
      </c>
      <c r="AH194" s="195">
        <v>0</v>
      </c>
      <c r="AI194" s="201">
        <v>0</v>
      </c>
      <c r="AJ194" s="187">
        <v>61</v>
      </c>
      <c r="AK194" s="195">
        <v>0</v>
      </c>
      <c r="AL194" s="187">
        <v>61</v>
      </c>
      <c r="AM194" s="195">
        <v>0</v>
      </c>
      <c r="AN194" s="187">
        <v>32</v>
      </c>
      <c r="AO194" s="195">
        <v>0</v>
      </c>
      <c r="AP194" s="187">
        <v>15</v>
      </c>
      <c r="AQ194" s="195">
        <v>0</v>
      </c>
      <c r="AR194" s="187">
        <v>45</v>
      </c>
      <c r="AS194" s="195">
        <v>0</v>
      </c>
      <c r="AT194" s="187">
        <v>24</v>
      </c>
      <c r="AU194" s="195">
        <v>0</v>
      </c>
      <c r="AV194" s="187">
        <v>0</v>
      </c>
      <c r="AW194" s="195">
        <v>0</v>
      </c>
      <c r="AX194" s="187">
        <v>47</v>
      </c>
      <c r="AY194" s="195">
        <v>0</v>
      </c>
      <c r="AZ194" s="206">
        <v>0</v>
      </c>
      <c r="BA194" s="187">
        <v>22</v>
      </c>
      <c r="BB194" s="195">
        <v>0</v>
      </c>
      <c r="BC194" s="187">
        <v>44</v>
      </c>
      <c r="BD194" s="195">
        <v>0</v>
      </c>
      <c r="BE194" s="187">
        <v>23</v>
      </c>
      <c r="BF194" s="187">
        <v>4</v>
      </c>
      <c r="BG194" s="187">
        <v>22</v>
      </c>
    </row>
    <row r="195" spans="2:59" s="13" customFormat="1" ht="15" customHeight="1" x14ac:dyDescent="0.25">
      <c r="B195" s="209" t="s">
        <v>90</v>
      </c>
      <c r="C195" s="209" t="s">
        <v>34</v>
      </c>
      <c r="D195" s="209">
        <v>8833</v>
      </c>
      <c r="E195" s="209" t="s">
        <v>419</v>
      </c>
      <c r="F195" s="202">
        <v>0</v>
      </c>
      <c r="G195" s="187">
        <v>0</v>
      </c>
      <c r="H195" s="195">
        <v>0</v>
      </c>
      <c r="I195" s="187">
        <v>0</v>
      </c>
      <c r="J195" s="195">
        <v>0</v>
      </c>
      <c r="K195" s="187">
        <v>62</v>
      </c>
      <c r="L195" s="195">
        <v>0</v>
      </c>
      <c r="M195" s="187">
        <v>73</v>
      </c>
      <c r="N195" s="195">
        <v>0</v>
      </c>
      <c r="O195" s="187">
        <v>65</v>
      </c>
      <c r="P195" s="195">
        <v>0</v>
      </c>
      <c r="Q195" s="187">
        <v>62</v>
      </c>
      <c r="R195" s="195">
        <v>0</v>
      </c>
      <c r="S195" s="187">
        <v>76</v>
      </c>
      <c r="T195" s="195">
        <v>0</v>
      </c>
      <c r="U195" s="187">
        <v>61</v>
      </c>
      <c r="V195" s="195">
        <v>0</v>
      </c>
      <c r="W195" s="187">
        <v>62</v>
      </c>
      <c r="X195" s="195">
        <v>0</v>
      </c>
      <c r="Y195" s="187">
        <v>68</v>
      </c>
      <c r="Z195" s="195">
        <v>0</v>
      </c>
      <c r="AA195" s="187">
        <v>61</v>
      </c>
      <c r="AB195" s="195">
        <v>0</v>
      </c>
      <c r="AC195" s="187">
        <v>72</v>
      </c>
      <c r="AD195" s="195">
        <v>0</v>
      </c>
      <c r="AE195" s="187">
        <v>0</v>
      </c>
      <c r="AF195" s="195">
        <v>0</v>
      </c>
      <c r="AG195" s="187">
        <v>0</v>
      </c>
      <c r="AH195" s="195">
        <v>0</v>
      </c>
      <c r="AI195" s="201">
        <v>0</v>
      </c>
      <c r="AJ195" s="187">
        <v>57</v>
      </c>
      <c r="AK195" s="195">
        <v>0</v>
      </c>
      <c r="AL195" s="187">
        <v>64</v>
      </c>
      <c r="AM195" s="195">
        <v>0</v>
      </c>
      <c r="AN195" s="187">
        <v>30</v>
      </c>
      <c r="AO195" s="195">
        <v>0</v>
      </c>
      <c r="AP195" s="187">
        <v>31</v>
      </c>
      <c r="AQ195" s="195">
        <v>0</v>
      </c>
      <c r="AR195" s="187">
        <v>41</v>
      </c>
      <c r="AS195" s="195">
        <v>0</v>
      </c>
      <c r="AT195" s="187">
        <v>17</v>
      </c>
      <c r="AU195" s="195">
        <v>0</v>
      </c>
      <c r="AV195" s="187">
        <v>0</v>
      </c>
      <c r="AW195" s="195">
        <v>0</v>
      </c>
      <c r="AX195" s="187">
        <v>50</v>
      </c>
      <c r="AY195" s="195">
        <v>0</v>
      </c>
      <c r="AZ195" s="206">
        <v>0</v>
      </c>
      <c r="BA195" s="187">
        <v>28</v>
      </c>
      <c r="BB195" s="195">
        <v>0</v>
      </c>
      <c r="BC195" s="187">
        <v>53</v>
      </c>
      <c r="BD195" s="195">
        <v>0</v>
      </c>
      <c r="BE195" s="187">
        <v>41</v>
      </c>
      <c r="BF195" s="187">
        <v>25</v>
      </c>
      <c r="BG195" s="187">
        <v>57</v>
      </c>
    </row>
    <row r="196" spans="2:59" s="13" customFormat="1" ht="15" customHeight="1" x14ac:dyDescent="0.25">
      <c r="B196" s="209" t="s">
        <v>90</v>
      </c>
      <c r="C196" s="209" t="s">
        <v>34</v>
      </c>
      <c r="D196" s="209">
        <v>8891</v>
      </c>
      <c r="E196" s="209" t="s">
        <v>423</v>
      </c>
      <c r="F196" s="202">
        <v>0</v>
      </c>
      <c r="G196" s="187">
        <v>0</v>
      </c>
      <c r="H196" s="195">
        <v>0</v>
      </c>
      <c r="I196" s="187">
        <v>0</v>
      </c>
      <c r="J196" s="195">
        <v>0</v>
      </c>
      <c r="K196" s="187">
        <v>22</v>
      </c>
      <c r="L196" s="195">
        <v>0</v>
      </c>
      <c r="M196" s="187">
        <v>12</v>
      </c>
      <c r="N196" s="195">
        <v>0</v>
      </c>
      <c r="O196" s="187">
        <v>16</v>
      </c>
      <c r="P196" s="195">
        <v>0</v>
      </c>
      <c r="Q196" s="187">
        <v>21</v>
      </c>
      <c r="R196" s="195">
        <v>0</v>
      </c>
      <c r="S196" s="187">
        <v>14</v>
      </c>
      <c r="T196" s="195">
        <v>0</v>
      </c>
      <c r="U196" s="187">
        <v>16</v>
      </c>
      <c r="V196" s="195">
        <v>0</v>
      </c>
      <c r="W196" s="187">
        <v>21</v>
      </c>
      <c r="X196" s="195">
        <v>0</v>
      </c>
      <c r="Y196" s="187">
        <v>14</v>
      </c>
      <c r="Z196" s="195">
        <v>0</v>
      </c>
      <c r="AA196" s="187">
        <v>21</v>
      </c>
      <c r="AB196" s="195">
        <v>0</v>
      </c>
      <c r="AC196" s="187">
        <v>14</v>
      </c>
      <c r="AD196" s="195">
        <v>0</v>
      </c>
      <c r="AE196" s="187">
        <v>0</v>
      </c>
      <c r="AF196" s="195">
        <v>0</v>
      </c>
      <c r="AG196" s="187">
        <v>0</v>
      </c>
      <c r="AH196" s="195">
        <v>0</v>
      </c>
      <c r="AI196" s="201">
        <v>0</v>
      </c>
      <c r="AJ196" s="187">
        <v>24</v>
      </c>
      <c r="AK196" s="195">
        <v>0</v>
      </c>
      <c r="AL196" s="187">
        <v>24</v>
      </c>
      <c r="AM196" s="195">
        <v>0</v>
      </c>
      <c r="AN196" s="187">
        <v>9</v>
      </c>
      <c r="AO196" s="195">
        <v>0</v>
      </c>
      <c r="AP196" s="187">
        <v>8</v>
      </c>
      <c r="AQ196" s="195">
        <v>0</v>
      </c>
      <c r="AR196" s="187">
        <v>14</v>
      </c>
      <c r="AS196" s="195">
        <v>0</v>
      </c>
      <c r="AT196" s="187">
        <v>6</v>
      </c>
      <c r="AU196" s="195">
        <v>0</v>
      </c>
      <c r="AV196" s="187">
        <v>0</v>
      </c>
      <c r="AW196" s="195">
        <v>0</v>
      </c>
      <c r="AX196" s="187">
        <v>13</v>
      </c>
      <c r="AY196" s="195">
        <v>0</v>
      </c>
      <c r="AZ196" s="206">
        <v>0</v>
      </c>
      <c r="BA196" s="187">
        <v>15</v>
      </c>
      <c r="BB196" s="195">
        <v>0</v>
      </c>
      <c r="BC196" s="187">
        <v>20</v>
      </c>
      <c r="BD196" s="195">
        <v>0</v>
      </c>
      <c r="BE196" s="187">
        <v>3</v>
      </c>
      <c r="BF196" s="187">
        <v>3</v>
      </c>
      <c r="BG196" s="187">
        <v>0</v>
      </c>
    </row>
    <row r="197" spans="2:59" s="13" customFormat="1" ht="15" customHeight="1" x14ac:dyDescent="0.25">
      <c r="B197" s="209" t="s">
        <v>90</v>
      </c>
      <c r="C197" s="209" t="s">
        <v>34</v>
      </c>
      <c r="D197" s="209">
        <v>16699</v>
      </c>
      <c r="E197" s="209" t="s">
        <v>432</v>
      </c>
      <c r="F197" s="202">
        <v>0</v>
      </c>
      <c r="G197" s="187">
        <v>0</v>
      </c>
      <c r="H197" s="195">
        <v>0</v>
      </c>
      <c r="I197" s="187">
        <v>0</v>
      </c>
      <c r="J197" s="195">
        <v>0</v>
      </c>
      <c r="K197" s="187">
        <v>12</v>
      </c>
      <c r="L197" s="195">
        <v>0</v>
      </c>
      <c r="M197" s="187">
        <v>11</v>
      </c>
      <c r="N197" s="195">
        <v>0</v>
      </c>
      <c r="O197" s="187">
        <v>11</v>
      </c>
      <c r="P197" s="195">
        <v>0</v>
      </c>
      <c r="Q197" s="187">
        <v>12</v>
      </c>
      <c r="R197" s="195">
        <v>0</v>
      </c>
      <c r="S197" s="187">
        <v>11</v>
      </c>
      <c r="T197" s="195">
        <v>0</v>
      </c>
      <c r="U197" s="187">
        <v>11</v>
      </c>
      <c r="V197" s="195">
        <v>0</v>
      </c>
      <c r="W197" s="187">
        <v>12</v>
      </c>
      <c r="X197" s="195">
        <v>0</v>
      </c>
      <c r="Y197" s="187">
        <v>13</v>
      </c>
      <c r="Z197" s="195">
        <v>0</v>
      </c>
      <c r="AA197" s="187">
        <v>12</v>
      </c>
      <c r="AB197" s="195">
        <v>0</v>
      </c>
      <c r="AC197" s="187">
        <v>11</v>
      </c>
      <c r="AD197" s="195">
        <v>0</v>
      </c>
      <c r="AE197" s="187">
        <v>0</v>
      </c>
      <c r="AF197" s="195">
        <v>0</v>
      </c>
      <c r="AG197" s="187">
        <v>0</v>
      </c>
      <c r="AH197" s="195">
        <v>0</v>
      </c>
      <c r="AI197" s="201">
        <v>0</v>
      </c>
      <c r="AJ197" s="187">
        <v>10</v>
      </c>
      <c r="AK197" s="195">
        <v>0</v>
      </c>
      <c r="AL197" s="187">
        <v>11</v>
      </c>
      <c r="AM197" s="195">
        <v>0</v>
      </c>
      <c r="AN197" s="187">
        <v>3</v>
      </c>
      <c r="AO197" s="195">
        <v>0</v>
      </c>
      <c r="AP197" s="187">
        <v>9</v>
      </c>
      <c r="AQ197" s="195">
        <v>0</v>
      </c>
      <c r="AR197" s="187">
        <v>10</v>
      </c>
      <c r="AS197" s="195">
        <v>0</v>
      </c>
      <c r="AT197" s="187">
        <v>3</v>
      </c>
      <c r="AU197" s="195">
        <v>0</v>
      </c>
      <c r="AV197" s="187">
        <v>0</v>
      </c>
      <c r="AW197" s="195">
        <v>0</v>
      </c>
      <c r="AX197" s="187">
        <v>10</v>
      </c>
      <c r="AY197" s="195">
        <v>0</v>
      </c>
      <c r="AZ197" s="206">
        <v>0</v>
      </c>
      <c r="BA197" s="187">
        <v>7</v>
      </c>
      <c r="BB197" s="195">
        <v>0</v>
      </c>
      <c r="BC197" s="187">
        <v>12</v>
      </c>
      <c r="BD197" s="195">
        <v>0</v>
      </c>
      <c r="BE197" s="187">
        <v>14</v>
      </c>
      <c r="BF197" s="187">
        <v>4</v>
      </c>
      <c r="BG197" s="187">
        <v>7</v>
      </c>
    </row>
    <row r="198" spans="2:59" s="13" customFormat="1" ht="15" customHeight="1" x14ac:dyDescent="0.25">
      <c r="B198" s="210" t="s">
        <v>90</v>
      </c>
      <c r="C198" s="210" t="s">
        <v>34</v>
      </c>
      <c r="D198" s="210">
        <v>8831</v>
      </c>
      <c r="E198" s="210" t="s">
        <v>424</v>
      </c>
      <c r="F198" s="202">
        <v>0</v>
      </c>
      <c r="G198" s="187">
        <v>0</v>
      </c>
      <c r="H198" s="195">
        <v>0</v>
      </c>
      <c r="I198" s="187">
        <v>0</v>
      </c>
      <c r="J198" s="195">
        <v>0</v>
      </c>
      <c r="K198" s="187">
        <v>72</v>
      </c>
      <c r="L198" s="195">
        <v>0</v>
      </c>
      <c r="M198" s="187">
        <v>90</v>
      </c>
      <c r="N198" s="195">
        <v>0</v>
      </c>
      <c r="O198" s="187">
        <v>66</v>
      </c>
      <c r="P198" s="195">
        <v>0</v>
      </c>
      <c r="Q198" s="187">
        <v>73</v>
      </c>
      <c r="R198" s="195">
        <v>0</v>
      </c>
      <c r="S198" s="187">
        <v>90</v>
      </c>
      <c r="T198" s="195">
        <v>0</v>
      </c>
      <c r="U198" s="187">
        <v>66</v>
      </c>
      <c r="V198" s="195">
        <v>0</v>
      </c>
      <c r="W198" s="187">
        <v>70</v>
      </c>
      <c r="X198" s="195">
        <v>0</v>
      </c>
      <c r="Y198" s="187">
        <v>91</v>
      </c>
      <c r="Z198" s="195">
        <v>0</v>
      </c>
      <c r="AA198" s="187">
        <v>70</v>
      </c>
      <c r="AB198" s="195">
        <v>0</v>
      </c>
      <c r="AC198" s="187">
        <v>91</v>
      </c>
      <c r="AD198" s="195">
        <v>0</v>
      </c>
      <c r="AE198" s="187">
        <v>0</v>
      </c>
      <c r="AF198" s="195">
        <v>0</v>
      </c>
      <c r="AG198" s="187">
        <v>0</v>
      </c>
      <c r="AH198" s="195">
        <v>0</v>
      </c>
      <c r="AI198" s="201">
        <v>0</v>
      </c>
      <c r="AJ198" s="187">
        <v>85</v>
      </c>
      <c r="AK198" s="195">
        <v>0</v>
      </c>
      <c r="AL198" s="187">
        <v>87</v>
      </c>
      <c r="AM198" s="195">
        <v>0</v>
      </c>
      <c r="AN198" s="187">
        <v>41</v>
      </c>
      <c r="AO198" s="195">
        <v>0</v>
      </c>
      <c r="AP198" s="187">
        <v>53</v>
      </c>
      <c r="AQ198" s="195">
        <v>0</v>
      </c>
      <c r="AR198" s="187">
        <v>64</v>
      </c>
      <c r="AS198" s="195">
        <v>0</v>
      </c>
      <c r="AT198" s="187">
        <v>26</v>
      </c>
      <c r="AU198" s="195">
        <v>0</v>
      </c>
      <c r="AV198" s="187">
        <v>0</v>
      </c>
      <c r="AW198" s="195">
        <v>0</v>
      </c>
      <c r="AX198" s="187">
        <v>64</v>
      </c>
      <c r="AY198" s="195">
        <v>0</v>
      </c>
      <c r="AZ198" s="206">
        <v>0</v>
      </c>
      <c r="BA198" s="187">
        <v>35</v>
      </c>
      <c r="BB198" s="195">
        <v>0</v>
      </c>
      <c r="BC198" s="187">
        <v>71</v>
      </c>
      <c r="BD198" s="195">
        <v>0</v>
      </c>
      <c r="BE198" s="187">
        <v>31</v>
      </c>
      <c r="BF198" s="187">
        <v>23</v>
      </c>
      <c r="BG198" s="187">
        <v>25</v>
      </c>
    </row>
    <row r="199" spans="2:59" s="13" customFormat="1" ht="15" customHeight="1" x14ac:dyDescent="0.25">
      <c r="B199" s="210" t="s">
        <v>90</v>
      </c>
      <c r="C199" s="210" t="s">
        <v>34</v>
      </c>
      <c r="D199" s="210">
        <v>11841</v>
      </c>
      <c r="E199" s="210" t="s">
        <v>431</v>
      </c>
      <c r="F199" s="202">
        <v>0</v>
      </c>
      <c r="G199" s="187">
        <v>0</v>
      </c>
      <c r="H199" s="195">
        <v>0</v>
      </c>
      <c r="I199" s="187">
        <v>0</v>
      </c>
      <c r="J199" s="195">
        <v>0</v>
      </c>
      <c r="K199" s="187">
        <v>14</v>
      </c>
      <c r="L199" s="195">
        <v>0</v>
      </c>
      <c r="M199" s="187">
        <v>13</v>
      </c>
      <c r="N199" s="195">
        <v>0</v>
      </c>
      <c r="O199" s="187">
        <v>12</v>
      </c>
      <c r="P199" s="195">
        <v>0</v>
      </c>
      <c r="Q199" s="187">
        <v>14</v>
      </c>
      <c r="R199" s="195">
        <v>0</v>
      </c>
      <c r="S199" s="187">
        <v>13</v>
      </c>
      <c r="T199" s="195">
        <v>0</v>
      </c>
      <c r="U199" s="187">
        <v>13</v>
      </c>
      <c r="V199" s="195">
        <v>0</v>
      </c>
      <c r="W199" s="187">
        <v>14</v>
      </c>
      <c r="X199" s="195">
        <v>0</v>
      </c>
      <c r="Y199" s="187">
        <v>14</v>
      </c>
      <c r="Z199" s="195">
        <v>0</v>
      </c>
      <c r="AA199" s="187">
        <v>14</v>
      </c>
      <c r="AB199" s="195">
        <v>0</v>
      </c>
      <c r="AC199" s="187">
        <v>13</v>
      </c>
      <c r="AD199" s="195">
        <v>0</v>
      </c>
      <c r="AE199" s="187">
        <v>0</v>
      </c>
      <c r="AF199" s="195">
        <v>0</v>
      </c>
      <c r="AG199" s="187">
        <v>0</v>
      </c>
      <c r="AH199" s="195">
        <v>0</v>
      </c>
      <c r="AI199" s="201">
        <v>0</v>
      </c>
      <c r="AJ199" s="187">
        <v>15</v>
      </c>
      <c r="AK199" s="195">
        <v>0</v>
      </c>
      <c r="AL199" s="187">
        <v>16</v>
      </c>
      <c r="AM199" s="195">
        <v>0</v>
      </c>
      <c r="AN199" s="187">
        <v>11</v>
      </c>
      <c r="AO199" s="195">
        <v>0</v>
      </c>
      <c r="AP199" s="187">
        <v>6</v>
      </c>
      <c r="AQ199" s="195">
        <v>0</v>
      </c>
      <c r="AR199" s="187">
        <v>15</v>
      </c>
      <c r="AS199" s="195">
        <v>0</v>
      </c>
      <c r="AT199" s="187">
        <v>12</v>
      </c>
      <c r="AU199" s="195">
        <v>0</v>
      </c>
      <c r="AV199" s="187">
        <v>0</v>
      </c>
      <c r="AW199" s="195">
        <v>0</v>
      </c>
      <c r="AX199" s="187">
        <v>16</v>
      </c>
      <c r="AY199" s="195">
        <v>0</v>
      </c>
      <c r="AZ199" s="206">
        <v>0</v>
      </c>
      <c r="BA199" s="187">
        <v>9</v>
      </c>
      <c r="BB199" s="195">
        <v>0</v>
      </c>
      <c r="BC199" s="187">
        <v>12</v>
      </c>
      <c r="BD199" s="195">
        <v>0</v>
      </c>
      <c r="BE199" s="187">
        <v>7</v>
      </c>
      <c r="BF199" s="187">
        <v>1</v>
      </c>
      <c r="BG199" s="187">
        <v>7</v>
      </c>
    </row>
    <row r="200" spans="2:59" s="13" customFormat="1" ht="15" customHeight="1" x14ac:dyDescent="0.25">
      <c r="B200" s="209" t="s">
        <v>90</v>
      </c>
      <c r="C200" s="209" t="s">
        <v>34</v>
      </c>
      <c r="D200" s="209">
        <v>8838</v>
      </c>
      <c r="E200" s="209" t="s">
        <v>421</v>
      </c>
      <c r="F200" s="202">
        <v>0</v>
      </c>
      <c r="G200" s="187">
        <v>0</v>
      </c>
      <c r="H200" s="195">
        <v>0</v>
      </c>
      <c r="I200" s="187">
        <v>0</v>
      </c>
      <c r="J200" s="195">
        <v>0</v>
      </c>
      <c r="K200" s="187">
        <v>26</v>
      </c>
      <c r="L200" s="195">
        <v>0</v>
      </c>
      <c r="M200" s="187">
        <v>26</v>
      </c>
      <c r="N200" s="195">
        <v>0</v>
      </c>
      <c r="O200" s="187">
        <v>30</v>
      </c>
      <c r="P200" s="195">
        <v>0</v>
      </c>
      <c r="Q200" s="187">
        <v>26</v>
      </c>
      <c r="R200" s="195">
        <v>0</v>
      </c>
      <c r="S200" s="187">
        <v>26</v>
      </c>
      <c r="T200" s="195">
        <v>0</v>
      </c>
      <c r="U200" s="187">
        <v>30</v>
      </c>
      <c r="V200" s="195">
        <v>0</v>
      </c>
      <c r="W200" s="187">
        <v>25</v>
      </c>
      <c r="X200" s="195">
        <v>0</v>
      </c>
      <c r="Y200" s="187">
        <v>26</v>
      </c>
      <c r="Z200" s="195">
        <v>0</v>
      </c>
      <c r="AA200" s="187">
        <v>26</v>
      </c>
      <c r="AB200" s="195">
        <v>0</v>
      </c>
      <c r="AC200" s="187">
        <v>26</v>
      </c>
      <c r="AD200" s="195">
        <v>0</v>
      </c>
      <c r="AE200" s="187">
        <v>0</v>
      </c>
      <c r="AF200" s="195">
        <v>0</v>
      </c>
      <c r="AG200" s="187">
        <v>0</v>
      </c>
      <c r="AH200" s="195">
        <v>0</v>
      </c>
      <c r="AI200" s="201">
        <v>0</v>
      </c>
      <c r="AJ200" s="187">
        <v>40</v>
      </c>
      <c r="AK200" s="195">
        <v>0</v>
      </c>
      <c r="AL200" s="187">
        <v>41</v>
      </c>
      <c r="AM200" s="195">
        <v>0</v>
      </c>
      <c r="AN200" s="187">
        <v>20</v>
      </c>
      <c r="AO200" s="195">
        <v>0</v>
      </c>
      <c r="AP200" s="187">
        <v>8</v>
      </c>
      <c r="AQ200" s="195">
        <v>0</v>
      </c>
      <c r="AR200" s="187">
        <v>23</v>
      </c>
      <c r="AS200" s="195">
        <v>0</v>
      </c>
      <c r="AT200" s="187">
        <v>15</v>
      </c>
      <c r="AU200" s="195">
        <v>0</v>
      </c>
      <c r="AV200" s="187">
        <v>0</v>
      </c>
      <c r="AW200" s="195">
        <v>0</v>
      </c>
      <c r="AX200" s="187">
        <v>26</v>
      </c>
      <c r="AY200" s="195">
        <v>0</v>
      </c>
      <c r="AZ200" s="206">
        <v>0</v>
      </c>
      <c r="BA200" s="187">
        <v>19</v>
      </c>
      <c r="BB200" s="195">
        <v>0</v>
      </c>
      <c r="BC200" s="187">
        <v>27</v>
      </c>
      <c r="BD200" s="195">
        <v>0</v>
      </c>
      <c r="BE200" s="187">
        <v>40</v>
      </c>
      <c r="BF200" s="187">
        <v>13</v>
      </c>
      <c r="BG200" s="187">
        <v>9</v>
      </c>
    </row>
    <row r="201" spans="2:59" s="13" customFormat="1" ht="15" customHeight="1" x14ac:dyDescent="0.25">
      <c r="B201" s="209" t="s">
        <v>90</v>
      </c>
      <c r="C201" s="209" t="s">
        <v>34</v>
      </c>
      <c r="D201" s="209">
        <v>8901</v>
      </c>
      <c r="E201" s="209" t="s">
        <v>429</v>
      </c>
      <c r="F201" s="202">
        <v>0</v>
      </c>
      <c r="G201" s="187">
        <v>0</v>
      </c>
      <c r="H201" s="195">
        <v>0</v>
      </c>
      <c r="I201" s="187">
        <v>0</v>
      </c>
      <c r="J201" s="195">
        <v>0</v>
      </c>
      <c r="K201" s="187">
        <v>21</v>
      </c>
      <c r="L201" s="195">
        <v>0</v>
      </c>
      <c r="M201" s="187">
        <v>40</v>
      </c>
      <c r="N201" s="195">
        <v>0</v>
      </c>
      <c r="O201" s="187">
        <v>42</v>
      </c>
      <c r="P201" s="195">
        <v>0</v>
      </c>
      <c r="Q201" s="187">
        <v>21</v>
      </c>
      <c r="R201" s="195">
        <v>0</v>
      </c>
      <c r="S201" s="187">
        <v>39</v>
      </c>
      <c r="T201" s="195">
        <v>0</v>
      </c>
      <c r="U201" s="187">
        <v>42</v>
      </c>
      <c r="V201" s="195">
        <v>0</v>
      </c>
      <c r="W201" s="187">
        <v>21</v>
      </c>
      <c r="X201" s="195">
        <v>0</v>
      </c>
      <c r="Y201" s="187">
        <v>39</v>
      </c>
      <c r="Z201" s="195">
        <v>0</v>
      </c>
      <c r="AA201" s="187">
        <v>21</v>
      </c>
      <c r="AB201" s="195">
        <v>0</v>
      </c>
      <c r="AC201" s="187">
        <v>38</v>
      </c>
      <c r="AD201" s="195">
        <v>0</v>
      </c>
      <c r="AE201" s="187">
        <v>0</v>
      </c>
      <c r="AF201" s="195">
        <v>0</v>
      </c>
      <c r="AG201" s="187">
        <v>0</v>
      </c>
      <c r="AH201" s="195">
        <v>0</v>
      </c>
      <c r="AI201" s="201">
        <v>0</v>
      </c>
      <c r="AJ201" s="187">
        <v>22</v>
      </c>
      <c r="AK201" s="195">
        <v>0</v>
      </c>
      <c r="AL201" s="187">
        <v>22</v>
      </c>
      <c r="AM201" s="195">
        <v>0</v>
      </c>
      <c r="AN201" s="187">
        <v>12</v>
      </c>
      <c r="AO201" s="195">
        <v>0</v>
      </c>
      <c r="AP201" s="187">
        <v>10</v>
      </c>
      <c r="AQ201" s="195">
        <v>0</v>
      </c>
      <c r="AR201" s="187">
        <v>25</v>
      </c>
      <c r="AS201" s="195">
        <v>0</v>
      </c>
      <c r="AT201" s="187">
        <v>15</v>
      </c>
      <c r="AU201" s="195">
        <v>0</v>
      </c>
      <c r="AV201" s="187">
        <v>0</v>
      </c>
      <c r="AW201" s="195">
        <v>0</v>
      </c>
      <c r="AX201" s="187">
        <v>22</v>
      </c>
      <c r="AY201" s="195">
        <v>0</v>
      </c>
      <c r="AZ201" s="206">
        <v>0</v>
      </c>
      <c r="BA201" s="187">
        <v>30</v>
      </c>
      <c r="BB201" s="195">
        <v>0</v>
      </c>
      <c r="BC201" s="187">
        <v>46</v>
      </c>
      <c r="BD201" s="195">
        <v>0</v>
      </c>
      <c r="BE201" s="187">
        <v>24</v>
      </c>
      <c r="BF201" s="187">
        <v>4</v>
      </c>
      <c r="BG201" s="187">
        <v>20</v>
      </c>
    </row>
    <row r="202" spans="2:59" s="13" customFormat="1" ht="15" customHeight="1" x14ac:dyDescent="0.25">
      <c r="B202" s="209" t="s">
        <v>90</v>
      </c>
      <c r="C202" s="209" t="s">
        <v>34</v>
      </c>
      <c r="D202" s="209">
        <v>8083</v>
      </c>
      <c r="E202" s="209" t="s">
        <v>476</v>
      </c>
      <c r="F202" s="202">
        <v>0</v>
      </c>
      <c r="G202" s="187">
        <v>0</v>
      </c>
      <c r="H202" s="195">
        <v>0</v>
      </c>
      <c r="I202" s="187">
        <v>0</v>
      </c>
      <c r="J202" s="195">
        <v>0</v>
      </c>
      <c r="K202" s="187" t="e">
        <v>#N/A</v>
      </c>
      <c r="L202" s="195">
        <v>0</v>
      </c>
      <c r="M202" s="187" t="e">
        <v>#N/A</v>
      </c>
      <c r="N202" s="195">
        <v>0</v>
      </c>
      <c r="O202" s="187" t="e">
        <v>#N/A</v>
      </c>
      <c r="P202" s="195">
        <v>0</v>
      </c>
      <c r="Q202" s="187" t="e">
        <v>#N/A</v>
      </c>
      <c r="R202" s="195">
        <v>0</v>
      </c>
      <c r="S202" s="187" t="e">
        <v>#N/A</v>
      </c>
      <c r="T202" s="195">
        <v>0</v>
      </c>
      <c r="U202" s="187" t="e">
        <v>#N/A</v>
      </c>
      <c r="V202" s="195">
        <v>0</v>
      </c>
      <c r="W202" s="187" t="e">
        <v>#N/A</v>
      </c>
      <c r="X202" s="195">
        <v>0</v>
      </c>
      <c r="Y202" s="187" t="e">
        <v>#N/A</v>
      </c>
      <c r="Z202" s="195">
        <v>0</v>
      </c>
      <c r="AA202" s="187" t="e">
        <v>#N/A</v>
      </c>
      <c r="AB202" s="195">
        <v>0</v>
      </c>
      <c r="AC202" s="187" t="e">
        <v>#N/A</v>
      </c>
      <c r="AD202" s="195">
        <v>0</v>
      </c>
      <c r="AE202" s="187" t="e">
        <v>#N/A</v>
      </c>
      <c r="AF202" s="195">
        <v>0</v>
      </c>
      <c r="AG202" s="187" t="e">
        <v>#N/A</v>
      </c>
      <c r="AH202" s="195">
        <v>0</v>
      </c>
      <c r="AI202" s="201">
        <v>0</v>
      </c>
      <c r="AJ202" s="187" t="e">
        <v>#N/A</v>
      </c>
      <c r="AK202" s="195">
        <v>0</v>
      </c>
      <c r="AL202" s="187" t="e">
        <v>#N/A</v>
      </c>
      <c r="AM202" s="195">
        <v>0</v>
      </c>
      <c r="AN202" s="187" t="e">
        <v>#N/A</v>
      </c>
      <c r="AO202" s="195">
        <v>0</v>
      </c>
      <c r="AP202" s="187" t="e">
        <v>#N/A</v>
      </c>
      <c r="AQ202" s="195">
        <v>0</v>
      </c>
      <c r="AR202" s="187" t="e">
        <v>#N/A</v>
      </c>
      <c r="AS202" s="195">
        <v>0</v>
      </c>
      <c r="AT202" s="187" t="e">
        <v>#N/A</v>
      </c>
      <c r="AU202" s="195">
        <v>0</v>
      </c>
      <c r="AV202" s="187" t="e">
        <v>#N/A</v>
      </c>
      <c r="AW202" s="195">
        <v>0</v>
      </c>
      <c r="AX202" s="187" t="e">
        <v>#N/A</v>
      </c>
      <c r="AY202" s="195">
        <v>0</v>
      </c>
      <c r="AZ202" s="206">
        <v>0</v>
      </c>
      <c r="BA202" s="187" t="e">
        <v>#N/A</v>
      </c>
      <c r="BB202" s="195">
        <v>0</v>
      </c>
      <c r="BC202" s="187" t="e">
        <v>#N/A</v>
      </c>
      <c r="BD202" s="195">
        <v>0</v>
      </c>
      <c r="BE202" s="187" t="e">
        <v>#N/A</v>
      </c>
      <c r="BF202" s="187" t="e">
        <v>#N/A</v>
      </c>
      <c r="BG202" s="187" t="e">
        <v>#N/A</v>
      </c>
    </row>
    <row r="203" spans="2:59" s="13" customFormat="1" ht="15" customHeight="1" x14ac:dyDescent="0.25">
      <c r="B203" s="209" t="s">
        <v>90</v>
      </c>
      <c r="C203" s="209" t="s">
        <v>34</v>
      </c>
      <c r="D203" s="209">
        <v>11020</v>
      </c>
      <c r="E203" s="209" t="s">
        <v>275</v>
      </c>
      <c r="F203" s="202">
        <v>0</v>
      </c>
      <c r="G203" s="187">
        <v>5</v>
      </c>
      <c r="H203" s="195">
        <v>0</v>
      </c>
      <c r="I203" s="187">
        <v>3</v>
      </c>
      <c r="J203" s="195">
        <v>0</v>
      </c>
      <c r="K203" s="187">
        <v>0</v>
      </c>
      <c r="L203" s="195">
        <v>0</v>
      </c>
      <c r="M203" s="187">
        <v>0</v>
      </c>
      <c r="N203" s="195">
        <v>0</v>
      </c>
      <c r="O203" s="187">
        <v>0</v>
      </c>
      <c r="P203" s="195">
        <v>0</v>
      </c>
      <c r="Q203" s="187">
        <v>0</v>
      </c>
      <c r="R203" s="195">
        <v>0</v>
      </c>
      <c r="S203" s="187">
        <v>0</v>
      </c>
      <c r="T203" s="195">
        <v>0</v>
      </c>
      <c r="U203" s="187">
        <v>0</v>
      </c>
      <c r="V203" s="195">
        <v>0</v>
      </c>
      <c r="W203" s="187">
        <v>0</v>
      </c>
      <c r="X203" s="195">
        <v>0</v>
      </c>
      <c r="Y203" s="187">
        <v>0</v>
      </c>
      <c r="Z203" s="195">
        <v>0</v>
      </c>
      <c r="AA203" s="187">
        <v>0</v>
      </c>
      <c r="AB203" s="195">
        <v>0</v>
      </c>
      <c r="AC203" s="187">
        <v>0</v>
      </c>
      <c r="AD203" s="195">
        <v>0</v>
      </c>
      <c r="AE203" s="187">
        <v>0</v>
      </c>
      <c r="AF203" s="195">
        <v>0</v>
      </c>
      <c r="AG203" s="187">
        <v>0</v>
      </c>
      <c r="AH203" s="195">
        <v>0</v>
      </c>
      <c r="AI203" s="201">
        <v>0</v>
      </c>
      <c r="AJ203" s="187">
        <v>0</v>
      </c>
      <c r="AK203" s="195">
        <v>0</v>
      </c>
      <c r="AL203" s="187">
        <v>0</v>
      </c>
      <c r="AM203" s="195">
        <v>0</v>
      </c>
      <c r="AN203" s="187">
        <v>0</v>
      </c>
      <c r="AO203" s="195">
        <v>0</v>
      </c>
      <c r="AP203" s="187">
        <v>0</v>
      </c>
      <c r="AQ203" s="195">
        <v>0</v>
      </c>
      <c r="AR203" s="187">
        <v>0</v>
      </c>
      <c r="AS203" s="195">
        <v>0</v>
      </c>
      <c r="AT203" s="187">
        <v>0</v>
      </c>
      <c r="AU203" s="195">
        <v>0</v>
      </c>
      <c r="AV203" s="187">
        <v>0</v>
      </c>
      <c r="AW203" s="195">
        <v>0</v>
      </c>
      <c r="AX203" s="187">
        <v>0</v>
      </c>
      <c r="AY203" s="195">
        <v>0</v>
      </c>
      <c r="AZ203" s="206">
        <v>0</v>
      </c>
      <c r="BA203" s="187">
        <v>0</v>
      </c>
      <c r="BB203" s="195">
        <v>0</v>
      </c>
      <c r="BC203" s="187">
        <v>0</v>
      </c>
      <c r="BD203" s="195">
        <v>0</v>
      </c>
      <c r="BE203" s="187">
        <v>0</v>
      </c>
      <c r="BF203" s="187">
        <v>19</v>
      </c>
      <c r="BG203" s="187">
        <v>45</v>
      </c>
    </row>
    <row r="204" spans="2:59" s="13" customFormat="1" ht="15" customHeight="1" x14ac:dyDescent="0.25">
      <c r="B204" s="210" t="s">
        <v>90</v>
      </c>
      <c r="C204" s="210" t="s">
        <v>34</v>
      </c>
      <c r="D204" s="210">
        <v>8577</v>
      </c>
      <c r="E204" s="210" t="s">
        <v>274</v>
      </c>
      <c r="F204" s="202">
        <v>0</v>
      </c>
      <c r="G204" s="187">
        <v>4</v>
      </c>
      <c r="H204" s="195">
        <v>0</v>
      </c>
      <c r="I204" s="187">
        <v>4</v>
      </c>
      <c r="J204" s="195">
        <v>0</v>
      </c>
      <c r="K204" s="187">
        <v>10</v>
      </c>
      <c r="L204" s="195">
        <v>0</v>
      </c>
      <c r="M204" s="187">
        <v>1</v>
      </c>
      <c r="N204" s="195">
        <v>0</v>
      </c>
      <c r="O204" s="187">
        <v>5</v>
      </c>
      <c r="P204" s="195">
        <v>0</v>
      </c>
      <c r="Q204" s="187">
        <v>9</v>
      </c>
      <c r="R204" s="195">
        <v>0</v>
      </c>
      <c r="S204" s="187">
        <v>1</v>
      </c>
      <c r="T204" s="195">
        <v>0</v>
      </c>
      <c r="U204" s="187">
        <v>5</v>
      </c>
      <c r="V204" s="195">
        <v>0</v>
      </c>
      <c r="W204" s="187">
        <v>17</v>
      </c>
      <c r="X204" s="195">
        <v>0</v>
      </c>
      <c r="Y204" s="187">
        <v>3</v>
      </c>
      <c r="Z204" s="195">
        <v>0</v>
      </c>
      <c r="AA204" s="187">
        <v>13</v>
      </c>
      <c r="AB204" s="195">
        <v>0</v>
      </c>
      <c r="AC204" s="187">
        <v>3</v>
      </c>
      <c r="AD204" s="195">
        <v>0</v>
      </c>
      <c r="AE204" s="187">
        <v>0</v>
      </c>
      <c r="AF204" s="195">
        <v>0</v>
      </c>
      <c r="AG204" s="187">
        <v>0</v>
      </c>
      <c r="AH204" s="195">
        <v>0</v>
      </c>
      <c r="AI204" s="201">
        <v>0</v>
      </c>
      <c r="AJ204" s="187">
        <v>6</v>
      </c>
      <c r="AK204" s="195">
        <v>0</v>
      </c>
      <c r="AL204" s="187">
        <v>7</v>
      </c>
      <c r="AM204" s="195">
        <v>0</v>
      </c>
      <c r="AN204" s="187">
        <v>2</v>
      </c>
      <c r="AO204" s="195">
        <v>0</v>
      </c>
      <c r="AP204" s="187">
        <v>2</v>
      </c>
      <c r="AQ204" s="195">
        <v>0</v>
      </c>
      <c r="AR204" s="187">
        <v>1</v>
      </c>
      <c r="AS204" s="195">
        <v>0</v>
      </c>
      <c r="AT204" s="187">
        <v>1</v>
      </c>
      <c r="AU204" s="195">
        <v>0</v>
      </c>
      <c r="AV204" s="187">
        <v>0</v>
      </c>
      <c r="AW204" s="195">
        <v>0</v>
      </c>
      <c r="AX204" s="187">
        <v>1</v>
      </c>
      <c r="AY204" s="195">
        <v>0</v>
      </c>
      <c r="AZ204" s="206">
        <v>0</v>
      </c>
      <c r="BA204" s="187">
        <v>3</v>
      </c>
      <c r="BB204" s="195">
        <v>0</v>
      </c>
      <c r="BC204" s="187">
        <v>10</v>
      </c>
      <c r="BD204" s="195">
        <v>0</v>
      </c>
      <c r="BE204" s="187">
        <v>1</v>
      </c>
      <c r="BF204" s="187">
        <v>15</v>
      </c>
      <c r="BG204" s="187">
        <v>40</v>
      </c>
    </row>
    <row r="205" spans="2:59" s="13" customFormat="1" ht="15" customHeight="1" x14ac:dyDescent="0.25">
      <c r="B205" s="209" t="s">
        <v>90</v>
      </c>
      <c r="C205" s="209" t="s">
        <v>34</v>
      </c>
      <c r="D205" s="209">
        <v>8835</v>
      </c>
      <c r="E205" s="209" t="s">
        <v>418</v>
      </c>
      <c r="F205" s="202">
        <v>0</v>
      </c>
      <c r="G205" s="187">
        <v>0</v>
      </c>
      <c r="H205" s="195">
        <v>0</v>
      </c>
      <c r="I205" s="187">
        <v>0</v>
      </c>
      <c r="J205" s="195">
        <v>0</v>
      </c>
      <c r="K205" s="187">
        <v>124</v>
      </c>
      <c r="L205" s="195">
        <v>0</v>
      </c>
      <c r="M205" s="187">
        <v>132</v>
      </c>
      <c r="N205" s="195">
        <v>0</v>
      </c>
      <c r="O205" s="187">
        <v>137</v>
      </c>
      <c r="P205" s="195">
        <v>0</v>
      </c>
      <c r="Q205" s="187">
        <v>126</v>
      </c>
      <c r="R205" s="195">
        <v>0</v>
      </c>
      <c r="S205" s="187">
        <v>126</v>
      </c>
      <c r="T205" s="195">
        <v>0</v>
      </c>
      <c r="U205" s="187">
        <v>138</v>
      </c>
      <c r="V205" s="195">
        <v>0</v>
      </c>
      <c r="W205" s="187">
        <v>129</v>
      </c>
      <c r="X205" s="195">
        <v>0</v>
      </c>
      <c r="Y205" s="187">
        <v>131</v>
      </c>
      <c r="Z205" s="195">
        <v>0</v>
      </c>
      <c r="AA205" s="187">
        <v>124</v>
      </c>
      <c r="AB205" s="195">
        <v>0</v>
      </c>
      <c r="AC205" s="187">
        <v>136</v>
      </c>
      <c r="AD205" s="195">
        <v>0</v>
      </c>
      <c r="AE205" s="187">
        <v>0</v>
      </c>
      <c r="AF205" s="195">
        <v>0</v>
      </c>
      <c r="AG205" s="187">
        <v>0</v>
      </c>
      <c r="AH205" s="195">
        <v>0</v>
      </c>
      <c r="AI205" s="201">
        <v>0</v>
      </c>
      <c r="AJ205" s="187">
        <v>133</v>
      </c>
      <c r="AK205" s="195">
        <v>0</v>
      </c>
      <c r="AL205" s="187">
        <v>138</v>
      </c>
      <c r="AM205" s="195">
        <v>0</v>
      </c>
      <c r="AN205" s="187">
        <v>55</v>
      </c>
      <c r="AO205" s="195">
        <v>0</v>
      </c>
      <c r="AP205" s="187">
        <v>58</v>
      </c>
      <c r="AQ205" s="195">
        <v>0</v>
      </c>
      <c r="AR205" s="187">
        <v>85</v>
      </c>
      <c r="AS205" s="195">
        <v>0</v>
      </c>
      <c r="AT205" s="187">
        <v>42</v>
      </c>
      <c r="AU205" s="195">
        <v>0</v>
      </c>
      <c r="AV205" s="187">
        <v>0</v>
      </c>
      <c r="AW205" s="195">
        <v>0</v>
      </c>
      <c r="AX205" s="187">
        <v>91</v>
      </c>
      <c r="AY205" s="195">
        <v>0</v>
      </c>
      <c r="AZ205" s="206">
        <v>0</v>
      </c>
      <c r="BA205" s="187">
        <v>61</v>
      </c>
      <c r="BB205" s="195">
        <v>0</v>
      </c>
      <c r="BC205" s="187">
        <v>105</v>
      </c>
      <c r="BD205" s="195">
        <v>0</v>
      </c>
      <c r="BE205" s="187">
        <v>78</v>
      </c>
      <c r="BF205" s="187">
        <v>83</v>
      </c>
      <c r="BG205" s="187">
        <v>139</v>
      </c>
    </row>
    <row r="206" spans="2:59" s="13" customFormat="1" ht="15" customHeight="1" x14ac:dyDescent="0.25">
      <c r="B206" s="209" t="s">
        <v>90</v>
      </c>
      <c r="C206" s="209" t="s">
        <v>34</v>
      </c>
      <c r="D206" s="209">
        <v>4370</v>
      </c>
      <c r="E206" s="209" t="s">
        <v>89</v>
      </c>
      <c r="F206" s="202">
        <v>0</v>
      </c>
      <c r="G206" s="187">
        <v>619</v>
      </c>
      <c r="H206" s="195">
        <v>0</v>
      </c>
      <c r="I206" s="187">
        <v>641</v>
      </c>
      <c r="J206" s="195">
        <v>0</v>
      </c>
      <c r="K206" s="187">
        <v>11</v>
      </c>
      <c r="L206" s="195">
        <v>0</v>
      </c>
      <c r="M206" s="187">
        <v>7</v>
      </c>
      <c r="N206" s="195">
        <v>0</v>
      </c>
      <c r="O206" s="187">
        <v>5</v>
      </c>
      <c r="P206" s="195">
        <v>0</v>
      </c>
      <c r="Q206" s="187">
        <v>12</v>
      </c>
      <c r="R206" s="195">
        <v>0</v>
      </c>
      <c r="S206" s="187">
        <v>6</v>
      </c>
      <c r="T206" s="195">
        <v>0</v>
      </c>
      <c r="U206" s="187">
        <v>5</v>
      </c>
      <c r="V206" s="195">
        <v>0</v>
      </c>
      <c r="W206" s="187">
        <v>11</v>
      </c>
      <c r="X206" s="195">
        <v>0</v>
      </c>
      <c r="Y206" s="187">
        <v>6</v>
      </c>
      <c r="Z206" s="195">
        <v>0</v>
      </c>
      <c r="AA206" s="187">
        <v>12</v>
      </c>
      <c r="AB206" s="195">
        <v>0</v>
      </c>
      <c r="AC206" s="187">
        <v>6</v>
      </c>
      <c r="AD206" s="195">
        <v>0</v>
      </c>
      <c r="AE206" s="187">
        <v>1</v>
      </c>
      <c r="AF206" s="195">
        <v>0</v>
      </c>
      <c r="AG206" s="187">
        <v>0</v>
      </c>
      <c r="AH206" s="195">
        <v>0</v>
      </c>
      <c r="AI206" s="201">
        <v>0</v>
      </c>
      <c r="AJ206" s="187">
        <v>2</v>
      </c>
      <c r="AK206" s="195">
        <v>0</v>
      </c>
      <c r="AL206" s="187">
        <v>2</v>
      </c>
      <c r="AM206" s="195">
        <v>0</v>
      </c>
      <c r="AN206" s="187">
        <v>3</v>
      </c>
      <c r="AO206" s="195">
        <v>0</v>
      </c>
      <c r="AP206" s="187">
        <v>1</v>
      </c>
      <c r="AQ206" s="195">
        <v>0</v>
      </c>
      <c r="AR206" s="187">
        <v>1</v>
      </c>
      <c r="AS206" s="195">
        <v>0</v>
      </c>
      <c r="AT206" s="187">
        <v>0</v>
      </c>
      <c r="AU206" s="195">
        <v>0</v>
      </c>
      <c r="AV206" s="187">
        <v>1</v>
      </c>
      <c r="AW206" s="195">
        <v>0</v>
      </c>
      <c r="AX206" s="187">
        <v>0</v>
      </c>
      <c r="AY206" s="195">
        <v>0</v>
      </c>
      <c r="AZ206" s="206">
        <v>0</v>
      </c>
      <c r="BA206" s="187">
        <v>6</v>
      </c>
      <c r="BB206" s="195">
        <v>0</v>
      </c>
      <c r="BC206" s="187">
        <v>4</v>
      </c>
      <c r="BD206" s="195">
        <v>0</v>
      </c>
      <c r="BE206" s="187">
        <v>3</v>
      </c>
      <c r="BF206" s="187">
        <v>4</v>
      </c>
      <c r="BG206" s="187">
        <v>3</v>
      </c>
    </row>
    <row r="207" spans="2:59" s="13" customFormat="1" ht="15" customHeight="1" x14ac:dyDescent="0.25">
      <c r="B207" s="209" t="s">
        <v>90</v>
      </c>
      <c r="C207" s="209" t="s">
        <v>34</v>
      </c>
      <c r="D207" s="209">
        <v>11470</v>
      </c>
      <c r="E207" s="209" t="s">
        <v>216</v>
      </c>
      <c r="F207" s="202">
        <v>0</v>
      </c>
      <c r="G207" s="187">
        <v>268</v>
      </c>
      <c r="H207" s="195">
        <v>0</v>
      </c>
      <c r="I207" s="187">
        <v>282</v>
      </c>
      <c r="J207" s="195">
        <v>0</v>
      </c>
      <c r="K207" s="187">
        <v>32</v>
      </c>
      <c r="L207" s="195">
        <v>0</v>
      </c>
      <c r="M207" s="187">
        <v>28</v>
      </c>
      <c r="N207" s="195">
        <v>0</v>
      </c>
      <c r="O207" s="187">
        <v>16</v>
      </c>
      <c r="P207" s="195">
        <v>0</v>
      </c>
      <c r="Q207" s="187">
        <v>27</v>
      </c>
      <c r="R207" s="195">
        <v>0</v>
      </c>
      <c r="S207" s="187">
        <v>18</v>
      </c>
      <c r="T207" s="195">
        <v>0</v>
      </c>
      <c r="U207" s="187">
        <v>21</v>
      </c>
      <c r="V207" s="195">
        <v>0</v>
      </c>
      <c r="W207" s="187">
        <v>34</v>
      </c>
      <c r="X207" s="195">
        <v>0</v>
      </c>
      <c r="Y207" s="187">
        <v>28</v>
      </c>
      <c r="Z207" s="195">
        <v>0</v>
      </c>
      <c r="AA207" s="187">
        <v>31</v>
      </c>
      <c r="AB207" s="195">
        <v>0</v>
      </c>
      <c r="AC207" s="187">
        <v>26</v>
      </c>
      <c r="AD207" s="195">
        <v>0</v>
      </c>
      <c r="AE207" s="187">
        <v>11</v>
      </c>
      <c r="AF207" s="195">
        <v>0</v>
      </c>
      <c r="AG207" s="187">
        <v>6</v>
      </c>
      <c r="AH207" s="195">
        <v>0</v>
      </c>
      <c r="AI207" s="201">
        <v>0</v>
      </c>
      <c r="AJ207" s="187">
        <v>11</v>
      </c>
      <c r="AK207" s="195">
        <v>0</v>
      </c>
      <c r="AL207" s="187">
        <v>10</v>
      </c>
      <c r="AM207" s="195">
        <v>0</v>
      </c>
      <c r="AN207" s="187">
        <v>9</v>
      </c>
      <c r="AO207" s="195">
        <v>0</v>
      </c>
      <c r="AP207" s="187">
        <v>0</v>
      </c>
      <c r="AQ207" s="195">
        <v>0</v>
      </c>
      <c r="AR207" s="187">
        <v>0</v>
      </c>
      <c r="AS207" s="195">
        <v>0</v>
      </c>
      <c r="AT207" s="187">
        <v>2</v>
      </c>
      <c r="AU207" s="195">
        <v>0</v>
      </c>
      <c r="AV207" s="187">
        <v>1</v>
      </c>
      <c r="AW207" s="195">
        <v>0</v>
      </c>
      <c r="AX207" s="187">
        <v>1</v>
      </c>
      <c r="AY207" s="195">
        <v>0</v>
      </c>
      <c r="AZ207" s="206">
        <v>0</v>
      </c>
      <c r="BA207" s="187">
        <v>3</v>
      </c>
      <c r="BB207" s="195">
        <v>0</v>
      </c>
      <c r="BC207" s="187">
        <v>2</v>
      </c>
      <c r="BD207" s="195">
        <v>0</v>
      </c>
      <c r="BE207" s="187">
        <v>14</v>
      </c>
      <c r="BF207" s="187">
        <v>4</v>
      </c>
      <c r="BG207" s="187">
        <v>19</v>
      </c>
    </row>
    <row r="208" spans="2:59" s="13" customFormat="1" ht="15" customHeight="1" x14ac:dyDescent="0.25">
      <c r="B208" s="210" t="s">
        <v>90</v>
      </c>
      <c r="C208" s="210" t="s">
        <v>34</v>
      </c>
      <c r="D208" s="210">
        <v>11833</v>
      </c>
      <c r="E208" s="210" t="s">
        <v>416</v>
      </c>
      <c r="F208" s="202">
        <v>0</v>
      </c>
      <c r="G208" s="187">
        <v>0</v>
      </c>
      <c r="H208" s="195">
        <v>0</v>
      </c>
      <c r="I208" s="187">
        <v>0</v>
      </c>
      <c r="J208" s="195">
        <v>0</v>
      </c>
      <c r="K208" s="187">
        <v>9</v>
      </c>
      <c r="L208" s="195">
        <v>0</v>
      </c>
      <c r="M208" s="187">
        <v>15</v>
      </c>
      <c r="N208" s="195">
        <v>0</v>
      </c>
      <c r="O208" s="187">
        <v>13</v>
      </c>
      <c r="P208" s="195">
        <v>0</v>
      </c>
      <c r="Q208" s="187">
        <v>11</v>
      </c>
      <c r="R208" s="195">
        <v>0</v>
      </c>
      <c r="S208" s="187">
        <v>15</v>
      </c>
      <c r="T208" s="195">
        <v>0</v>
      </c>
      <c r="U208" s="187">
        <v>13</v>
      </c>
      <c r="V208" s="195">
        <v>0</v>
      </c>
      <c r="W208" s="187">
        <v>8</v>
      </c>
      <c r="X208" s="195">
        <v>0</v>
      </c>
      <c r="Y208" s="187">
        <v>15</v>
      </c>
      <c r="Z208" s="195">
        <v>0</v>
      </c>
      <c r="AA208" s="187">
        <v>8</v>
      </c>
      <c r="AB208" s="195">
        <v>0</v>
      </c>
      <c r="AC208" s="187">
        <v>14</v>
      </c>
      <c r="AD208" s="195">
        <v>0</v>
      </c>
      <c r="AE208" s="187">
        <v>4</v>
      </c>
      <c r="AF208" s="195">
        <v>0</v>
      </c>
      <c r="AG208" s="187">
        <v>6</v>
      </c>
      <c r="AH208" s="195">
        <v>0</v>
      </c>
      <c r="AI208" s="201">
        <v>0</v>
      </c>
      <c r="AJ208" s="187">
        <v>17</v>
      </c>
      <c r="AK208" s="195">
        <v>0</v>
      </c>
      <c r="AL208" s="187">
        <v>15</v>
      </c>
      <c r="AM208" s="195">
        <v>0</v>
      </c>
      <c r="AN208" s="187">
        <v>20</v>
      </c>
      <c r="AO208" s="195">
        <v>0</v>
      </c>
      <c r="AP208" s="187">
        <v>13</v>
      </c>
      <c r="AQ208" s="195">
        <v>0</v>
      </c>
      <c r="AR208" s="187">
        <v>8</v>
      </c>
      <c r="AS208" s="195">
        <v>0</v>
      </c>
      <c r="AT208" s="187">
        <v>11</v>
      </c>
      <c r="AU208" s="195">
        <v>0</v>
      </c>
      <c r="AV208" s="187">
        <v>0</v>
      </c>
      <c r="AW208" s="195">
        <v>0</v>
      </c>
      <c r="AX208" s="187">
        <v>12</v>
      </c>
      <c r="AY208" s="195">
        <v>0</v>
      </c>
      <c r="AZ208" s="206">
        <v>0</v>
      </c>
      <c r="BA208" s="187">
        <v>23</v>
      </c>
      <c r="BB208" s="195">
        <v>0</v>
      </c>
      <c r="BC208" s="187">
        <v>21</v>
      </c>
      <c r="BD208" s="195">
        <v>0</v>
      </c>
      <c r="BE208" s="187">
        <v>9</v>
      </c>
      <c r="BF208" s="187">
        <v>2</v>
      </c>
      <c r="BG208" s="187">
        <v>4</v>
      </c>
    </row>
    <row r="209" spans="2:59" s="13" customFormat="1" ht="15" customHeight="1" x14ac:dyDescent="0.25">
      <c r="B209" s="210" t="s">
        <v>90</v>
      </c>
      <c r="C209" s="210" t="s">
        <v>34</v>
      </c>
      <c r="D209" s="210">
        <v>11129</v>
      </c>
      <c r="E209" s="210" t="s">
        <v>499</v>
      </c>
      <c r="F209" s="202">
        <v>0</v>
      </c>
      <c r="G209" s="187">
        <v>24</v>
      </c>
      <c r="H209" s="195">
        <v>0</v>
      </c>
      <c r="I209" s="187">
        <v>0</v>
      </c>
      <c r="J209" s="195">
        <v>0</v>
      </c>
      <c r="K209" s="187">
        <v>2</v>
      </c>
      <c r="L209" s="195">
        <v>0</v>
      </c>
      <c r="M209" s="187">
        <v>2</v>
      </c>
      <c r="N209" s="195">
        <v>0</v>
      </c>
      <c r="O209" s="187">
        <v>0</v>
      </c>
      <c r="P209" s="195">
        <v>0</v>
      </c>
      <c r="Q209" s="187">
        <v>1</v>
      </c>
      <c r="R209" s="195">
        <v>0</v>
      </c>
      <c r="S209" s="187">
        <v>2</v>
      </c>
      <c r="T209" s="195">
        <v>0</v>
      </c>
      <c r="U209" s="187">
        <v>1</v>
      </c>
      <c r="V209" s="195">
        <v>0</v>
      </c>
      <c r="W209" s="187">
        <v>1</v>
      </c>
      <c r="X209" s="195">
        <v>0</v>
      </c>
      <c r="Y209" s="187">
        <v>2</v>
      </c>
      <c r="Z209" s="195">
        <v>0</v>
      </c>
      <c r="AA209" s="187">
        <v>1</v>
      </c>
      <c r="AB209" s="195">
        <v>0</v>
      </c>
      <c r="AC209" s="187">
        <v>2</v>
      </c>
      <c r="AD209" s="195">
        <v>0</v>
      </c>
      <c r="AE209" s="187">
        <v>0</v>
      </c>
      <c r="AF209" s="195">
        <v>0</v>
      </c>
      <c r="AG209" s="187">
        <v>0</v>
      </c>
      <c r="AH209" s="195">
        <v>0</v>
      </c>
      <c r="AI209" s="201">
        <v>0</v>
      </c>
      <c r="AJ209" s="187">
        <v>1</v>
      </c>
      <c r="AK209" s="195">
        <v>0</v>
      </c>
      <c r="AL209" s="187">
        <v>1</v>
      </c>
      <c r="AM209" s="195">
        <v>0</v>
      </c>
      <c r="AN209" s="187">
        <v>2</v>
      </c>
      <c r="AO209" s="195">
        <v>0</v>
      </c>
      <c r="AP209" s="187">
        <v>0</v>
      </c>
      <c r="AQ209" s="195">
        <v>0</v>
      </c>
      <c r="AR209" s="187">
        <v>1</v>
      </c>
      <c r="AS209" s="195">
        <v>0</v>
      </c>
      <c r="AT209" s="187">
        <v>1</v>
      </c>
      <c r="AU209" s="195">
        <v>0</v>
      </c>
      <c r="AV209" s="187">
        <v>0</v>
      </c>
      <c r="AW209" s="195">
        <v>0</v>
      </c>
      <c r="AX209" s="187">
        <v>0</v>
      </c>
      <c r="AY209" s="195">
        <v>0</v>
      </c>
      <c r="AZ209" s="206">
        <v>0</v>
      </c>
      <c r="BA209" s="187">
        <v>1</v>
      </c>
      <c r="BB209" s="195">
        <v>0</v>
      </c>
      <c r="BC209" s="187">
        <v>1</v>
      </c>
      <c r="BD209" s="195">
        <v>0</v>
      </c>
      <c r="BE209" s="187">
        <v>0</v>
      </c>
      <c r="BF209" s="187">
        <v>0</v>
      </c>
      <c r="BG209" s="187">
        <v>0</v>
      </c>
    </row>
    <row r="210" spans="2:59" s="13" customFormat="1" ht="15" customHeight="1" x14ac:dyDescent="0.25">
      <c r="B210" s="209" t="s">
        <v>90</v>
      </c>
      <c r="C210" s="209" t="s">
        <v>34</v>
      </c>
      <c r="D210" s="209">
        <v>8836</v>
      </c>
      <c r="E210" s="209" t="s">
        <v>427</v>
      </c>
      <c r="F210" s="202">
        <v>0</v>
      </c>
      <c r="G210" s="187">
        <v>0</v>
      </c>
      <c r="H210" s="195">
        <v>0</v>
      </c>
      <c r="I210" s="187">
        <v>0</v>
      </c>
      <c r="J210" s="195">
        <v>0</v>
      </c>
      <c r="K210" s="187">
        <v>96</v>
      </c>
      <c r="L210" s="195">
        <v>0</v>
      </c>
      <c r="M210" s="187">
        <v>95</v>
      </c>
      <c r="N210" s="195">
        <v>0</v>
      </c>
      <c r="O210" s="187">
        <v>93</v>
      </c>
      <c r="P210" s="195">
        <v>0</v>
      </c>
      <c r="Q210" s="187">
        <v>95</v>
      </c>
      <c r="R210" s="195">
        <v>0</v>
      </c>
      <c r="S210" s="187">
        <v>96</v>
      </c>
      <c r="T210" s="195">
        <v>0</v>
      </c>
      <c r="U210" s="187">
        <v>93</v>
      </c>
      <c r="V210" s="195">
        <v>0</v>
      </c>
      <c r="W210" s="187">
        <v>96</v>
      </c>
      <c r="X210" s="195">
        <v>0</v>
      </c>
      <c r="Y210" s="187">
        <v>97</v>
      </c>
      <c r="Z210" s="195">
        <v>0</v>
      </c>
      <c r="AA210" s="187">
        <v>96</v>
      </c>
      <c r="AB210" s="195">
        <v>0</v>
      </c>
      <c r="AC210" s="187">
        <v>98</v>
      </c>
      <c r="AD210" s="195">
        <v>0</v>
      </c>
      <c r="AE210" s="187">
        <v>0</v>
      </c>
      <c r="AF210" s="195">
        <v>0</v>
      </c>
      <c r="AG210" s="187">
        <v>0</v>
      </c>
      <c r="AH210" s="195">
        <v>0</v>
      </c>
      <c r="AI210" s="201">
        <v>0</v>
      </c>
      <c r="AJ210" s="187">
        <v>102</v>
      </c>
      <c r="AK210" s="195">
        <v>0</v>
      </c>
      <c r="AL210" s="187">
        <v>104</v>
      </c>
      <c r="AM210" s="195">
        <v>0</v>
      </c>
      <c r="AN210" s="187">
        <v>42</v>
      </c>
      <c r="AO210" s="195">
        <v>0</v>
      </c>
      <c r="AP210" s="187">
        <v>46</v>
      </c>
      <c r="AQ210" s="195">
        <v>0</v>
      </c>
      <c r="AR210" s="187">
        <v>55</v>
      </c>
      <c r="AS210" s="195">
        <v>0</v>
      </c>
      <c r="AT210" s="187">
        <v>28</v>
      </c>
      <c r="AU210" s="195">
        <v>0</v>
      </c>
      <c r="AV210" s="187">
        <v>0</v>
      </c>
      <c r="AW210" s="195">
        <v>0</v>
      </c>
      <c r="AX210" s="187">
        <v>62</v>
      </c>
      <c r="AY210" s="195">
        <v>0</v>
      </c>
      <c r="AZ210" s="206">
        <v>0</v>
      </c>
      <c r="BA210" s="187">
        <v>40</v>
      </c>
      <c r="BB210" s="195">
        <v>0</v>
      </c>
      <c r="BC210" s="187">
        <v>73</v>
      </c>
      <c r="BD210" s="195">
        <v>0</v>
      </c>
      <c r="BE210" s="187">
        <v>39</v>
      </c>
      <c r="BF210" s="187">
        <v>33</v>
      </c>
      <c r="BG210" s="187">
        <v>3</v>
      </c>
    </row>
    <row r="211" spans="2:59" s="13" customFormat="1" ht="15" customHeight="1" x14ac:dyDescent="0.25">
      <c r="B211" s="209" t="s">
        <v>90</v>
      </c>
      <c r="C211" s="209" t="s">
        <v>34</v>
      </c>
      <c r="D211" s="209">
        <v>8349</v>
      </c>
      <c r="E211" s="209" t="s">
        <v>425</v>
      </c>
      <c r="F211" s="202">
        <v>0</v>
      </c>
      <c r="G211" s="187">
        <v>0</v>
      </c>
      <c r="H211" s="195">
        <v>0</v>
      </c>
      <c r="I211" s="187">
        <v>0</v>
      </c>
      <c r="J211" s="195">
        <v>0</v>
      </c>
      <c r="K211" s="187">
        <v>5</v>
      </c>
      <c r="L211" s="195">
        <v>0</v>
      </c>
      <c r="M211" s="187">
        <v>4</v>
      </c>
      <c r="N211" s="195">
        <v>0</v>
      </c>
      <c r="O211" s="187">
        <v>7</v>
      </c>
      <c r="P211" s="195">
        <v>0</v>
      </c>
      <c r="Q211" s="187">
        <v>5</v>
      </c>
      <c r="R211" s="195">
        <v>0</v>
      </c>
      <c r="S211" s="187">
        <v>4</v>
      </c>
      <c r="T211" s="195">
        <v>0</v>
      </c>
      <c r="U211" s="187">
        <v>7</v>
      </c>
      <c r="V211" s="195">
        <v>0</v>
      </c>
      <c r="W211" s="187">
        <v>5</v>
      </c>
      <c r="X211" s="195">
        <v>0</v>
      </c>
      <c r="Y211" s="187">
        <v>4</v>
      </c>
      <c r="Z211" s="195">
        <v>0</v>
      </c>
      <c r="AA211" s="187">
        <v>5</v>
      </c>
      <c r="AB211" s="195">
        <v>0</v>
      </c>
      <c r="AC211" s="187">
        <v>4</v>
      </c>
      <c r="AD211" s="195">
        <v>0</v>
      </c>
      <c r="AE211" s="187">
        <v>0</v>
      </c>
      <c r="AF211" s="195">
        <v>0</v>
      </c>
      <c r="AG211" s="187">
        <v>0</v>
      </c>
      <c r="AH211" s="195">
        <v>0</v>
      </c>
      <c r="AI211" s="201">
        <v>0</v>
      </c>
      <c r="AJ211" s="187">
        <v>2</v>
      </c>
      <c r="AK211" s="195">
        <v>0</v>
      </c>
      <c r="AL211" s="187">
        <v>2</v>
      </c>
      <c r="AM211" s="195">
        <v>0</v>
      </c>
      <c r="AN211" s="187">
        <v>2</v>
      </c>
      <c r="AO211" s="195">
        <v>0</v>
      </c>
      <c r="AP211" s="187">
        <v>5</v>
      </c>
      <c r="AQ211" s="195">
        <v>0</v>
      </c>
      <c r="AR211" s="187">
        <v>9</v>
      </c>
      <c r="AS211" s="195">
        <v>0</v>
      </c>
      <c r="AT211" s="187">
        <v>4</v>
      </c>
      <c r="AU211" s="195">
        <v>0</v>
      </c>
      <c r="AV211" s="187">
        <v>0</v>
      </c>
      <c r="AW211" s="195">
        <v>0</v>
      </c>
      <c r="AX211" s="187">
        <v>10</v>
      </c>
      <c r="AY211" s="195">
        <v>0</v>
      </c>
      <c r="AZ211" s="206">
        <v>0</v>
      </c>
      <c r="BA211" s="187">
        <v>1</v>
      </c>
      <c r="BB211" s="195">
        <v>0</v>
      </c>
      <c r="BC211" s="187">
        <v>2</v>
      </c>
      <c r="BD211" s="195">
        <v>0</v>
      </c>
      <c r="BE211" s="187">
        <v>0</v>
      </c>
      <c r="BF211" s="187">
        <v>1</v>
      </c>
      <c r="BG211" s="187">
        <v>5</v>
      </c>
    </row>
    <row r="212" spans="2:59" s="13" customFormat="1" ht="15" customHeight="1" x14ac:dyDescent="0.25">
      <c r="B212" s="210" t="s">
        <v>90</v>
      </c>
      <c r="C212" s="210" t="s">
        <v>34</v>
      </c>
      <c r="D212" s="210">
        <v>8892</v>
      </c>
      <c r="E212" s="210" t="s">
        <v>422</v>
      </c>
      <c r="F212" s="202">
        <v>0</v>
      </c>
      <c r="G212" s="187">
        <v>0</v>
      </c>
      <c r="H212" s="195">
        <v>0</v>
      </c>
      <c r="I212" s="187">
        <v>0</v>
      </c>
      <c r="J212" s="195">
        <v>0</v>
      </c>
      <c r="K212" s="187">
        <v>2</v>
      </c>
      <c r="L212" s="195">
        <v>0</v>
      </c>
      <c r="M212" s="187">
        <v>1</v>
      </c>
      <c r="N212" s="195">
        <v>0</v>
      </c>
      <c r="O212" s="187">
        <v>2</v>
      </c>
      <c r="P212" s="195">
        <v>0</v>
      </c>
      <c r="Q212" s="187">
        <v>2</v>
      </c>
      <c r="R212" s="195">
        <v>0</v>
      </c>
      <c r="S212" s="187">
        <v>1</v>
      </c>
      <c r="T212" s="195">
        <v>0</v>
      </c>
      <c r="U212" s="187">
        <v>2</v>
      </c>
      <c r="V212" s="195">
        <v>0</v>
      </c>
      <c r="W212" s="187">
        <v>2</v>
      </c>
      <c r="X212" s="195">
        <v>0</v>
      </c>
      <c r="Y212" s="187">
        <v>1</v>
      </c>
      <c r="Z212" s="195">
        <v>0</v>
      </c>
      <c r="AA212" s="187">
        <v>2</v>
      </c>
      <c r="AB212" s="195">
        <v>0</v>
      </c>
      <c r="AC212" s="187">
        <v>1</v>
      </c>
      <c r="AD212" s="195">
        <v>0</v>
      </c>
      <c r="AE212" s="187">
        <v>0</v>
      </c>
      <c r="AF212" s="195">
        <v>0</v>
      </c>
      <c r="AG212" s="187">
        <v>0</v>
      </c>
      <c r="AH212" s="195">
        <v>0</v>
      </c>
      <c r="AI212" s="201">
        <v>0</v>
      </c>
      <c r="AJ212" s="187">
        <v>1</v>
      </c>
      <c r="AK212" s="195">
        <v>0</v>
      </c>
      <c r="AL212" s="187">
        <v>1</v>
      </c>
      <c r="AM212" s="195">
        <v>0</v>
      </c>
      <c r="AN212" s="187">
        <v>2</v>
      </c>
      <c r="AO212" s="195">
        <v>0</v>
      </c>
      <c r="AP212" s="187">
        <v>2</v>
      </c>
      <c r="AQ212" s="195">
        <v>0</v>
      </c>
      <c r="AR212" s="187">
        <v>2</v>
      </c>
      <c r="AS212" s="195">
        <v>0</v>
      </c>
      <c r="AT212" s="187">
        <v>1</v>
      </c>
      <c r="AU212" s="195">
        <v>0</v>
      </c>
      <c r="AV212" s="187">
        <v>0</v>
      </c>
      <c r="AW212" s="195">
        <v>0</v>
      </c>
      <c r="AX212" s="187">
        <v>3</v>
      </c>
      <c r="AY212" s="195">
        <v>0</v>
      </c>
      <c r="AZ212" s="206">
        <v>0</v>
      </c>
      <c r="BA212" s="187">
        <v>1</v>
      </c>
      <c r="BB212" s="195">
        <v>0</v>
      </c>
      <c r="BC212" s="187">
        <v>3</v>
      </c>
      <c r="BD212" s="195">
        <v>0</v>
      </c>
      <c r="BE212" s="187">
        <v>3</v>
      </c>
      <c r="BF212" s="187">
        <v>4</v>
      </c>
      <c r="BG212" s="187">
        <v>16</v>
      </c>
    </row>
    <row r="213" spans="2:59" s="13" customFormat="1" ht="15" customHeight="1" x14ac:dyDescent="0.25">
      <c r="B213" s="210" t="s">
        <v>90</v>
      </c>
      <c r="C213" s="210" t="s">
        <v>34</v>
      </c>
      <c r="D213" s="210">
        <v>8839</v>
      </c>
      <c r="E213" s="210" t="s">
        <v>420</v>
      </c>
      <c r="F213" s="202">
        <v>0</v>
      </c>
      <c r="G213" s="187">
        <v>0</v>
      </c>
      <c r="H213" s="195">
        <v>0</v>
      </c>
      <c r="I213" s="187">
        <v>0</v>
      </c>
      <c r="J213" s="195">
        <v>0</v>
      </c>
      <c r="K213" s="187">
        <v>13</v>
      </c>
      <c r="L213" s="195">
        <v>0</v>
      </c>
      <c r="M213" s="187">
        <v>18</v>
      </c>
      <c r="N213" s="195">
        <v>0</v>
      </c>
      <c r="O213" s="187">
        <v>11</v>
      </c>
      <c r="P213" s="195">
        <v>0</v>
      </c>
      <c r="Q213" s="187">
        <v>15</v>
      </c>
      <c r="R213" s="195">
        <v>0</v>
      </c>
      <c r="S213" s="187">
        <v>18</v>
      </c>
      <c r="T213" s="195">
        <v>0</v>
      </c>
      <c r="U213" s="187">
        <v>12</v>
      </c>
      <c r="V213" s="195">
        <v>0</v>
      </c>
      <c r="W213" s="187">
        <v>15</v>
      </c>
      <c r="X213" s="195">
        <v>0</v>
      </c>
      <c r="Y213" s="187">
        <v>18</v>
      </c>
      <c r="Z213" s="195">
        <v>0</v>
      </c>
      <c r="AA213" s="187">
        <v>14</v>
      </c>
      <c r="AB213" s="195">
        <v>0</v>
      </c>
      <c r="AC213" s="187">
        <v>17</v>
      </c>
      <c r="AD213" s="195">
        <v>0</v>
      </c>
      <c r="AE213" s="187">
        <v>0</v>
      </c>
      <c r="AF213" s="195">
        <v>0</v>
      </c>
      <c r="AG213" s="187">
        <v>0</v>
      </c>
      <c r="AH213" s="195">
        <v>0</v>
      </c>
      <c r="AI213" s="201">
        <v>0</v>
      </c>
      <c r="AJ213" s="187">
        <v>8</v>
      </c>
      <c r="AK213" s="195">
        <v>0</v>
      </c>
      <c r="AL213" s="187">
        <v>10</v>
      </c>
      <c r="AM213" s="195">
        <v>0</v>
      </c>
      <c r="AN213" s="187">
        <v>2</v>
      </c>
      <c r="AO213" s="195">
        <v>0</v>
      </c>
      <c r="AP213" s="187">
        <v>11</v>
      </c>
      <c r="AQ213" s="195">
        <v>0</v>
      </c>
      <c r="AR213" s="187">
        <v>22</v>
      </c>
      <c r="AS213" s="195">
        <v>0</v>
      </c>
      <c r="AT213" s="187">
        <v>16</v>
      </c>
      <c r="AU213" s="195">
        <v>0</v>
      </c>
      <c r="AV213" s="187">
        <v>0</v>
      </c>
      <c r="AW213" s="195">
        <v>0</v>
      </c>
      <c r="AX213" s="187">
        <v>18</v>
      </c>
      <c r="AY213" s="195">
        <v>0</v>
      </c>
      <c r="AZ213" s="206">
        <v>0</v>
      </c>
      <c r="BA213" s="187">
        <v>12</v>
      </c>
      <c r="BB213" s="195">
        <v>0</v>
      </c>
      <c r="BC213" s="187">
        <v>18</v>
      </c>
      <c r="BD213" s="195">
        <v>0</v>
      </c>
      <c r="BE213" s="187">
        <v>2</v>
      </c>
      <c r="BF213" s="187">
        <v>3</v>
      </c>
      <c r="BG213" s="187">
        <v>1</v>
      </c>
    </row>
    <row r="214" spans="2:59" s="13" customFormat="1" ht="15" customHeight="1" x14ac:dyDescent="0.25">
      <c r="B214" s="209" t="s">
        <v>90</v>
      </c>
      <c r="C214" s="209" t="s">
        <v>34</v>
      </c>
      <c r="D214" s="209">
        <v>8830</v>
      </c>
      <c r="E214" s="209" t="s">
        <v>430</v>
      </c>
      <c r="F214" s="202">
        <v>0</v>
      </c>
      <c r="G214" s="187">
        <v>0</v>
      </c>
      <c r="H214" s="195">
        <v>0</v>
      </c>
      <c r="I214" s="187">
        <v>0</v>
      </c>
      <c r="J214" s="195">
        <v>0</v>
      </c>
      <c r="K214" s="187">
        <v>14</v>
      </c>
      <c r="L214" s="195">
        <v>0</v>
      </c>
      <c r="M214" s="187">
        <v>12</v>
      </c>
      <c r="N214" s="195">
        <v>0</v>
      </c>
      <c r="O214" s="187">
        <v>11</v>
      </c>
      <c r="P214" s="195">
        <v>0</v>
      </c>
      <c r="Q214" s="187">
        <v>12</v>
      </c>
      <c r="R214" s="195">
        <v>0</v>
      </c>
      <c r="S214" s="187">
        <v>11</v>
      </c>
      <c r="T214" s="195">
        <v>0</v>
      </c>
      <c r="U214" s="187">
        <v>9</v>
      </c>
      <c r="V214" s="195">
        <v>0</v>
      </c>
      <c r="W214" s="187">
        <v>13</v>
      </c>
      <c r="X214" s="195">
        <v>0</v>
      </c>
      <c r="Y214" s="187">
        <v>11</v>
      </c>
      <c r="Z214" s="195">
        <v>0</v>
      </c>
      <c r="AA214" s="187">
        <v>12</v>
      </c>
      <c r="AB214" s="195">
        <v>0</v>
      </c>
      <c r="AC214" s="187">
        <v>11</v>
      </c>
      <c r="AD214" s="195">
        <v>0</v>
      </c>
      <c r="AE214" s="187">
        <v>0</v>
      </c>
      <c r="AF214" s="195">
        <v>0</v>
      </c>
      <c r="AG214" s="187">
        <v>0</v>
      </c>
      <c r="AH214" s="195">
        <v>0</v>
      </c>
      <c r="AI214" s="201">
        <v>0</v>
      </c>
      <c r="AJ214" s="187">
        <v>5</v>
      </c>
      <c r="AK214" s="195">
        <v>0</v>
      </c>
      <c r="AL214" s="187">
        <v>5</v>
      </c>
      <c r="AM214" s="195">
        <v>0</v>
      </c>
      <c r="AN214" s="187">
        <v>6</v>
      </c>
      <c r="AO214" s="195">
        <v>0</v>
      </c>
      <c r="AP214" s="187">
        <v>9</v>
      </c>
      <c r="AQ214" s="195">
        <v>0</v>
      </c>
      <c r="AR214" s="187">
        <v>1</v>
      </c>
      <c r="AS214" s="195">
        <v>0</v>
      </c>
      <c r="AT214" s="187">
        <v>2</v>
      </c>
      <c r="AU214" s="195">
        <v>0</v>
      </c>
      <c r="AV214" s="187">
        <v>0</v>
      </c>
      <c r="AW214" s="195">
        <v>0</v>
      </c>
      <c r="AX214" s="187">
        <v>4</v>
      </c>
      <c r="AY214" s="195">
        <v>0</v>
      </c>
      <c r="AZ214" s="206">
        <v>0</v>
      </c>
      <c r="BA214" s="187">
        <v>3</v>
      </c>
      <c r="BB214" s="195">
        <v>0</v>
      </c>
      <c r="BC214" s="187">
        <v>10</v>
      </c>
      <c r="BD214" s="195">
        <v>0</v>
      </c>
      <c r="BE214" s="187">
        <v>2</v>
      </c>
      <c r="BF214" s="187">
        <v>45</v>
      </c>
      <c r="BG214" s="187">
        <v>19</v>
      </c>
    </row>
    <row r="215" spans="2:59" s="13" customFormat="1" ht="15" customHeight="1" x14ac:dyDescent="0.25">
      <c r="B215" s="210" t="s">
        <v>90</v>
      </c>
      <c r="C215" s="210" t="s">
        <v>34</v>
      </c>
      <c r="D215" s="210">
        <v>8608</v>
      </c>
      <c r="E215" s="210" t="s">
        <v>426</v>
      </c>
      <c r="F215" s="202">
        <v>0</v>
      </c>
      <c r="G215" s="187">
        <v>0</v>
      </c>
      <c r="H215" s="195">
        <v>0</v>
      </c>
      <c r="I215" s="187">
        <v>0</v>
      </c>
      <c r="J215" s="195">
        <v>0</v>
      </c>
      <c r="K215" s="187">
        <v>4</v>
      </c>
      <c r="L215" s="195">
        <v>0</v>
      </c>
      <c r="M215" s="187">
        <v>11</v>
      </c>
      <c r="N215" s="195">
        <v>0</v>
      </c>
      <c r="O215" s="187">
        <v>13</v>
      </c>
      <c r="P215" s="195">
        <v>0</v>
      </c>
      <c r="Q215" s="187">
        <v>4</v>
      </c>
      <c r="R215" s="195">
        <v>0</v>
      </c>
      <c r="S215" s="187">
        <v>11</v>
      </c>
      <c r="T215" s="195">
        <v>0</v>
      </c>
      <c r="U215" s="187">
        <v>13</v>
      </c>
      <c r="V215" s="195">
        <v>0</v>
      </c>
      <c r="W215" s="187">
        <v>4</v>
      </c>
      <c r="X215" s="195">
        <v>0</v>
      </c>
      <c r="Y215" s="187">
        <v>11</v>
      </c>
      <c r="Z215" s="195">
        <v>0</v>
      </c>
      <c r="AA215" s="187">
        <v>4</v>
      </c>
      <c r="AB215" s="195">
        <v>0</v>
      </c>
      <c r="AC215" s="187">
        <v>11</v>
      </c>
      <c r="AD215" s="195">
        <v>0</v>
      </c>
      <c r="AE215" s="187">
        <v>0</v>
      </c>
      <c r="AF215" s="195">
        <v>0</v>
      </c>
      <c r="AG215" s="187">
        <v>0</v>
      </c>
      <c r="AH215" s="195">
        <v>0</v>
      </c>
      <c r="AI215" s="201">
        <v>0</v>
      </c>
      <c r="AJ215" s="187">
        <v>7</v>
      </c>
      <c r="AK215" s="195">
        <v>0</v>
      </c>
      <c r="AL215" s="187">
        <v>8</v>
      </c>
      <c r="AM215" s="195">
        <v>0</v>
      </c>
      <c r="AN215" s="187">
        <v>2</v>
      </c>
      <c r="AO215" s="195">
        <v>0</v>
      </c>
      <c r="AP215" s="187">
        <v>4</v>
      </c>
      <c r="AQ215" s="195">
        <v>0</v>
      </c>
      <c r="AR215" s="187">
        <v>7</v>
      </c>
      <c r="AS215" s="195">
        <v>0</v>
      </c>
      <c r="AT215" s="187">
        <v>4</v>
      </c>
      <c r="AU215" s="195">
        <v>0</v>
      </c>
      <c r="AV215" s="187">
        <v>0</v>
      </c>
      <c r="AW215" s="195">
        <v>0</v>
      </c>
      <c r="AX215" s="187">
        <v>8</v>
      </c>
      <c r="AY215" s="195">
        <v>0</v>
      </c>
      <c r="AZ215" s="206">
        <v>0</v>
      </c>
      <c r="BA215" s="187">
        <v>1</v>
      </c>
      <c r="BB215" s="195">
        <v>0</v>
      </c>
      <c r="BC215" s="187">
        <v>12</v>
      </c>
      <c r="BD215" s="195">
        <v>0</v>
      </c>
      <c r="BE215" s="187">
        <v>7</v>
      </c>
      <c r="BF215" s="187">
        <v>16</v>
      </c>
      <c r="BG215" s="187">
        <v>13</v>
      </c>
    </row>
    <row r="216" spans="2:59" s="13" customFormat="1" ht="15" customHeight="1" x14ac:dyDescent="0.25">
      <c r="B216" s="210" t="s">
        <v>90</v>
      </c>
      <c r="C216" s="210" t="s">
        <v>34</v>
      </c>
      <c r="D216" s="210">
        <v>8832</v>
      </c>
      <c r="E216" s="210" t="s">
        <v>417</v>
      </c>
      <c r="F216" s="202">
        <v>0</v>
      </c>
      <c r="G216" s="187">
        <v>0</v>
      </c>
      <c r="H216" s="195">
        <v>0</v>
      </c>
      <c r="I216" s="187">
        <v>0</v>
      </c>
      <c r="J216" s="195">
        <v>0</v>
      </c>
      <c r="K216" s="187">
        <v>4</v>
      </c>
      <c r="L216" s="195">
        <v>0</v>
      </c>
      <c r="M216" s="187">
        <v>4</v>
      </c>
      <c r="N216" s="195">
        <v>0</v>
      </c>
      <c r="O216" s="187">
        <v>2</v>
      </c>
      <c r="P216" s="195">
        <v>0</v>
      </c>
      <c r="Q216" s="187">
        <v>4</v>
      </c>
      <c r="R216" s="195">
        <v>0</v>
      </c>
      <c r="S216" s="187">
        <v>2</v>
      </c>
      <c r="T216" s="195">
        <v>0</v>
      </c>
      <c r="U216" s="187">
        <v>2</v>
      </c>
      <c r="V216" s="195">
        <v>0</v>
      </c>
      <c r="W216" s="187">
        <v>4</v>
      </c>
      <c r="X216" s="195">
        <v>0</v>
      </c>
      <c r="Y216" s="187">
        <v>2</v>
      </c>
      <c r="Z216" s="195">
        <v>0</v>
      </c>
      <c r="AA216" s="187">
        <v>4</v>
      </c>
      <c r="AB216" s="195">
        <v>0</v>
      </c>
      <c r="AC216" s="187">
        <v>4</v>
      </c>
      <c r="AD216" s="195">
        <v>0</v>
      </c>
      <c r="AE216" s="187">
        <v>0</v>
      </c>
      <c r="AF216" s="195">
        <v>0</v>
      </c>
      <c r="AG216" s="187">
        <v>0</v>
      </c>
      <c r="AH216" s="195">
        <v>0</v>
      </c>
      <c r="AI216" s="201">
        <v>0</v>
      </c>
      <c r="AJ216" s="187">
        <v>5</v>
      </c>
      <c r="AK216" s="195">
        <v>0</v>
      </c>
      <c r="AL216" s="187">
        <v>5</v>
      </c>
      <c r="AM216" s="195">
        <v>0</v>
      </c>
      <c r="AN216" s="187">
        <v>2</v>
      </c>
      <c r="AO216" s="195">
        <v>0</v>
      </c>
      <c r="AP216" s="187">
        <v>2</v>
      </c>
      <c r="AQ216" s="195">
        <v>0</v>
      </c>
      <c r="AR216" s="187">
        <v>1</v>
      </c>
      <c r="AS216" s="195">
        <v>0</v>
      </c>
      <c r="AT216" s="187">
        <v>2</v>
      </c>
      <c r="AU216" s="195">
        <v>0</v>
      </c>
      <c r="AV216" s="187">
        <v>0</v>
      </c>
      <c r="AW216" s="195">
        <v>0</v>
      </c>
      <c r="AX216" s="187">
        <v>1</v>
      </c>
      <c r="AY216" s="195">
        <v>0</v>
      </c>
      <c r="AZ216" s="206">
        <v>0</v>
      </c>
      <c r="BA216" s="187">
        <v>2</v>
      </c>
      <c r="BB216" s="195">
        <v>0</v>
      </c>
      <c r="BC216" s="187">
        <v>3</v>
      </c>
      <c r="BD216" s="195">
        <v>0</v>
      </c>
      <c r="BE216" s="187">
        <v>0</v>
      </c>
      <c r="BF216" s="187">
        <v>1</v>
      </c>
      <c r="BG216" s="187">
        <v>8</v>
      </c>
    </row>
    <row r="217" spans="2:59" s="13" customFormat="1" ht="15" customHeight="1" x14ac:dyDescent="0.2"/>
    <row r="218" spans="2:59" s="13" customFormat="1" ht="15" customHeight="1" x14ac:dyDescent="0.2"/>
    <row r="219" spans="2:59" s="13" customFormat="1" ht="15" customHeight="1" x14ac:dyDescent="0.2"/>
    <row r="220" spans="2:59" s="13" customFormat="1" ht="15" customHeight="1" x14ac:dyDescent="0.2"/>
    <row r="221" spans="2:59" s="13" customFormat="1" ht="15" customHeight="1" x14ac:dyDescent="0.2"/>
    <row r="222" spans="2:59" s="13" customFormat="1" ht="15" customHeight="1" x14ac:dyDescent="0.2"/>
    <row r="223" spans="2:59" s="13" customFormat="1" ht="15" customHeight="1" x14ac:dyDescent="0.2"/>
    <row r="224" spans="2:59" s="13" customFormat="1" ht="15" customHeight="1" x14ac:dyDescent="0.2"/>
    <row r="225" s="13" customFormat="1" ht="15" customHeight="1" x14ac:dyDescent="0.2"/>
    <row r="226" s="13" customFormat="1" ht="15" customHeight="1" x14ac:dyDescent="0.2"/>
    <row r="227" s="13" customFormat="1" ht="15" customHeight="1" x14ac:dyDescent="0.2"/>
    <row r="228" s="13" customFormat="1" ht="15" customHeight="1" x14ac:dyDescent="0.2"/>
    <row r="229" s="13" customFormat="1" ht="15" customHeight="1" x14ac:dyDescent="0.2"/>
    <row r="230" s="13" customFormat="1" ht="15" customHeight="1" x14ac:dyDescent="0.2"/>
    <row r="231" s="13" customFormat="1" ht="15" customHeight="1" x14ac:dyDescent="0.2"/>
    <row r="232" s="13" customFormat="1" ht="15" customHeight="1" x14ac:dyDescent="0.2"/>
    <row r="233" s="13" customFormat="1" ht="15" customHeight="1" x14ac:dyDescent="0.2"/>
    <row r="234" s="13" customFormat="1" ht="15" customHeight="1" x14ac:dyDescent="0.2"/>
    <row r="235" s="13" customFormat="1" ht="15" customHeight="1" x14ac:dyDescent="0.2"/>
    <row r="236" s="13" customFormat="1" ht="15" customHeight="1" x14ac:dyDescent="0.2"/>
    <row r="237" s="13" customFormat="1" ht="15" customHeight="1" x14ac:dyDescent="0.2"/>
    <row r="238" s="13" customFormat="1" ht="15" customHeight="1" x14ac:dyDescent="0.2"/>
    <row r="239" s="13" customFormat="1" ht="15" customHeight="1" x14ac:dyDescent="0.2"/>
    <row r="240" s="13" customFormat="1" ht="15" customHeight="1" x14ac:dyDescent="0.2"/>
    <row r="241" s="13" customFormat="1" ht="15" customHeight="1" x14ac:dyDescent="0.2"/>
    <row r="242" s="13" customFormat="1" ht="15" customHeight="1" x14ac:dyDescent="0.2"/>
    <row r="243" s="13" customFormat="1" ht="15" customHeight="1" x14ac:dyDescent="0.2"/>
    <row r="244" s="13" customFormat="1" ht="15" customHeight="1" x14ac:dyDescent="0.2"/>
    <row r="245" s="13" customFormat="1" ht="15" customHeight="1" x14ac:dyDescent="0.2"/>
    <row r="246" s="13" customFormat="1" ht="15" customHeight="1" x14ac:dyDescent="0.2"/>
    <row r="247" s="13" customFormat="1" ht="15" customHeight="1" x14ac:dyDescent="0.2"/>
    <row r="248" s="13" customFormat="1" ht="15" customHeight="1" x14ac:dyDescent="0.2"/>
    <row r="249" s="13" customFormat="1" ht="15" customHeight="1" x14ac:dyDescent="0.2"/>
    <row r="250" s="13" customFormat="1" ht="15" customHeight="1" x14ac:dyDescent="0.2"/>
    <row r="251" s="13" customFormat="1" ht="15" customHeight="1" x14ac:dyDescent="0.2"/>
    <row r="252" s="13" customFormat="1" ht="15" customHeight="1" x14ac:dyDescent="0.2"/>
    <row r="253" s="13" customFormat="1" ht="15" customHeight="1" x14ac:dyDescent="0.2"/>
    <row r="254" s="13" customFormat="1" ht="15" customHeight="1" x14ac:dyDescent="0.2"/>
    <row r="255" s="13" customFormat="1" ht="15" customHeight="1" x14ac:dyDescent="0.2"/>
    <row r="256" s="13" customFormat="1" ht="15" customHeight="1" x14ac:dyDescent="0.2"/>
    <row r="257" s="13" customFormat="1" ht="15" customHeight="1" x14ac:dyDescent="0.2"/>
    <row r="258" s="13" customFormat="1" ht="15" customHeight="1" x14ac:dyDescent="0.2"/>
    <row r="259" s="13" customFormat="1" ht="15" customHeight="1" x14ac:dyDescent="0.2"/>
    <row r="260" s="13" customFormat="1" ht="15" customHeight="1" x14ac:dyDescent="0.2"/>
    <row r="261" s="13" customFormat="1" ht="15" customHeight="1" x14ac:dyDescent="0.2"/>
    <row r="262" s="13" customFormat="1" ht="15" customHeight="1" x14ac:dyDescent="0.2"/>
    <row r="263" s="13" customFormat="1" ht="15" customHeight="1" x14ac:dyDescent="0.2"/>
    <row r="264" s="13" customFormat="1" ht="15" customHeight="1" x14ac:dyDescent="0.2"/>
    <row r="265" s="13" customFormat="1" ht="15" customHeight="1" x14ac:dyDescent="0.2"/>
    <row r="266" s="13" customFormat="1" ht="15" customHeight="1" x14ac:dyDescent="0.2"/>
    <row r="267" s="13" customFormat="1" ht="15" customHeight="1" x14ac:dyDescent="0.2"/>
    <row r="268" s="13" customFormat="1" ht="15" customHeight="1" x14ac:dyDescent="0.2"/>
    <row r="269" s="13" customFormat="1" ht="15" customHeight="1" x14ac:dyDescent="0.2"/>
    <row r="270" s="13" customFormat="1" ht="15" customHeight="1" x14ac:dyDescent="0.2"/>
    <row r="271" s="13" customFormat="1" ht="15" customHeight="1" x14ac:dyDescent="0.2"/>
    <row r="272" s="13" customFormat="1" ht="15" customHeight="1" x14ac:dyDescent="0.2"/>
    <row r="273" s="13" customFormat="1" ht="15" customHeight="1" x14ac:dyDescent="0.2"/>
    <row r="274" s="13" customFormat="1" ht="15" customHeight="1" x14ac:dyDescent="0.2"/>
    <row r="275" s="13" customFormat="1" ht="15" customHeight="1" x14ac:dyDescent="0.2"/>
    <row r="276" s="13" customFormat="1" ht="15" customHeight="1" x14ac:dyDescent="0.2"/>
    <row r="277" s="13" customFormat="1" ht="15" customHeight="1" x14ac:dyDescent="0.2"/>
    <row r="278" s="13" customFormat="1" ht="15" customHeight="1" x14ac:dyDescent="0.2"/>
    <row r="279" s="13" customFormat="1" ht="15" customHeight="1" x14ac:dyDescent="0.2"/>
    <row r="280" s="13" customFormat="1" ht="15" customHeight="1" x14ac:dyDescent="0.2"/>
    <row r="281" s="13" customFormat="1" ht="15" customHeight="1" x14ac:dyDescent="0.2"/>
    <row r="282" s="13" customFormat="1" ht="15" customHeight="1" x14ac:dyDescent="0.2"/>
    <row r="283" s="13" customFormat="1" ht="15" customHeight="1" x14ac:dyDescent="0.2"/>
    <row r="284" s="13" customFormat="1" ht="15" customHeight="1" x14ac:dyDescent="0.2"/>
    <row r="285" s="13" customFormat="1" ht="15" customHeight="1" x14ac:dyDescent="0.2"/>
    <row r="286" s="13" customFormat="1" ht="15" customHeight="1" x14ac:dyDescent="0.2"/>
    <row r="287" s="13" customFormat="1" ht="15" customHeight="1" x14ac:dyDescent="0.2"/>
    <row r="288" s="13" customFormat="1" ht="15" customHeight="1" x14ac:dyDescent="0.2"/>
    <row r="289" s="13" customFormat="1" ht="15" customHeight="1" x14ac:dyDescent="0.2"/>
    <row r="290" s="13" customFormat="1" ht="15" customHeight="1" x14ac:dyDescent="0.2"/>
    <row r="291" s="13" customFormat="1" ht="15" customHeight="1" x14ac:dyDescent="0.2"/>
    <row r="292" s="13" customFormat="1" ht="15" customHeight="1" x14ac:dyDescent="0.2"/>
    <row r="293" s="13" customFormat="1" ht="15" customHeight="1" x14ac:dyDescent="0.2"/>
    <row r="294" s="13" customFormat="1" ht="15" customHeight="1" x14ac:dyDescent="0.2"/>
    <row r="295" s="13" customFormat="1" ht="15" customHeight="1" x14ac:dyDescent="0.2"/>
    <row r="296" s="13" customFormat="1" ht="15" customHeight="1" x14ac:dyDescent="0.2"/>
    <row r="297" s="13" customFormat="1" ht="15" customHeight="1" x14ac:dyDescent="0.2"/>
    <row r="298" s="13" customFormat="1" ht="15" customHeight="1" x14ac:dyDescent="0.2"/>
    <row r="299" s="13" customFormat="1" ht="15" customHeight="1" x14ac:dyDescent="0.2"/>
    <row r="300" s="13" customFormat="1" ht="15" customHeight="1" x14ac:dyDescent="0.2"/>
    <row r="301" s="13" customFormat="1" ht="15" customHeight="1" x14ac:dyDescent="0.2"/>
    <row r="302" s="13" customFormat="1" ht="15" customHeight="1" x14ac:dyDescent="0.2"/>
    <row r="303" s="13" customFormat="1" ht="15" customHeight="1" x14ac:dyDescent="0.2"/>
    <row r="304" s="13" customFormat="1" ht="15" customHeight="1" x14ac:dyDescent="0.2"/>
    <row r="305" s="13" customFormat="1" ht="15" customHeight="1" x14ac:dyDescent="0.2"/>
    <row r="306" s="13" customFormat="1" ht="15" customHeight="1" x14ac:dyDescent="0.2"/>
    <row r="307" s="13" customFormat="1" ht="15" customHeight="1" x14ac:dyDescent="0.2"/>
    <row r="308" s="13" customFormat="1" ht="15" customHeight="1" x14ac:dyDescent="0.2"/>
    <row r="309" s="13" customFormat="1" ht="15" customHeight="1" x14ac:dyDescent="0.2"/>
    <row r="310" s="13" customFormat="1" ht="15" customHeight="1" x14ac:dyDescent="0.2"/>
    <row r="311" s="13" customFormat="1" ht="15" customHeight="1" x14ac:dyDescent="0.2"/>
    <row r="312" s="13" customFormat="1" ht="15" customHeight="1" x14ac:dyDescent="0.2"/>
    <row r="313" s="13" customFormat="1" ht="15" customHeight="1" x14ac:dyDescent="0.2"/>
    <row r="314" s="13" customFormat="1" ht="15" customHeight="1" x14ac:dyDescent="0.2"/>
    <row r="315" s="13" customFormat="1" ht="15" customHeight="1" x14ac:dyDescent="0.2"/>
    <row r="316" s="13" customFormat="1" ht="15" customHeight="1" x14ac:dyDescent="0.2"/>
    <row r="317" s="13" customFormat="1" ht="15" customHeight="1" x14ac:dyDescent="0.2"/>
    <row r="318" s="13" customFormat="1" ht="15" customHeight="1" x14ac:dyDescent="0.2"/>
    <row r="319" s="13" customFormat="1" ht="15" customHeight="1" x14ac:dyDescent="0.2"/>
    <row r="320" s="13" customFormat="1" ht="15" customHeight="1" x14ac:dyDescent="0.2"/>
    <row r="321" s="13" customFormat="1" ht="15" customHeight="1" x14ac:dyDescent="0.2"/>
    <row r="322" s="13" customFormat="1" ht="15" customHeight="1" x14ac:dyDescent="0.2"/>
    <row r="323" s="13" customFormat="1" ht="15" customHeight="1" x14ac:dyDescent="0.2"/>
    <row r="324" s="13" customFormat="1" ht="15" customHeight="1" x14ac:dyDescent="0.2"/>
    <row r="325" s="13" customFormat="1" ht="15" customHeight="1" x14ac:dyDescent="0.2"/>
    <row r="326" s="13" customFormat="1" ht="15" customHeight="1" x14ac:dyDescent="0.2"/>
    <row r="327" s="13" customFormat="1" ht="15" customHeight="1" x14ac:dyDescent="0.2"/>
    <row r="328" s="13" customFormat="1" ht="15" customHeight="1" x14ac:dyDescent="0.2"/>
    <row r="329" s="13" customFormat="1" ht="15" customHeight="1" x14ac:dyDescent="0.2"/>
    <row r="330" s="13" customFormat="1" ht="15" customHeight="1" x14ac:dyDescent="0.2"/>
    <row r="331" s="13" customFormat="1" ht="15" customHeight="1" x14ac:dyDescent="0.2"/>
    <row r="332" s="13" customFormat="1" ht="15" customHeight="1" x14ac:dyDescent="0.2"/>
    <row r="333" s="13" customFormat="1" ht="15" customHeight="1" x14ac:dyDescent="0.2"/>
    <row r="334" s="13" customFormat="1" ht="15" customHeight="1" x14ac:dyDescent="0.2"/>
    <row r="335" s="13" customFormat="1" ht="15" customHeight="1" x14ac:dyDescent="0.2"/>
    <row r="336" s="13" customFormat="1" ht="15" customHeight="1" x14ac:dyDescent="0.2"/>
    <row r="337" s="13" customFormat="1" ht="15" customHeight="1" x14ac:dyDescent="0.2"/>
    <row r="338" s="13" customFormat="1" ht="15" customHeight="1" x14ac:dyDescent="0.2"/>
    <row r="339" s="13" customFormat="1" ht="15" customHeight="1" x14ac:dyDescent="0.2"/>
    <row r="340" s="13" customFormat="1" ht="15" customHeight="1" x14ac:dyDescent="0.2"/>
    <row r="341" s="13" customFormat="1" ht="15" customHeight="1" x14ac:dyDescent="0.2"/>
    <row r="342" s="13" customFormat="1" ht="15" customHeight="1" x14ac:dyDescent="0.2"/>
    <row r="343" s="13" customFormat="1" ht="15" customHeight="1" x14ac:dyDescent="0.2"/>
    <row r="344" s="13" customFormat="1" ht="15" customHeight="1" x14ac:dyDescent="0.2"/>
    <row r="345" s="13" customFormat="1" ht="15" customHeight="1" x14ac:dyDescent="0.2"/>
    <row r="346" s="13" customFormat="1" ht="15" customHeight="1" x14ac:dyDescent="0.2"/>
    <row r="347" s="13" customFormat="1" ht="15" customHeight="1" x14ac:dyDescent="0.2"/>
    <row r="348" s="13" customFormat="1" ht="15" customHeight="1" x14ac:dyDescent="0.2"/>
    <row r="349" s="13" customFormat="1" ht="15" customHeight="1" x14ac:dyDescent="0.2"/>
    <row r="350" s="13" customFormat="1" ht="15" customHeight="1" x14ac:dyDescent="0.2"/>
    <row r="351" s="13" customFormat="1" ht="15" customHeight="1" x14ac:dyDescent="0.2"/>
    <row r="352" s="13" customFormat="1" ht="15" customHeight="1" x14ac:dyDescent="0.2"/>
    <row r="353" s="13" customFormat="1" ht="15" customHeight="1" x14ac:dyDescent="0.2"/>
    <row r="354" s="13" customFormat="1" ht="15" customHeight="1" x14ac:dyDescent="0.2"/>
    <row r="355" s="13" customFormat="1" ht="15" customHeight="1" x14ac:dyDescent="0.2"/>
    <row r="356" s="13" customFormat="1" ht="15" customHeight="1" x14ac:dyDescent="0.2"/>
    <row r="357" s="13" customFormat="1" ht="15" customHeight="1" x14ac:dyDescent="0.2"/>
    <row r="358" s="13" customFormat="1" ht="15" customHeight="1" x14ac:dyDescent="0.2"/>
    <row r="359" s="13" customFormat="1" ht="15" customHeight="1" x14ac:dyDescent="0.2"/>
    <row r="360" s="13" customFormat="1" ht="15" customHeight="1" x14ac:dyDescent="0.2"/>
    <row r="361" s="13" customFormat="1" ht="15" customHeight="1" x14ac:dyDescent="0.2"/>
    <row r="362" s="13" customFormat="1" ht="15" customHeight="1" x14ac:dyDescent="0.2"/>
    <row r="363" s="13" customFormat="1" ht="15" customHeight="1" x14ac:dyDescent="0.2"/>
    <row r="364" s="13" customFormat="1" ht="15" customHeight="1" x14ac:dyDescent="0.2"/>
    <row r="365" s="13" customFormat="1" ht="15" customHeight="1" x14ac:dyDescent="0.2"/>
    <row r="366" s="13" customFormat="1" ht="15" customHeight="1" x14ac:dyDescent="0.2"/>
    <row r="367" s="13" customFormat="1" ht="15" customHeight="1" x14ac:dyDescent="0.2"/>
    <row r="368" s="13" customFormat="1" ht="15" customHeight="1" x14ac:dyDescent="0.2"/>
    <row r="369" s="13" customFormat="1" ht="15" customHeight="1" x14ac:dyDescent="0.2"/>
    <row r="370" s="13" customFormat="1" ht="15" customHeight="1" x14ac:dyDescent="0.2"/>
    <row r="371" s="13" customFormat="1" ht="15" customHeight="1" x14ac:dyDescent="0.2"/>
    <row r="372" s="13" customFormat="1" ht="15" customHeight="1" x14ac:dyDescent="0.2"/>
    <row r="373" s="13" customFormat="1" ht="15" customHeight="1" x14ac:dyDescent="0.2"/>
    <row r="374" s="13" customFormat="1" ht="15" customHeight="1" x14ac:dyDescent="0.2"/>
    <row r="375" s="13" customFormat="1" ht="15" customHeight="1" x14ac:dyDescent="0.2"/>
    <row r="376" s="13" customFormat="1" ht="15" customHeight="1" x14ac:dyDescent="0.2"/>
    <row r="377" s="13" customFormat="1" ht="15" customHeight="1" x14ac:dyDescent="0.2"/>
    <row r="378" s="13" customFormat="1" ht="15" customHeight="1" x14ac:dyDescent="0.2"/>
    <row r="379" s="13" customFormat="1" ht="15" customHeight="1" x14ac:dyDescent="0.2"/>
    <row r="380" s="13" customFormat="1" ht="15" customHeight="1" x14ac:dyDescent="0.2"/>
    <row r="381" s="13" customFormat="1" ht="15" customHeight="1" x14ac:dyDescent="0.2"/>
    <row r="382" s="13" customFormat="1" ht="15" customHeight="1" x14ac:dyDescent="0.2"/>
    <row r="383" s="13" customFormat="1" ht="15" customHeight="1" x14ac:dyDescent="0.2"/>
    <row r="384" s="13" customFormat="1" ht="15" customHeight="1" x14ac:dyDescent="0.2"/>
    <row r="385" s="13" customFormat="1" ht="15" customHeight="1" x14ac:dyDescent="0.2"/>
    <row r="386" s="13" customFormat="1" ht="15" customHeight="1" x14ac:dyDescent="0.2"/>
    <row r="387" s="13" customFormat="1" ht="15" customHeight="1" x14ac:dyDescent="0.2"/>
    <row r="388" s="13" customFormat="1" ht="15" customHeight="1" x14ac:dyDescent="0.2"/>
    <row r="389" s="13" customFormat="1" ht="15" customHeight="1" x14ac:dyDescent="0.2"/>
    <row r="390" s="13" customFormat="1" ht="15" customHeight="1" x14ac:dyDescent="0.2"/>
    <row r="391" s="13" customFormat="1" ht="15" customHeight="1" x14ac:dyDescent="0.2"/>
    <row r="392" s="13" customFormat="1" ht="15" customHeight="1" x14ac:dyDescent="0.2"/>
    <row r="393" s="13" customFormat="1" ht="15" customHeight="1" x14ac:dyDescent="0.2"/>
    <row r="394" s="13" customFormat="1" ht="15" customHeight="1" x14ac:dyDescent="0.2"/>
    <row r="395" s="13" customFormat="1" ht="15" customHeight="1" x14ac:dyDescent="0.2"/>
    <row r="396" s="13" customFormat="1" ht="15" customHeight="1" x14ac:dyDescent="0.2"/>
    <row r="397" s="13" customFormat="1" ht="15" customHeight="1" x14ac:dyDescent="0.2"/>
    <row r="398" s="13" customFormat="1" ht="15" customHeight="1" x14ac:dyDescent="0.2"/>
    <row r="399" s="13" customFormat="1" ht="15" customHeight="1" x14ac:dyDescent="0.2"/>
    <row r="400" s="13" customFormat="1" ht="15" customHeight="1" x14ac:dyDescent="0.2"/>
    <row r="401" s="13" customFormat="1" ht="15" customHeight="1" x14ac:dyDescent="0.2"/>
    <row r="402" s="13" customFormat="1" ht="15" customHeight="1" x14ac:dyDescent="0.2"/>
    <row r="403" s="13" customFormat="1" ht="15" customHeight="1" x14ac:dyDescent="0.2"/>
    <row r="404" s="13" customFormat="1" ht="15" customHeight="1" x14ac:dyDescent="0.2"/>
    <row r="405" s="13" customFormat="1" ht="15" customHeight="1" x14ac:dyDescent="0.2"/>
    <row r="406" s="13" customFormat="1" ht="15" customHeight="1" x14ac:dyDescent="0.2"/>
    <row r="407" s="13" customFormat="1" ht="15" customHeight="1" x14ac:dyDescent="0.2"/>
    <row r="408" s="13" customFormat="1" ht="15" customHeight="1" x14ac:dyDescent="0.2"/>
    <row r="409" s="13" customFormat="1" ht="15" customHeight="1" x14ac:dyDescent="0.2"/>
    <row r="410" s="13" customFormat="1" ht="15" customHeight="1" x14ac:dyDescent="0.2"/>
    <row r="411" s="13" customFormat="1" ht="15" customHeight="1" x14ac:dyDescent="0.2"/>
    <row r="412" s="13" customFormat="1" ht="15" customHeight="1" x14ac:dyDescent="0.2"/>
    <row r="413" s="13" customFormat="1" ht="15" customHeight="1" x14ac:dyDescent="0.2"/>
    <row r="414" s="13" customFormat="1" ht="15" customHeight="1" x14ac:dyDescent="0.2"/>
    <row r="415" s="13" customFormat="1" ht="15" customHeight="1" x14ac:dyDescent="0.2"/>
    <row r="416" s="13" customFormat="1" ht="15" customHeight="1" x14ac:dyDescent="0.2"/>
    <row r="417" s="13" customFormat="1" ht="15" customHeight="1" x14ac:dyDescent="0.2"/>
    <row r="418" s="13" customFormat="1" ht="15" customHeight="1" x14ac:dyDescent="0.2"/>
    <row r="419" s="13" customFormat="1" ht="15" customHeight="1" x14ac:dyDescent="0.2"/>
    <row r="420" s="13" customFormat="1" ht="15" customHeight="1" x14ac:dyDescent="0.2"/>
    <row r="421" s="13" customFormat="1" ht="15" customHeight="1" x14ac:dyDescent="0.2"/>
    <row r="422" s="13" customFormat="1" ht="15" customHeight="1" x14ac:dyDescent="0.2"/>
    <row r="423" s="13" customFormat="1" ht="15" customHeight="1" x14ac:dyDescent="0.2"/>
    <row r="424" s="13" customFormat="1" ht="15" customHeight="1" x14ac:dyDescent="0.2"/>
    <row r="425" s="13" customFormat="1" ht="15" customHeight="1" x14ac:dyDescent="0.2"/>
    <row r="426" s="13" customFormat="1" ht="15" customHeight="1" x14ac:dyDescent="0.2"/>
    <row r="427" s="13" customFormat="1" ht="15" customHeight="1" x14ac:dyDescent="0.2"/>
    <row r="428" s="13" customFormat="1" ht="15" customHeight="1" x14ac:dyDescent="0.2"/>
    <row r="429" s="13" customFormat="1" ht="15" customHeight="1" x14ac:dyDescent="0.2"/>
    <row r="430" s="13" customFormat="1" ht="15" customHeight="1" x14ac:dyDescent="0.2"/>
    <row r="431" s="13" customFormat="1" ht="15" customHeight="1" x14ac:dyDescent="0.2"/>
    <row r="432" s="13" customFormat="1" ht="15" customHeight="1" x14ac:dyDescent="0.2"/>
    <row r="433" s="13" customFormat="1" ht="15" customHeight="1" x14ac:dyDescent="0.2"/>
    <row r="434" s="13" customFormat="1" ht="15" customHeight="1" x14ac:dyDescent="0.2"/>
    <row r="435" s="13" customFormat="1" ht="15" customHeight="1" x14ac:dyDescent="0.2"/>
    <row r="436" s="13" customFormat="1" ht="15" customHeight="1" x14ac:dyDescent="0.2"/>
    <row r="437" s="13" customFormat="1" ht="15" customHeight="1" x14ac:dyDescent="0.2"/>
    <row r="438" s="13" customFormat="1" ht="15" customHeight="1" x14ac:dyDescent="0.2"/>
    <row r="439" s="13" customFormat="1" ht="15" customHeight="1" x14ac:dyDescent="0.2"/>
    <row r="440" s="13" customFormat="1" ht="15" customHeight="1" x14ac:dyDescent="0.2"/>
    <row r="441" s="13" customFormat="1" ht="15" customHeight="1" x14ac:dyDescent="0.2"/>
    <row r="442" s="13" customFormat="1" ht="15" customHeight="1" x14ac:dyDescent="0.2"/>
    <row r="443" s="13" customFormat="1" ht="15" customHeight="1" x14ac:dyDescent="0.2"/>
    <row r="444" s="13" customFormat="1" ht="15" customHeight="1" x14ac:dyDescent="0.2"/>
    <row r="445" s="13" customFormat="1" ht="15" customHeight="1" x14ac:dyDescent="0.2"/>
    <row r="446" s="13" customFormat="1" ht="15" customHeight="1" x14ac:dyDescent="0.2"/>
    <row r="447" s="13" customFormat="1" ht="15" customHeight="1" x14ac:dyDescent="0.2"/>
    <row r="448" s="13" customFormat="1" ht="15" customHeight="1" x14ac:dyDescent="0.2"/>
    <row r="449" s="13" customFormat="1" ht="15" customHeight="1" x14ac:dyDescent="0.2"/>
    <row r="450" s="13" customFormat="1" ht="15" customHeight="1" x14ac:dyDescent="0.2"/>
    <row r="451" s="13" customFormat="1" ht="15" customHeight="1" x14ac:dyDescent="0.2"/>
    <row r="452" s="13" customFormat="1" ht="15" customHeight="1" x14ac:dyDescent="0.2"/>
    <row r="453" s="13" customFormat="1" ht="15" customHeight="1" x14ac:dyDescent="0.2"/>
    <row r="454" s="13" customFormat="1" ht="15" customHeight="1" x14ac:dyDescent="0.2"/>
    <row r="455" s="13" customFormat="1" ht="15" customHeight="1" x14ac:dyDescent="0.2"/>
    <row r="456" s="13" customFormat="1" ht="15" customHeight="1" x14ac:dyDescent="0.2"/>
    <row r="457" s="13" customFormat="1" ht="15" customHeight="1" x14ac:dyDescent="0.2"/>
    <row r="458" s="13" customFormat="1" ht="15" customHeight="1" x14ac:dyDescent="0.2"/>
    <row r="459" s="13" customFormat="1" ht="15" customHeight="1" x14ac:dyDescent="0.2"/>
    <row r="460" s="13" customFormat="1" ht="15" customHeight="1" x14ac:dyDescent="0.2"/>
    <row r="461" s="13" customFormat="1" ht="15" customHeight="1" x14ac:dyDescent="0.2"/>
    <row r="462" s="13" customFormat="1" ht="15" customHeight="1" x14ac:dyDescent="0.2"/>
    <row r="463" s="13" customFormat="1" ht="15" customHeight="1" x14ac:dyDescent="0.2"/>
    <row r="464" s="13" customFormat="1" ht="15" customHeight="1" x14ac:dyDescent="0.2"/>
    <row r="465" s="13" customFormat="1" ht="15" customHeight="1" x14ac:dyDescent="0.2"/>
    <row r="466" s="13" customFormat="1" ht="15" customHeight="1" x14ac:dyDescent="0.2"/>
    <row r="467" s="13" customFormat="1" ht="15" customHeight="1" x14ac:dyDescent="0.2"/>
    <row r="468" s="13" customFormat="1" ht="15" customHeight="1" x14ac:dyDescent="0.2"/>
    <row r="469" s="13" customFormat="1" ht="15" customHeight="1" x14ac:dyDescent="0.2"/>
    <row r="470" s="13" customFormat="1" ht="15" customHeight="1" x14ac:dyDescent="0.2"/>
    <row r="471" s="13" customFormat="1" ht="15" customHeight="1" x14ac:dyDescent="0.2"/>
    <row r="472" s="13" customFormat="1" ht="15" customHeight="1" x14ac:dyDescent="0.2"/>
    <row r="473" s="13" customFormat="1" ht="15" customHeight="1" x14ac:dyDescent="0.2"/>
    <row r="474" s="13" customFormat="1" ht="15" customHeight="1" x14ac:dyDescent="0.2"/>
    <row r="475" s="13" customFormat="1" ht="15" customHeight="1" x14ac:dyDescent="0.2"/>
    <row r="476" s="13" customFormat="1" ht="15" customHeight="1" x14ac:dyDescent="0.2"/>
    <row r="477" s="13" customFormat="1" ht="15" customHeight="1" x14ac:dyDescent="0.2"/>
    <row r="478" s="13" customFormat="1" ht="15" customHeight="1" x14ac:dyDescent="0.2"/>
    <row r="479" s="13" customFormat="1" ht="15" customHeight="1" x14ac:dyDescent="0.2"/>
    <row r="480" s="13" customFormat="1" ht="15" customHeight="1" x14ac:dyDescent="0.2"/>
    <row r="481" s="13" customFormat="1" ht="15" customHeight="1" x14ac:dyDescent="0.2"/>
    <row r="482" s="13" customFormat="1" ht="15" customHeight="1" x14ac:dyDescent="0.2"/>
    <row r="483" s="13" customFormat="1" ht="15" customHeight="1" x14ac:dyDescent="0.2"/>
    <row r="484" s="13" customFormat="1" ht="15" customHeight="1" x14ac:dyDescent="0.2"/>
    <row r="485" s="13" customFormat="1" ht="15" customHeight="1" x14ac:dyDescent="0.2"/>
    <row r="486" s="13" customFormat="1" ht="15" customHeight="1" x14ac:dyDescent="0.2"/>
    <row r="487" s="13" customFormat="1" ht="15" customHeight="1" x14ac:dyDescent="0.2"/>
    <row r="488" s="13" customFormat="1" ht="15" customHeight="1" x14ac:dyDescent="0.2"/>
    <row r="489" s="13" customFormat="1" ht="15" customHeight="1" x14ac:dyDescent="0.2"/>
    <row r="490" s="13" customFormat="1" ht="15" customHeight="1" x14ac:dyDescent="0.2"/>
    <row r="491" s="13" customFormat="1" ht="15" customHeight="1" x14ac:dyDescent="0.2"/>
    <row r="492" s="13" customFormat="1" ht="15" customHeight="1" x14ac:dyDescent="0.2"/>
    <row r="493" s="13" customFormat="1" ht="15" customHeight="1" x14ac:dyDescent="0.2"/>
    <row r="494" s="13" customFormat="1" ht="15" customHeight="1" x14ac:dyDescent="0.2"/>
    <row r="495" s="13" customFormat="1" ht="15" customHeight="1" x14ac:dyDescent="0.2"/>
    <row r="496" s="13" customFormat="1" ht="15" customHeight="1" x14ac:dyDescent="0.2"/>
    <row r="497" s="13" customFormat="1" ht="15" customHeight="1" x14ac:dyDescent="0.2"/>
    <row r="498" s="13" customFormat="1" ht="15" customHeight="1" x14ac:dyDescent="0.2"/>
    <row r="499" s="13" customFormat="1" ht="15" customHeight="1" x14ac:dyDescent="0.2"/>
    <row r="500" s="13" customFormat="1" ht="15" customHeight="1" x14ac:dyDescent="0.2"/>
    <row r="501" s="13" customFormat="1" ht="15" customHeight="1" x14ac:dyDescent="0.2"/>
    <row r="502" s="13" customFormat="1" ht="15" customHeight="1" x14ac:dyDescent="0.2"/>
    <row r="503" s="13" customFormat="1" ht="15" customHeight="1" x14ac:dyDescent="0.2"/>
    <row r="504" s="13" customFormat="1" ht="15" customHeight="1" x14ac:dyDescent="0.2"/>
    <row r="505" s="13" customFormat="1" ht="15" customHeight="1" x14ac:dyDescent="0.2"/>
    <row r="506" s="13" customFormat="1" ht="15" customHeight="1" x14ac:dyDescent="0.2"/>
    <row r="507" s="13" customFormat="1" ht="15" customHeight="1" x14ac:dyDescent="0.2"/>
    <row r="508" s="13" customFormat="1" ht="15" customHeight="1" x14ac:dyDescent="0.2"/>
    <row r="509" s="13" customFormat="1" ht="15" customHeight="1" x14ac:dyDescent="0.2"/>
    <row r="510" s="13" customFormat="1" ht="15" customHeight="1" x14ac:dyDescent="0.2"/>
    <row r="511" s="13" customFormat="1" ht="15" customHeight="1" x14ac:dyDescent="0.2"/>
    <row r="512" s="13" customFormat="1" ht="15" customHeight="1" x14ac:dyDescent="0.2"/>
    <row r="513" s="13" customFormat="1" ht="15" customHeight="1" x14ac:dyDescent="0.2"/>
    <row r="514" s="13" customFormat="1" ht="15" customHeight="1" x14ac:dyDescent="0.2"/>
    <row r="515" s="13" customFormat="1" ht="15" customHeight="1" x14ac:dyDescent="0.2"/>
    <row r="516" s="13" customFormat="1" ht="15" customHeight="1" x14ac:dyDescent="0.2"/>
    <row r="517" s="13" customFormat="1" ht="15" customHeight="1" x14ac:dyDescent="0.2"/>
    <row r="518" s="13" customFormat="1" ht="15" customHeight="1" x14ac:dyDescent="0.2"/>
    <row r="519" s="13" customFormat="1" ht="15" customHeight="1" x14ac:dyDescent="0.2"/>
    <row r="520" s="13" customFormat="1" ht="15" customHeight="1" x14ac:dyDescent="0.2"/>
    <row r="521" s="13" customFormat="1" ht="15" customHeight="1" x14ac:dyDescent="0.2"/>
    <row r="522" s="13" customFormat="1" ht="15" customHeight="1" x14ac:dyDescent="0.2"/>
    <row r="523" s="13" customFormat="1" ht="15" customHeight="1" x14ac:dyDescent="0.2"/>
    <row r="524" s="13" customFormat="1" ht="15" customHeight="1" x14ac:dyDescent="0.2"/>
    <row r="525" s="13" customFormat="1" ht="15" customHeight="1" x14ac:dyDescent="0.2"/>
    <row r="526" s="13" customFormat="1" ht="15" customHeight="1" x14ac:dyDescent="0.2"/>
    <row r="527" s="13" customFormat="1" ht="15" customHeight="1" x14ac:dyDescent="0.2"/>
    <row r="528" s="13" customFormat="1" ht="15" customHeight="1" x14ac:dyDescent="0.2"/>
    <row r="529" s="13" customFormat="1" ht="15" customHeight="1" x14ac:dyDescent="0.2"/>
    <row r="530" s="13" customFormat="1" ht="15" customHeight="1" x14ac:dyDescent="0.2"/>
    <row r="531" s="13" customFormat="1" ht="15" customHeight="1" x14ac:dyDescent="0.2"/>
    <row r="532" s="13" customFormat="1" ht="15" customHeight="1" x14ac:dyDescent="0.2"/>
    <row r="533" s="13" customFormat="1" ht="15" customHeight="1" x14ac:dyDescent="0.2"/>
    <row r="534" s="13" customFormat="1" ht="15" customHeight="1" x14ac:dyDescent="0.2"/>
    <row r="535" s="13" customFormat="1" ht="15" customHeight="1" x14ac:dyDescent="0.2"/>
    <row r="536" s="13" customFormat="1" ht="15" customHeight="1" x14ac:dyDescent="0.2"/>
    <row r="537" s="13" customFormat="1" ht="15" customHeight="1" x14ac:dyDescent="0.2"/>
    <row r="538" s="13" customFormat="1" ht="15" customHeight="1" x14ac:dyDescent="0.2"/>
    <row r="539" s="13" customFormat="1" ht="15" customHeight="1" x14ac:dyDescent="0.2"/>
    <row r="540" s="13" customFormat="1" ht="15" customHeight="1" x14ac:dyDescent="0.2"/>
    <row r="541" s="13" customFormat="1" ht="15" customHeight="1" x14ac:dyDescent="0.2"/>
    <row r="542" s="13" customFormat="1" ht="15" customHeight="1" x14ac:dyDescent="0.2"/>
    <row r="543" s="13" customFormat="1" ht="15" customHeight="1" x14ac:dyDescent="0.2"/>
    <row r="544" s="13" customFormat="1" ht="15" customHeight="1" x14ac:dyDescent="0.2"/>
    <row r="545" s="13" customFormat="1" ht="15" customHeight="1" x14ac:dyDescent="0.2"/>
    <row r="546" s="13" customFormat="1" ht="15" customHeight="1" x14ac:dyDescent="0.2"/>
    <row r="547" s="13" customFormat="1" ht="15" customHeight="1" x14ac:dyDescent="0.2"/>
    <row r="548" s="13" customFormat="1" ht="15" customHeight="1" x14ac:dyDescent="0.2"/>
    <row r="549" s="13" customFormat="1" ht="15" customHeight="1" x14ac:dyDescent="0.2"/>
    <row r="550" s="13" customFormat="1" ht="15" customHeight="1" x14ac:dyDescent="0.2"/>
    <row r="551" s="13" customFormat="1" ht="15" customHeight="1" x14ac:dyDescent="0.2"/>
    <row r="552" s="13" customFormat="1" ht="15" customHeight="1" x14ac:dyDescent="0.2"/>
    <row r="553" s="13" customFormat="1" ht="15" customHeight="1" x14ac:dyDescent="0.2"/>
    <row r="554" s="13" customFormat="1" ht="15" customHeight="1" x14ac:dyDescent="0.2"/>
    <row r="555" s="13" customFormat="1" ht="15" customHeight="1" x14ac:dyDescent="0.2"/>
    <row r="556" s="13" customFormat="1" ht="15" customHeight="1" x14ac:dyDescent="0.2"/>
    <row r="557" s="13" customFormat="1" ht="15" customHeight="1" x14ac:dyDescent="0.2"/>
    <row r="558" s="13" customFormat="1" ht="15" customHeight="1" x14ac:dyDescent="0.2"/>
    <row r="559" s="13" customFormat="1" ht="15" customHeight="1" x14ac:dyDescent="0.2"/>
    <row r="560" s="13" customFormat="1" ht="15" customHeight="1" x14ac:dyDescent="0.2"/>
    <row r="561" spans="2:8" s="13" customFormat="1" ht="15" customHeight="1" x14ac:dyDescent="0.2"/>
    <row r="562" spans="2:8" s="13" customFormat="1" ht="15" customHeight="1" x14ac:dyDescent="0.2"/>
    <row r="563" spans="2:8" s="51" customFormat="1" ht="15" customHeight="1" x14ac:dyDescent="0.25">
      <c r="B563" s="13"/>
      <c r="C563" s="13"/>
      <c r="D563" s="13"/>
      <c r="E563" s="13"/>
      <c r="F563" s="13"/>
      <c r="G563" s="13"/>
      <c r="H563" s="13"/>
    </row>
    <row r="564" spans="2:8" s="51" customFormat="1" ht="15" customHeight="1" x14ac:dyDescent="0.25">
      <c r="B564" s="13"/>
      <c r="C564" s="13"/>
      <c r="D564" s="13"/>
      <c r="E564" s="13"/>
      <c r="F564" s="13"/>
    </row>
    <row r="565" spans="2:8" s="51" customFormat="1" ht="15" customHeight="1" x14ac:dyDescent="0.25"/>
    <row r="566" spans="2:8" s="51" customFormat="1" ht="15" customHeight="1" x14ac:dyDescent="0.25"/>
    <row r="567" spans="2:8" s="51" customFormat="1" ht="15" customHeight="1" x14ac:dyDescent="0.25"/>
    <row r="568" spans="2:8" s="51" customFormat="1" ht="15" customHeight="1" x14ac:dyDescent="0.25"/>
    <row r="569" spans="2:8" s="51" customFormat="1" ht="15" customHeight="1" x14ac:dyDescent="0.25"/>
    <row r="570" spans="2:8" s="51" customFormat="1" ht="15" customHeight="1" x14ac:dyDescent="0.25"/>
    <row r="571" spans="2:8" s="51" customFormat="1" ht="15" customHeight="1" x14ac:dyDescent="0.25"/>
    <row r="572" spans="2:8" s="51" customFormat="1" ht="15" customHeight="1" x14ac:dyDescent="0.25"/>
    <row r="573" spans="2:8" s="51" customFormat="1" ht="15" customHeight="1" x14ac:dyDescent="0.25"/>
    <row r="574" spans="2:8" s="51" customFormat="1" ht="15" customHeight="1" x14ac:dyDescent="0.25"/>
    <row r="575" spans="2:8" s="51" customFormat="1" ht="15" customHeight="1" x14ac:dyDescent="0.25"/>
    <row r="576" spans="2:8" s="51" customFormat="1" ht="15" customHeight="1" x14ac:dyDescent="0.25"/>
    <row r="577" s="51" customFormat="1" ht="15" customHeight="1" x14ac:dyDescent="0.25"/>
    <row r="578" s="51" customFormat="1" ht="15" customHeight="1" x14ac:dyDescent="0.25"/>
    <row r="579" s="51" customFormat="1" ht="15" customHeight="1" x14ac:dyDescent="0.25"/>
    <row r="580" s="51" customFormat="1" ht="15" customHeight="1" x14ac:dyDescent="0.25"/>
    <row r="581" s="51" customFormat="1" ht="15" customHeight="1" x14ac:dyDescent="0.25"/>
    <row r="582" s="51" customFormat="1" ht="15" customHeight="1" x14ac:dyDescent="0.25"/>
    <row r="583" s="51" customFormat="1" ht="15" customHeight="1" x14ac:dyDescent="0.25"/>
    <row r="584" s="51" customFormat="1" ht="15" customHeight="1" x14ac:dyDescent="0.25"/>
    <row r="585" s="51" customFormat="1" ht="15" customHeight="1" x14ac:dyDescent="0.25"/>
    <row r="586" s="51" customFormat="1" ht="15" customHeight="1" x14ac:dyDescent="0.25"/>
    <row r="587" s="51" customFormat="1" ht="15" customHeight="1" x14ac:dyDescent="0.25"/>
    <row r="588" s="51" customFormat="1" ht="15" customHeight="1" x14ac:dyDescent="0.25"/>
    <row r="589" s="51" customFormat="1" ht="15" customHeight="1" x14ac:dyDescent="0.25"/>
    <row r="590" s="51" customFormat="1" ht="15" customHeight="1" x14ac:dyDescent="0.25"/>
    <row r="591" s="51" customFormat="1" ht="15" customHeight="1" x14ac:dyDescent="0.25"/>
    <row r="592" s="51" customFormat="1" ht="15" customHeight="1" x14ac:dyDescent="0.25"/>
    <row r="593" s="51" customFormat="1" ht="15" customHeight="1" x14ac:dyDescent="0.25"/>
    <row r="594" s="51" customFormat="1" ht="15" customHeight="1" x14ac:dyDescent="0.25"/>
    <row r="595" s="51" customFormat="1" ht="15" customHeight="1" x14ac:dyDescent="0.25"/>
    <row r="596" s="51" customFormat="1" ht="15" customHeight="1" x14ac:dyDescent="0.25"/>
    <row r="597" s="51" customFormat="1" ht="15" customHeight="1" x14ac:dyDescent="0.25"/>
    <row r="598" s="51" customFormat="1" ht="15" customHeight="1" x14ac:dyDescent="0.25"/>
    <row r="599" s="51" customFormat="1" ht="15" customHeight="1" x14ac:dyDescent="0.25"/>
    <row r="600" s="51" customFormat="1" ht="15" customHeight="1" x14ac:dyDescent="0.25"/>
    <row r="601" s="51" customFormat="1" ht="15" customHeight="1" x14ac:dyDescent="0.25"/>
    <row r="602" s="51" customFormat="1" ht="15" customHeight="1" x14ac:dyDescent="0.25"/>
    <row r="603" s="51" customFormat="1" ht="15" customHeight="1" x14ac:dyDescent="0.25"/>
    <row r="604" s="51" customFormat="1" ht="15" customHeight="1" x14ac:dyDescent="0.25"/>
    <row r="605" s="51" customFormat="1" ht="12" x14ac:dyDescent="0.25"/>
    <row r="606" s="51" customFormat="1" ht="12" x14ac:dyDescent="0.25"/>
    <row r="607" s="51" customFormat="1" ht="12" x14ac:dyDescent="0.25"/>
    <row r="608" s="51" customFormat="1" ht="12" x14ac:dyDescent="0.25"/>
    <row r="609" s="51" customFormat="1" ht="12" x14ac:dyDescent="0.25"/>
    <row r="610" s="51" customFormat="1" ht="12" x14ac:dyDescent="0.25"/>
    <row r="611" s="51" customFormat="1" ht="12" x14ac:dyDescent="0.25"/>
    <row r="612" s="51" customFormat="1" ht="12" x14ac:dyDescent="0.25"/>
    <row r="613" s="51" customFormat="1" ht="12" x14ac:dyDescent="0.25"/>
    <row r="614" s="51" customFormat="1" ht="12" x14ac:dyDescent="0.25"/>
    <row r="615" s="51" customFormat="1" ht="12" x14ac:dyDescent="0.25"/>
    <row r="616" s="51" customFormat="1" ht="12" x14ac:dyDescent="0.25"/>
    <row r="617" s="51" customFormat="1" ht="12" x14ac:dyDescent="0.25"/>
    <row r="618" s="51" customFormat="1" ht="12" x14ac:dyDescent="0.25"/>
    <row r="619" s="51" customFormat="1" ht="12" x14ac:dyDescent="0.25"/>
    <row r="620" s="51" customFormat="1" ht="12" x14ac:dyDescent="0.25"/>
    <row r="621" s="51" customFormat="1" ht="12" x14ac:dyDescent="0.25"/>
    <row r="622" s="51" customFormat="1" ht="12" x14ac:dyDescent="0.25"/>
    <row r="623" s="51" customFormat="1" ht="12" x14ac:dyDescent="0.25"/>
    <row r="624" s="51" customFormat="1" ht="12" x14ac:dyDescent="0.25"/>
    <row r="625" s="51" customFormat="1" ht="12" x14ac:dyDescent="0.25"/>
    <row r="626" s="51" customFormat="1" ht="12" x14ac:dyDescent="0.25"/>
    <row r="627" s="51" customFormat="1" ht="12" x14ac:dyDescent="0.25"/>
    <row r="628" s="51" customFormat="1" ht="12" x14ac:dyDescent="0.25"/>
    <row r="629" s="51" customFormat="1" ht="12" x14ac:dyDescent="0.25"/>
    <row r="630" s="51" customFormat="1" ht="12" x14ac:dyDescent="0.25"/>
    <row r="631" s="51" customFormat="1" ht="12" x14ac:dyDescent="0.25"/>
    <row r="632" s="51" customFormat="1" ht="12" x14ac:dyDescent="0.25"/>
    <row r="633" s="51" customFormat="1" ht="12" x14ac:dyDescent="0.25"/>
    <row r="634" s="51" customFormat="1" ht="12" x14ac:dyDescent="0.25"/>
    <row r="635" s="51" customFormat="1" ht="12" x14ac:dyDescent="0.25"/>
    <row r="636" s="51" customFormat="1" ht="12" x14ac:dyDescent="0.25"/>
    <row r="637" s="51" customFormat="1" ht="12" x14ac:dyDescent="0.25"/>
    <row r="638" s="51" customFormat="1" ht="12" x14ac:dyDescent="0.25"/>
    <row r="639" s="51" customFormat="1" ht="12" x14ac:dyDescent="0.25"/>
    <row r="640" s="51" customFormat="1" ht="12" x14ac:dyDescent="0.25"/>
    <row r="641" s="51" customFormat="1" ht="12" x14ac:dyDescent="0.25"/>
    <row r="642" s="51" customFormat="1" ht="12" x14ac:dyDescent="0.25"/>
    <row r="643" s="51" customFormat="1" ht="12" x14ac:dyDescent="0.25"/>
    <row r="644" s="51" customFormat="1" ht="12" x14ac:dyDescent="0.25"/>
    <row r="645" s="51" customFormat="1" ht="12" x14ac:dyDescent="0.25"/>
    <row r="646" s="51" customFormat="1" ht="12" x14ac:dyDescent="0.25"/>
    <row r="647" s="51" customFormat="1" ht="12" x14ac:dyDescent="0.25"/>
    <row r="648" s="51" customFormat="1" ht="12" x14ac:dyDescent="0.25"/>
    <row r="649" s="51" customFormat="1" ht="12" x14ac:dyDescent="0.25"/>
    <row r="650" s="51" customFormat="1" ht="12" x14ac:dyDescent="0.25"/>
    <row r="651" s="51" customFormat="1" ht="12" x14ac:dyDescent="0.25"/>
    <row r="652" s="51" customFormat="1" ht="12" x14ac:dyDescent="0.25"/>
    <row r="653" s="51" customFormat="1" ht="12" x14ac:dyDescent="0.25"/>
    <row r="654" s="51" customFormat="1" ht="12" x14ac:dyDescent="0.25"/>
    <row r="655" s="51" customFormat="1" ht="12" x14ac:dyDescent="0.25"/>
    <row r="656" s="51" customFormat="1" ht="12" x14ac:dyDescent="0.25"/>
    <row r="657" s="51" customFormat="1" ht="12" x14ac:dyDescent="0.25"/>
    <row r="658" s="51" customFormat="1" ht="12" x14ac:dyDescent="0.25"/>
    <row r="659" s="51" customFormat="1" ht="12" x14ac:dyDescent="0.25"/>
    <row r="660" s="51" customFormat="1" ht="12" x14ac:dyDescent="0.25"/>
    <row r="661" s="51" customFormat="1" ht="12" x14ac:dyDescent="0.25"/>
    <row r="662" s="51" customFormat="1" ht="12" x14ac:dyDescent="0.25"/>
    <row r="663" s="51" customFormat="1" ht="12" x14ac:dyDescent="0.25"/>
    <row r="664" s="51" customFormat="1" ht="12" x14ac:dyDescent="0.25"/>
    <row r="665" s="51" customFormat="1" ht="12" x14ac:dyDescent="0.25"/>
    <row r="666" s="51" customFormat="1" ht="12" x14ac:dyDescent="0.25"/>
    <row r="667" s="51" customFormat="1" ht="12" x14ac:dyDescent="0.25"/>
    <row r="668" s="51" customFormat="1" ht="12" x14ac:dyDescent="0.25"/>
    <row r="669" s="51" customFormat="1" ht="12" x14ac:dyDescent="0.25"/>
    <row r="670" s="51" customFormat="1" ht="12" x14ac:dyDescent="0.25"/>
    <row r="671" s="51" customFormat="1" ht="12" x14ac:dyDescent="0.25"/>
    <row r="672" s="51" customFormat="1" ht="12" x14ac:dyDescent="0.25"/>
    <row r="673" s="51" customFormat="1" ht="12" x14ac:dyDescent="0.25"/>
    <row r="674" s="51" customFormat="1" ht="12" x14ac:dyDescent="0.25"/>
    <row r="675" s="51" customFormat="1" ht="12" x14ac:dyDescent="0.25"/>
    <row r="676" s="51" customFormat="1" ht="12" x14ac:dyDescent="0.25"/>
    <row r="677" s="51" customFormat="1" ht="12" x14ac:dyDescent="0.25"/>
    <row r="678" s="51" customFormat="1" ht="12" x14ac:dyDescent="0.25"/>
    <row r="679" s="51" customFormat="1" ht="12" x14ac:dyDescent="0.25"/>
    <row r="680" s="51" customFormat="1" ht="12" x14ac:dyDescent="0.25"/>
    <row r="681" s="51" customFormat="1" ht="12" x14ac:dyDescent="0.25"/>
    <row r="682" s="51" customFormat="1" ht="12" x14ac:dyDescent="0.25"/>
    <row r="683" s="51" customFormat="1" ht="12" x14ac:dyDescent="0.25"/>
    <row r="684" s="51" customFormat="1" ht="12" x14ac:dyDescent="0.25"/>
    <row r="685" s="51" customFormat="1" ht="12" x14ac:dyDescent="0.25"/>
    <row r="686" s="51" customFormat="1" ht="12" x14ac:dyDescent="0.25"/>
    <row r="687" s="51" customFormat="1" ht="12" x14ac:dyDescent="0.25"/>
    <row r="688" s="51" customFormat="1" ht="12" x14ac:dyDescent="0.25"/>
    <row r="689" s="51" customFormat="1" ht="12" x14ac:dyDescent="0.25"/>
    <row r="690" s="51" customFormat="1" ht="12" x14ac:dyDescent="0.25"/>
    <row r="691" s="51" customFormat="1" ht="12" x14ac:dyDescent="0.25"/>
    <row r="692" s="51" customFormat="1" ht="12" x14ac:dyDescent="0.25"/>
    <row r="693" s="51" customFormat="1" ht="12" x14ac:dyDescent="0.25"/>
    <row r="694" s="51" customFormat="1" ht="12" x14ac:dyDescent="0.25"/>
    <row r="695" s="51" customFormat="1" ht="12" x14ac:dyDescent="0.25"/>
    <row r="696" s="51" customFormat="1" ht="12" x14ac:dyDescent="0.25"/>
    <row r="697" s="51" customFormat="1" ht="12" x14ac:dyDescent="0.25"/>
    <row r="698" s="51" customFormat="1" ht="12" x14ac:dyDescent="0.25"/>
    <row r="699" s="51" customFormat="1" ht="12" x14ac:dyDescent="0.25"/>
    <row r="700" s="51" customFormat="1" ht="12" x14ac:dyDescent="0.25"/>
    <row r="701" s="51" customFormat="1" ht="12" x14ac:dyDescent="0.25"/>
    <row r="702" s="51" customFormat="1" ht="12" x14ac:dyDescent="0.25"/>
    <row r="703" s="51" customFormat="1" ht="12" x14ac:dyDescent="0.25"/>
    <row r="704" s="51" customFormat="1" ht="12" x14ac:dyDescent="0.25"/>
    <row r="705" s="51" customFormat="1" ht="12" x14ac:dyDescent="0.25"/>
    <row r="706" s="51" customFormat="1" ht="12" x14ac:dyDescent="0.25"/>
    <row r="707" s="51" customFormat="1" ht="12" x14ac:dyDescent="0.25"/>
    <row r="708" s="51" customFormat="1" ht="12" x14ac:dyDescent="0.25"/>
    <row r="709" s="51" customFormat="1" ht="12" x14ac:dyDescent="0.25"/>
    <row r="710" s="51" customFormat="1" ht="12" x14ac:dyDescent="0.25"/>
    <row r="711" s="51" customFormat="1" ht="12" x14ac:dyDescent="0.25"/>
    <row r="712" s="51" customFormat="1" ht="12" x14ac:dyDescent="0.25"/>
    <row r="713" s="51" customFormat="1" ht="12" x14ac:dyDescent="0.25"/>
    <row r="714" s="51" customFormat="1" ht="12" x14ac:dyDescent="0.25"/>
    <row r="715" s="51" customFormat="1" ht="12" x14ac:dyDescent="0.25"/>
    <row r="716" s="51" customFormat="1" ht="12" x14ac:dyDescent="0.25"/>
    <row r="717" s="51" customFormat="1" ht="12" x14ac:dyDescent="0.25"/>
    <row r="718" s="51" customFormat="1" ht="12" x14ac:dyDescent="0.25"/>
    <row r="719" s="51" customFormat="1" ht="12" x14ac:dyDescent="0.25"/>
    <row r="720" s="51" customFormat="1" ht="12" x14ac:dyDescent="0.25"/>
    <row r="721" s="51" customFormat="1" ht="12" x14ac:dyDescent="0.25"/>
    <row r="722" s="51" customFormat="1" ht="12" x14ac:dyDescent="0.25"/>
    <row r="723" s="51" customFormat="1" ht="12" x14ac:dyDescent="0.25"/>
    <row r="724" s="51" customFormat="1" ht="12" x14ac:dyDescent="0.25"/>
    <row r="725" s="51" customFormat="1" ht="12" x14ac:dyDescent="0.25"/>
    <row r="726" s="51" customFormat="1" ht="12" x14ac:dyDescent="0.25"/>
    <row r="727" s="51" customFormat="1" ht="12" x14ac:dyDescent="0.25"/>
    <row r="728" s="51" customFormat="1" ht="12" x14ac:dyDescent="0.25"/>
    <row r="729" s="51" customFormat="1" ht="12" x14ac:dyDescent="0.25"/>
    <row r="730" s="51" customFormat="1" ht="12" x14ac:dyDescent="0.25"/>
    <row r="731" s="51" customFormat="1" ht="12" x14ac:dyDescent="0.25"/>
    <row r="732" s="51" customFormat="1" ht="12" x14ac:dyDescent="0.25"/>
    <row r="733" s="51" customFormat="1" ht="12" x14ac:dyDescent="0.25"/>
    <row r="734" s="51" customFormat="1" ht="12" x14ac:dyDescent="0.25"/>
    <row r="735" s="51" customFormat="1" ht="12" x14ac:dyDescent="0.25"/>
    <row r="736" s="51" customFormat="1" ht="12" x14ac:dyDescent="0.25"/>
    <row r="737" s="51" customFormat="1" ht="12" x14ac:dyDescent="0.25"/>
    <row r="738" s="51" customFormat="1" ht="12" x14ac:dyDescent="0.25"/>
    <row r="739" s="51" customFormat="1" ht="12" x14ac:dyDescent="0.25"/>
    <row r="740" s="51" customFormat="1" ht="12" x14ac:dyDescent="0.25"/>
    <row r="741" s="51" customFormat="1" ht="12" x14ac:dyDescent="0.25"/>
    <row r="742" s="51" customFormat="1" ht="12" x14ac:dyDescent="0.25"/>
    <row r="743" s="51" customFormat="1" ht="12" x14ac:dyDescent="0.25"/>
    <row r="744" s="51" customFormat="1" ht="12" x14ac:dyDescent="0.25"/>
    <row r="745" s="51" customFormat="1" ht="12" x14ac:dyDescent="0.25"/>
    <row r="746" s="51" customFormat="1" ht="12" x14ac:dyDescent="0.25"/>
    <row r="747" s="51" customFormat="1" ht="12" x14ac:dyDescent="0.25"/>
    <row r="748" s="51" customFormat="1" ht="12" x14ac:dyDescent="0.25"/>
    <row r="749" s="51" customFormat="1" ht="12" x14ac:dyDescent="0.25"/>
    <row r="750" s="51" customFormat="1" ht="12" x14ac:dyDescent="0.25"/>
    <row r="751" s="51" customFormat="1" ht="12" x14ac:dyDescent="0.25"/>
    <row r="752" s="51" customFormat="1" ht="12" x14ac:dyDescent="0.25"/>
    <row r="753" s="51" customFormat="1" ht="12" x14ac:dyDescent="0.25"/>
    <row r="754" s="51" customFormat="1" ht="12" x14ac:dyDescent="0.25"/>
    <row r="755" s="51" customFormat="1" ht="12" x14ac:dyDescent="0.25"/>
    <row r="756" s="51" customFormat="1" ht="12" x14ac:dyDescent="0.25"/>
    <row r="757" s="51" customFormat="1" ht="12" x14ac:dyDescent="0.25"/>
    <row r="758" s="51" customFormat="1" ht="12" x14ac:dyDescent="0.25"/>
    <row r="759" s="51" customFormat="1" ht="12" x14ac:dyDescent="0.25"/>
    <row r="760" s="51" customFormat="1" ht="12" x14ac:dyDescent="0.25"/>
    <row r="761" s="51" customFormat="1" ht="12" x14ac:dyDescent="0.25"/>
    <row r="762" s="51" customFormat="1" ht="12" x14ac:dyDescent="0.25"/>
    <row r="763" s="51" customFormat="1" ht="12" x14ac:dyDescent="0.25"/>
    <row r="764" s="51" customFormat="1" ht="12" x14ac:dyDescent="0.25"/>
    <row r="765" s="51" customFormat="1" ht="12" x14ac:dyDescent="0.25"/>
    <row r="766" s="51" customFormat="1" ht="12" x14ac:dyDescent="0.25"/>
    <row r="767" s="51" customFormat="1" ht="12" x14ac:dyDescent="0.25"/>
    <row r="768" s="51" customFormat="1" ht="12" x14ac:dyDescent="0.25"/>
    <row r="769" s="51" customFormat="1" ht="12" x14ac:dyDescent="0.25"/>
    <row r="770" s="51" customFormat="1" ht="12" x14ac:dyDescent="0.25"/>
    <row r="771" s="51" customFormat="1" ht="12" x14ac:dyDescent="0.25"/>
    <row r="772" s="51" customFormat="1" ht="12" x14ac:dyDescent="0.25"/>
    <row r="773" s="51" customFormat="1" ht="12" x14ac:dyDescent="0.25"/>
    <row r="774" s="51" customFormat="1" ht="12" x14ac:dyDescent="0.25"/>
    <row r="775" s="51" customFormat="1" ht="12" x14ac:dyDescent="0.25"/>
    <row r="776" s="51" customFormat="1" ht="12" x14ac:dyDescent="0.25"/>
    <row r="777" s="51" customFormat="1" ht="12" x14ac:dyDescent="0.25"/>
    <row r="778" s="51" customFormat="1" ht="12" x14ac:dyDescent="0.25"/>
    <row r="779" s="51" customFormat="1" ht="12" x14ac:dyDescent="0.25"/>
    <row r="780" s="51" customFormat="1" ht="12" x14ac:dyDescent="0.25"/>
    <row r="781" s="51" customFormat="1" ht="12" x14ac:dyDescent="0.25"/>
    <row r="782" s="51" customFormat="1" ht="12" x14ac:dyDescent="0.25"/>
    <row r="783" s="51" customFormat="1" ht="12" x14ac:dyDescent="0.25"/>
    <row r="784" s="51" customFormat="1" ht="12" x14ac:dyDescent="0.25"/>
    <row r="785" s="51" customFormat="1" ht="12" x14ac:dyDescent="0.25"/>
    <row r="786" s="51" customFormat="1" ht="12" x14ac:dyDescent="0.25"/>
    <row r="787" s="51" customFormat="1" ht="12" x14ac:dyDescent="0.25"/>
    <row r="788" s="51" customFormat="1" ht="12" x14ac:dyDescent="0.25"/>
    <row r="789" s="51" customFormat="1" ht="12" x14ac:dyDescent="0.25"/>
    <row r="790" s="51" customFormat="1" ht="12" x14ac:dyDescent="0.25"/>
    <row r="791" s="51" customFormat="1" ht="12" x14ac:dyDescent="0.25"/>
    <row r="792" s="51" customFormat="1" ht="12" x14ac:dyDescent="0.25"/>
    <row r="793" s="51" customFormat="1" ht="12" x14ac:dyDescent="0.25"/>
    <row r="794" s="51" customFormat="1" ht="12" x14ac:dyDescent="0.25"/>
    <row r="795" s="51" customFormat="1" ht="12" x14ac:dyDescent="0.25"/>
    <row r="796" s="51" customFormat="1" ht="12" x14ac:dyDescent="0.25"/>
    <row r="797" s="51" customFormat="1" ht="12" x14ac:dyDescent="0.25"/>
    <row r="798" s="51" customFormat="1" ht="12" x14ac:dyDescent="0.25"/>
    <row r="799" s="51" customFormat="1" ht="12" x14ac:dyDescent="0.25"/>
    <row r="800" s="51" customFormat="1" ht="12" x14ac:dyDescent="0.25"/>
    <row r="801" s="51" customFormat="1" ht="12" x14ac:dyDescent="0.25"/>
    <row r="802" s="51" customFormat="1" ht="12" x14ac:dyDescent="0.25"/>
    <row r="803" s="51" customFormat="1" ht="12" x14ac:dyDescent="0.25"/>
    <row r="804" s="51" customFormat="1" ht="12" x14ac:dyDescent="0.25"/>
    <row r="805" s="51" customFormat="1" ht="12" x14ac:dyDescent="0.25"/>
    <row r="806" s="51" customFormat="1" ht="12" x14ac:dyDescent="0.25"/>
    <row r="807" s="51" customFormat="1" ht="12" x14ac:dyDescent="0.25"/>
    <row r="808" s="51" customFormat="1" ht="12" x14ac:dyDescent="0.25"/>
    <row r="809" s="51" customFormat="1" ht="12" x14ac:dyDescent="0.25"/>
    <row r="810" s="51" customFormat="1" ht="12" x14ac:dyDescent="0.25"/>
    <row r="811" s="51" customFormat="1" ht="12" x14ac:dyDescent="0.25"/>
    <row r="812" s="51" customFormat="1" ht="12" x14ac:dyDescent="0.25"/>
    <row r="813" s="51" customFormat="1" ht="12" x14ac:dyDescent="0.25"/>
    <row r="814" s="51" customFormat="1" ht="12" x14ac:dyDescent="0.25"/>
    <row r="815" s="51" customFormat="1" ht="12" x14ac:dyDescent="0.25"/>
    <row r="816" s="51" customFormat="1" ht="12" x14ac:dyDescent="0.25"/>
    <row r="817" s="51" customFormat="1" ht="12" x14ac:dyDescent="0.25"/>
    <row r="818" s="51" customFormat="1" ht="12" x14ac:dyDescent="0.25"/>
    <row r="819" s="51" customFormat="1" ht="12" x14ac:dyDescent="0.25"/>
    <row r="820" s="51" customFormat="1" ht="12" x14ac:dyDescent="0.25"/>
    <row r="821" s="51" customFormat="1" ht="12" x14ac:dyDescent="0.25"/>
    <row r="822" s="51" customFormat="1" ht="12" x14ac:dyDescent="0.25"/>
    <row r="823" s="51" customFormat="1" ht="12" x14ac:dyDescent="0.25"/>
    <row r="824" s="51" customFormat="1" ht="12" x14ac:dyDescent="0.25"/>
    <row r="825" s="51" customFormat="1" ht="12" x14ac:dyDescent="0.25"/>
    <row r="826" s="51" customFormat="1" ht="12" x14ac:dyDescent="0.25"/>
    <row r="827" s="51" customFormat="1" ht="12" x14ac:dyDescent="0.25"/>
    <row r="828" s="51" customFormat="1" ht="12" x14ac:dyDescent="0.25"/>
    <row r="829" s="51" customFormat="1" ht="12" x14ac:dyDescent="0.25"/>
    <row r="830" s="51" customFormat="1" ht="12" x14ac:dyDescent="0.25"/>
    <row r="831" s="51" customFormat="1" ht="12" x14ac:dyDescent="0.25"/>
    <row r="832" s="51" customFormat="1" ht="12" x14ac:dyDescent="0.25"/>
    <row r="833" s="51" customFormat="1" ht="12" x14ac:dyDescent="0.25"/>
    <row r="834" s="51" customFormat="1" ht="12" x14ac:dyDescent="0.25"/>
    <row r="835" s="51" customFormat="1" ht="12" x14ac:dyDescent="0.25"/>
    <row r="836" s="51" customFormat="1" ht="12" x14ac:dyDescent="0.25"/>
    <row r="837" s="51" customFormat="1" ht="12" x14ac:dyDescent="0.25"/>
    <row r="838" s="51" customFormat="1" ht="12" x14ac:dyDescent="0.25"/>
    <row r="839" s="51" customFormat="1" ht="12" x14ac:dyDescent="0.25"/>
    <row r="840" s="51" customFormat="1" ht="12" x14ac:dyDescent="0.25"/>
    <row r="841" s="51" customFormat="1" ht="12" x14ac:dyDescent="0.25"/>
    <row r="842" s="51" customFormat="1" ht="12" x14ac:dyDescent="0.25"/>
    <row r="843" s="51" customFormat="1" ht="12" x14ac:dyDescent="0.25"/>
    <row r="844" s="51" customFormat="1" ht="12" x14ac:dyDescent="0.25"/>
    <row r="845" s="51" customFormat="1" ht="12" x14ac:dyDescent="0.25"/>
    <row r="846" s="51" customFormat="1" ht="12" x14ac:dyDescent="0.25"/>
    <row r="847" s="51" customFormat="1" ht="12" x14ac:dyDescent="0.25"/>
    <row r="848" s="51" customFormat="1" ht="12" x14ac:dyDescent="0.25"/>
    <row r="849" s="51" customFormat="1" ht="12" x14ac:dyDescent="0.25"/>
    <row r="850" s="51" customFormat="1" ht="12" x14ac:dyDescent="0.25"/>
    <row r="851" s="51" customFormat="1" ht="12" x14ac:dyDescent="0.25"/>
    <row r="852" s="51" customFormat="1" ht="12" x14ac:dyDescent="0.25"/>
    <row r="853" s="51" customFormat="1" ht="12" x14ac:dyDescent="0.25"/>
    <row r="854" s="51" customFormat="1" ht="12" x14ac:dyDescent="0.25"/>
    <row r="855" s="51" customFormat="1" ht="12" x14ac:dyDescent="0.25"/>
    <row r="856" s="51" customFormat="1" ht="12" x14ac:dyDescent="0.25"/>
    <row r="857" s="51" customFormat="1" ht="12" x14ac:dyDescent="0.25"/>
    <row r="858" s="51" customFormat="1" ht="12" x14ac:dyDescent="0.25"/>
    <row r="859" s="51" customFormat="1" ht="12" x14ac:dyDescent="0.25"/>
    <row r="860" s="51" customFormat="1" ht="12" x14ac:dyDescent="0.25"/>
    <row r="861" s="51" customFormat="1" ht="12" x14ac:dyDescent="0.25"/>
    <row r="862" s="51" customFormat="1" ht="12" x14ac:dyDescent="0.25"/>
    <row r="863" s="51" customFormat="1" ht="12" x14ac:dyDescent="0.25"/>
    <row r="864" s="51" customFormat="1" ht="12" x14ac:dyDescent="0.25"/>
    <row r="865" s="51" customFormat="1" ht="12" x14ac:dyDescent="0.25"/>
    <row r="866" s="51" customFormat="1" ht="12" x14ac:dyDescent="0.25"/>
    <row r="867" s="51" customFormat="1" ht="12" x14ac:dyDescent="0.25"/>
    <row r="868" s="51" customFormat="1" ht="12" x14ac:dyDescent="0.25"/>
    <row r="869" s="51" customFormat="1" ht="12" x14ac:dyDescent="0.25"/>
    <row r="870" s="51" customFormat="1" ht="12" x14ac:dyDescent="0.25"/>
    <row r="871" s="51" customFormat="1" ht="12" x14ac:dyDescent="0.25"/>
    <row r="872" s="51" customFormat="1" ht="12" x14ac:dyDescent="0.25"/>
    <row r="873" s="51" customFormat="1" ht="12" x14ac:dyDescent="0.25"/>
    <row r="874" s="51" customFormat="1" ht="12" x14ac:dyDescent="0.25"/>
    <row r="875" s="51" customFormat="1" ht="12" x14ac:dyDescent="0.25"/>
    <row r="876" s="51" customFormat="1" ht="12" x14ac:dyDescent="0.25"/>
    <row r="877" s="51" customFormat="1" ht="12" x14ac:dyDescent="0.25"/>
    <row r="878" s="51" customFormat="1" ht="12" x14ac:dyDescent="0.25"/>
    <row r="879" s="51" customFormat="1" ht="12" x14ac:dyDescent="0.25"/>
    <row r="880" s="51" customFormat="1" ht="12" x14ac:dyDescent="0.25"/>
    <row r="881" s="51" customFormat="1" ht="12" x14ac:dyDescent="0.25"/>
    <row r="882" s="51" customFormat="1" ht="12" x14ac:dyDescent="0.25"/>
    <row r="883" s="51" customFormat="1" ht="12" x14ac:dyDescent="0.25"/>
    <row r="884" s="51" customFormat="1" ht="12" x14ac:dyDescent="0.25"/>
    <row r="885" s="51" customFormat="1" ht="12" x14ac:dyDescent="0.25"/>
    <row r="886" s="51" customFormat="1" ht="12" x14ac:dyDescent="0.25"/>
    <row r="887" s="51" customFormat="1" ht="12" x14ac:dyDescent="0.25"/>
    <row r="888" s="51" customFormat="1" ht="12" x14ac:dyDescent="0.25"/>
    <row r="889" s="51" customFormat="1" ht="12" x14ac:dyDescent="0.25"/>
    <row r="890" s="51" customFormat="1" ht="12" x14ac:dyDescent="0.25"/>
    <row r="891" s="51" customFormat="1" ht="12" x14ac:dyDescent="0.25"/>
    <row r="892" s="51" customFormat="1" ht="12" x14ac:dyDescent="0.25"/>
    <row r="893" s="51" customFormat="1" ht="12" x14ac:dyDescent="0.25"/>
    <row r="894" s="51" customFormat="1" ht="12" x14ac:dyDescent="0.25"/>
    <row r="895" s="51" customFormat="1" ht="12" x14ac:dyDescent="0.25"/>
    <row r="896" s="51" customFormat="1" ht="12" x14ac:dyDescent="0.25"/>
    <row r="897" s="51" customFormat="1" ht="12" x14ac:dyDescent="0.25"/>
    <row r="898" s="51" customFormat="1" ht="12" x14ac:dyDescent="0.25"/>
    <row r="899" s="51" customFormat="1" ht="12" x14ac:dyDescent="0.25"/>
    <row r="900" s="51" customFormat="1" ht="12" x14ac:dyDescent="0.25"/>
    <row r="901" s="51" customFormat="1" ht="12" x14ac:dyDescent="0.25"/>
    <row r="902" s="51" customFormat="1" ht="12" x14ac:dyDescent="0.25"/>
    <row r="903" s="51" customFormat="1" ht="12" x14ac:dyDescent="0.25"/>
    <row r="904" s="51" customFormat="1" ht="12" x14ac:dyDescent="0.25"/>
    <row r="905" s="51" customFormat="1" ht="12" x14ac:dyDescent="0.25"/>
    <row r="906" s="51" customFormat="1" ht="12" x14ac:dyDescent="0.25"/>
    <row r="907" s="51" customFormat="1" ht="12" x14ac:dyDescent="0.25"/>
    <row r="908" s="51" customFormat="1" ht="12" x14ac:dyDescent="0.25"/>
    <row r="909" s="51" customFormat="1" ht="12" x14ac:dyDescent="0.25"/>
    <row r="910" s="51" customFormat="1" ht="12" x14ac:dyDescent="0.25"/>
    <row r="911" s="51" customFormat="1" ht="12" x14ac:dyDescent="0.25"/>
    <row r="912" s="51" customFormat="1" ht="12" x14ac:dyDescent="0.25"/>
    <row r="913" s="51" customFormat="1" ht="12" x14ac:dyDescent="0.25"/>
    <row r="914" s="51" customFormat="1" ht="12" x14ac:dyDescent="0.25"/>
    <row r="915" s="51" customFormat="1" ht="12" x14ac:dyDescent="0.25"/>
    <row r="916" s="51" customFormat="1" ht="12" x14ac:dyDescent="0.25"/>
    <row r="917" s="51" customFormat="1" ht="12" x14ac:dyDescent="0.25"/>
    <row r="918" s="51" customFormat="1" ht="12" x14ac:dyDescent="0.25"/>
    <row r="919" s="51" customFormat="1" ht="12" x14ac:dyDescent="0.25"/>
    <row r="920" s="51" customFormat="1" ht="12" x14ac:dyDescent="0.25"/>
    <row r="921" s="51" customFormat="1" ht="12" x14ac:dyDescent="0.25"/>
    <row r="922" s="51" customFormat="1" ht="12" x14ac:dyDescent="0.25"/>
    <row r="923" s="51" customFormat="1" ht="12" x14ac:dyDescent="0.25"/>
    <row r="924" s="51" customFormat="1" ht="12" x14ac:dyDescent="0.25"/>
    <row r="925" s="51" customFormat="1" ht="12" x14ac:dyDescent="0.25"/>
    <row r="926" s="51" customFormat="1" ht="12" x14ac:dyDescent="0.25"/>
    <row r="927" s="51" customFormat="1" ht="12" x14ac:dyDescent="0.25"/>
    <row r="928" s="51" customFormat="1" ht="12" x14ac:dyDescent="0.25"/>
    <row r="929" s="51" customFormat="1" ht="12" x14ac:dyDescent="0.25"/>
    <row r="930" s="51" customFormat="1" ht="12" x14ac:dyDescent="0.25"/>
    <row r="931" s="51" customFormat="1" ht="12" x14ac:dyDescent="0.25"/>
    <row r="932" s="51" customFormat="1" ht="12" x14ac:dyDescent="0.25"/>
    <row r="933" s="51" customFormat="1" ht="12" x14ac:dyDescent="0.25"/>
    <row r="934" s="51" customFormat="1" ht="12" x14ac:dyDescent="0.25"/>
    <row r="935" s="51" customFormat="1" ht="12" x14ac:dyDescent="0.25"/>
    <row r="936" s="51" customFormat="1" ht="12" x14ac:dyDescent="0.25"/>
    <row r="937" s="51" customFormat="1" ht="12" x14ac:dyDescent="0.25"/>
    <row r="938" s="51" customFormat="1" ht="12" x14ac:dyDescent="0.25"/>
    <row r="939" s="51" customFormat="1" ht="12" x14ac:dyDescent="0.25"/>
    <row r="940" s="51" customFormat="1" ht="12" x14ac:dyDescent="0.25"/>
    <row r="941" s="51" customFormat="1" ht="12" x14ac:dyDescent="0.25"/>
    <row r="942" s="51" customFormat="1" ht="12" x14ac:dyDescent="0.25"/>
    <row r="943" s="51" customFormat="1" ht="12" x14ac:dyDescent="0.25"/>
    <row r="944" s="51" customFormat="1" ht="12" x14ac:dyDescent="0.25"/>
    <row r="945" spans="2:8" s="51" customFormat="1" ht="12" x14ac:dyDescent="0.25"/>
    <row r="946" spans="2:8" s="51" customFormat="1" ht="12" x14ac:dyDescent="0.25"/>
    <row r="947" spans="2:8" s="51" customFormat="1" ht="12" x14ac:dyDescent="0.25"/>
    <row r="948" spans="2:8" s="51" customFormat="1" ht="12" x14ac:dyDescent="0.25"/>
    <row r="949" spans="2:8" s="51" customFormat="1" ht="12" x14ac:dyDescent="0.25"/>
    <row r="950" spans="2:8" s="51" customFormat="1" ht="12" x14ac:dyDescent="0.25"/>
    <row r="951" spans="2:8" s="51" customFormat="1" ht="12" x14ac:dyDescent="0.25"/>
    <row r="952" spans="2:8" s="51" customFormat="1" ht="12" x14ac:dyDescent="0.25"/>
    <row r="953" spans="2:8" s="51" customFormat="1" ht="12" x14ac:dyDescent="0.25"/>
    <row r="954" spans="2:8" s="51" customFormat="1" ht="12" x14ac:dyDescent="0.25"/>
    <row r="955" spans="2:8" s="51" customFormat="1" ht="12" x14ac:dyDescent="0.25"/>
    <row r="956" spans="2:8" s="51" customFormat="1" ht="12" x14ac:dyDescent="0.25"/>
    <row r="957" spans="2:8" x14ac:dyDescent="0.3">
      <c r="B957" s="51"/>
      <c r="C957" s="51"/>
      <c r="D957" s="51"/>
      <c r="E957" s="51"/>
      <c r="F957" s="51"/>
      <c r="G957" s="51"/>
      <c r="H957" s="51"/>
    </row>
    <row r="958" spans="2:8" x14ac:dyDescent="0.3">
      <c r="B958" s="51"/>
      <c r="C958" s="51"/>
      <c r="D958" s="51"/>
      <c r="E958" s="51"/>
      <c r="F958" s="51"/>
    </row>
    <row r="961" spans="1:8" s="53" customFormat="1" x14ac:dyDescent="0.3">
      <c r="A961"/>
      <c r="B961"/>
      <c r="C961"/>
      <c r="D961"/>
      <c r="E961"/>
      <c r="F961"/>
      <c r="G961"/>
      <c r="H961"/>
    </row>
    <row r="962" spans="1:8" s="53" customFormat="1" x14ac:dyDescent="0.3">
      <c r="A962"/>
      <c r="B962"/>
      <c r="C962"/>
      <c r="D962"/>
      <c r="E962"/>
      <c r="F962"/>
    </row>
    <row r="963" spans="1:8" s="53" customFormat="1" x14ac:dyDescent="0.3">
      <c r="A963"/>
    </row>
    <row r="964" spans="1:8" s="53" customFormat="1" x14ac:dyDescent="0.3">
      <c r="A964"/>
    </row>
    <row r="965" spans="1:8" s="53" customFormat="1" x14ac:dyDescent="0.3">
      <c r="A965"/>
    </row>
    <row r="966" spans="1:8" s="53" customFormat="1" x14ac:dyDescent="0.3">
      <c r="A966"/>
    </row>
    <row r="967" spans="1:8" s="53" customFormat="1" x14ac:dyDescent="0.3">
      <c r="A967"/>
    </row>
    <row r="968" spans="1:8" s="53" customFormat="1" x14ac:dyDescent="0.3">
      <c r="A968"/>
    </row>
    <row r="969" spans="1:8" s="53" customFormat="1" x14ac:dyDescent="0.3">
      <c r="A969"/>
    </row>
    <row r="970" spans="1:8" s="53" customFormat="1" x14ac:dyDescent="0.3">
      <c r="A970"/>
    </row>
    <row r="971" spans="1:8" s="53" customFormat="1" x14ac:dyDescent="0.3">
      <c r="A971"/>
    </row>
    <row r="972" spans="1:8" s="53" customFormat="1" x14ac:dyDescent="0.3">
      <c r="A972"/>
    </row>
    <row r="973" spans="1:8" s="53" customFormat="1" x14ac:dyDescent="0.3">
      <c r="A973"/>
    </row>
    <row r="974" spans="1:8" s="53" customFormat="1" x14ac:dyDescent="0.3">
      <c r="A974"/>
    </row>
    <row r="975" spans="1:8" s="53" customFormat="1" x14ac:dyDescent="0.3">
      <c r="A975"/>
    </row>
    <row r="976" spans="1:8" s="53" customFormat="1" x14ac:dyDescent="0.3">
      <c r="A976"/>
    </row>
    <row r="977" spans="1:1" s="53" customFormat="1" x14ac:dyDescent="0.3">
      <c r="A977"/>
    </row>
    <row r="978" spans="1:1" s="53" customFormat="1" x14ac:dyDescent="0.3">
      <c r="A978"/>
    </row>
    <row r="979" spans="1:1" s="53" customFormat="1" x14ac:dyDescent="0.3">
      <c r="A979"/>
    </row>
    <row r="980" spans="1:1" s="53" customFormat="1" x14ac:dyDescent="0.3">
      <c r="A980"/>
    </row>
    <row r="981" spans="1:1" s="53" customFormat="1" x14ac:dyDescent="0.3">
      <c r="A981"/>
    </row>
    <row r="982" spans="1:1" s="53" customFormat="1" x14ac:dyDescent="0.3">
      <c r="A982"/>
    </row>
    <row r="983" spans="1:1" s="53" customFormat="1" x14ac:dyDescent="0.3">
      <c r="A983"/>
    </row>
    <row r="984" spans="1:1" s="53" customFormat="1" x14ac:dyDescent="0.3">
      <c r="A984"/>
    </row>
    <row r="985" spans="1:1" s="53" customFormat="1" x14ac:dyDescent="0.3">
      <c r="A985"/>
    </row>
    <row r="986" spans="1:1" s="53" customFormat="1" x14ac:dyDescent="0.3">
      <c r="A986"/>
    </row>
    <row r="987" spans="1:1" s="53" customFormat="1" x14ac:dyDescent="0.3">
      <c r="A987"/>
    </row>
    <row r="988" spans="1:1" s="53" customFormat="1" x14ac:dyDescent="0.3">
      <c r="A988"/>
    </row>
    <row r="989" spans="1:1" s="53" customFormat="1" x14ac:dyDescent="0.3">
      <c r="A989"/>
    </row>
    <row r="990" spans="1:1" s="53" customFormat="1" x14ac:dyDescent="0.3">
      <c r="A990"/>
    </row>
    <row r="991" spans="1:1" s="53" customFormat="1" x14ac:dyDescent="0.3">
      <c r="A991"/>
    </row>
    <row r="992" spans="1:1" s="53" customFormat="1" x14ac:dyDescent="0.3">
      <c r="A992"/>
    </row>
    <row r="993" spans="1:1" s="53" customFormat="1" x14ac:dyDescent="0.3">
      <c r="A993"/>
    </row>
    <row r="994" spans="1:1" s="53" customFormat="1" x14ac:dyDescent="0.3">
      <c r="A994"/>
    </row>
    <row r="995" spans="1:1" s="53" customFormat="1" x14ac:dyDescent="0.3">
      <c r="A995"/>
    </row>
    <row r="996" spans="1:1" s="53" customFormat="1" x14ac:dyDescent="0.3">
      <c r="A996"/>
    </row>
    <row r="997" spans="1:1" s="53" customFormat="1" x14ac:dyDescent="0.3">
      <c r="A997"/>
    </row>
    <row r="998" spans="1:1" s="53" customFormat="1" x14ac:dyDescent="0.3">
      <c r="A998"/>
    </row>
    <row r="999" spans="1:1" s="53" customFormat="1" x14ac:dyDescent="0.3">
      <c r="A999"/>
    </row>
    <row r="1000" spans="1:1" s="53" customFormat="1" x14ac:dyDescent="0.3">
      <c r="A1000"/>
    </row>
    <row r="1001" spans="1:1" s="53" customFormat="1" x14ac:dyDescent="0.3">
      <c r="A1001"/>
    </row>
    <row r="1002" spans="1:1" s="53" customFormat="1" x14ac:dyDescent="0.3">
      <c r="A1002"/>
    </row>
    <row r="1003" spans="1:1" s="53" customFormat="1" x14ac:dyDescent="0.3">
      <c r="A1003"/>
    </row>
    <row r="1004" spans="1:1" s="53" customFormat="1" x14ac:dyDescent="0.3">
      <c r="A1004"/>
    </row>
    <row r="1005" spans="1:1" s="53" customFormat="1" x14ac:dyDescent="0.3">
      <c r="A1005"/>
    </row>
    <row r="1006" spans="1:1" s="53" customFormat="1" x14ac:dyDescent="0.3">
      <c r="A1006"/>
    </row>
    <row r="1007" spans="1:1" s="53" customFormat="1" x14ac:dyDescent="0.3">
      <c r="A1007"/>
    </row>
    <row r="1008" spans="1:1" s="53" customFormat="1" x14ac:dyDescent="0.3">
      <c r="A1008"/>
    </row>
    <row r="1009" spans="1:1" s="53" customFormat="1" x14ac:dyDescent="0.3">
      <c r="A1009"/>
    </row>
    <row r="1010" spans="1:1" s="53" customFormat="1" x14ac:dyDescent="0.3">
      <c r="A1010"/>
    </row>
    <row r="1011" spans="1:1" s="53" customFormat="1" x14ac:dyDescent="0.3">
      <c r="A1011"/>
    </row>
    <row r="1012" spans="1:1" s="53" customFormat="1" x14ac:dyDescent="0.3">
      <c r="A1012"/>
    </row>
    <row r="1013" spans="1:1" s="53" customFormat="1" x14ac:dyDescent="0.3">
      <c r="A1013"/>
    </row>
    <row r="1014" spans="1:1" s="53" customFormat="1" x14ac:dyDescent="0.3">
      <c r="A1014"/>
    </row>
    <row r="1015" spans="1:1" s="53" customFormat="1" x14ac:dyDescent="0.3">
      <c r="A1015"/>
    </row>
    <row r="1016" spans="1:1" s="53" customFormat="1" x14ac:dyDescent="0.3">
      <c r="A1016"/>
    </row>
    <row r="1017" spans="1:1" s="53" customFormat="1" x14ac:dyDescent="0.3">
      <c r="A1017"/>
    </row>
    <row r="1018" spans="1:1" s="53" customFormat="1" x14ac:dyDescent="0.3">
      <c r="A1018"/>
    </row>
    <row r="1019" spans="1:1" s="53" customFormat="1" x14ac:dyDescent="0.3">
      <c r="A1019"/>
    </row>
    <row r="1020" spans="1:1" s="53" customFormat="1" x14ac:dyDescent="0.3">
      <c r="A1020"/>
    </row>
    <row r="1021" spans="1:1" s="53" customFormat="1" x14ac:dyDescent="0.3">
      <c r="A1021"/>
    </row>
    <row r="1022" spans="1:1" s="53" customFormat="1" x14ac:dyDescent="0.3">
      <c r="A1022"/>
    </row>
    <row r="1023" spans="1:1" s="53" customFormat="1" x14ac:dyDescent="0.3">
      <c r="A1023"/>
    </row>
    <row r="1024" spans="1:1" s="53" customFormat="1" x14ac:dyDescent="0.3">
      <c r="A1024"/>
    </row>
    <row r="1025" spans="1:1" s="53" customFormat="1" x14ac:dyDescent="0.3">
      <c r="A1025"/>
    </row>
    <row r="1026" spans="1:1" s="53" customFormat="1" x14ac:dyDescent="0.3">
      <c r="A1026"/>
    </row>
    <row r="1027" spans="1:1" s="53" customFormat="1" x14ac:dyDescent="0.3">
      <c r="A1027"/>
    </row>
    <row r="1028" spans="1:1" s="53" customFormat="1" x14ac:dyDescent="0.3">
      <c r="A1028"/>
    </row>
    <row r="1029" spans="1:1" s="53" customFormat="1" x14ac:dyDescent="0.3">
      <c r="A1029"/>
    </row>
    <row r="1030" spans="1:1" s="53" customFormat="1" x14ac:dyDescent="0.3">
      <c r="A1030"/>
    </row>
    <row r="1031" spans="1:1" s="53" customFormat="1" x14ac:dyDescent="0.3">
      <c r="A1031"/>
    </row>
    <row r="1032" spans="1:1" s="53" customFormat="1" x14ac:dyDescent="0.3">
      <c r="A1032"/>
    </row>
    <row r="1033" spans="1:1" s="53" customFormat="1" x14ac:dyDescent="0.3">
      <c r="A1033"/>
    </row>
    <row r="1034" spans="1:1" s="53" customFormat="1" x14ac:dyDescent="0.3">
      <c r="A1034"/>
    </row>
    <row r="1035" spans="1:1" s="53" customFormat="1" x14ac:dyDescent="0.3">
      <c r="A1035"/>
    </row>
    <row r="1036" spans="1:1" s="53" customFormat="1" x14ac:dyDescent="0.3">
      <c r="A1036"/>
    </row>
    <row r="1037" spans="1:1" s="53" customFormat="1" x14ac:dyDescent="0.3">
      <c r="A1037"/>
    </row>
    <row r="1038" spans="1:1" s="53" customFormat="1" x14ac:dyDescent="0.3">
      <c r="A1038"/>
    </row>
    <row r="1039" spans="1:1" s="53" customFormat="1" x14ac:dyDescent="0.3">
      <c r="A1039"/>
    </row>
    <row r="1040" spans="1:1" s="53" customFormat="1" x14ac:dyDescent="0.3">
      <c r="A1040"/>
    </row>
    <row r="1041" spans="1:1" s="53" customFormat="1" x14ac:dyDescent="0.3">
      <c r="A1041"/>
    </row>
    <row r="1042" spans="1:1" s="53" customFormat="1" x14ac:dyDescent="0.3">
      <c r="A1042"/>
    </row>
    <row r="1043" spans="1:1" s="53" customFormat="1" x14ac:dyDescent="0.3">
      <c r="A1043"/>
    </row>
    <row r="1044" spans="1:1" s="53" customFormat="1" x14ac:dyDescent="0.3">
      <c r="A1044"/>
    </row>
    <row r="1045" spans="1:1" s="53" customFormat="1" x14ac:dyDescent="0.3">
      <c r="A1045"/>
    </row>
    <row r="1046" spans="1:1" s="53" customFormat="1" x14ac:dyDescent="0.3">
      <c r="A1046"/>
    </row>
    <row r="1047" spans="1:1" s="53" customFormat="1" x14ac:dyDescent="0.3">
      <c r="A1047"/>
    </row>
    <row r="1048" spans="1:1" s="53" customFormat="1" x14ac:dyDescent="0.3">
      <c r="A1048"/>
    </row>
    <row r="1049" spans="1:1" s="53" customFormat="1" x14ac:dyDescent="0.3">
      <c r="A1049"/>
    </row>
    <row r="1050" spans="1:1" s="53" customFormat="1" x14ac:dyDescent="0.3">
      <c r="A1050"/>
    </row>
    <row r="1051" spans="1:1" s="53" customFormat="1" x14ac:dyDescent="0.3">
      <c r="A1051"/>
    </row>
    <row r="1052" spans="1:1" s="53" customFormat="1" x14ac:dyDescent="0.3">
      <c r="A1052"/>
    </row>
    <row r="1053" spans="1:1" s="53" customFormat="1" x14ac:dyDescent="0.3">
      <c r="A1053"/>
    </row>
    <row r="1054" spans="1:1" s="53" customFormat="1" x14ac:dyDescent="0.3">
      <c r="A1054"/>
    </row>
    <row r="1055" spans="1:1" s="53" customFormat="1" x14ac:dyDescent="0.3">
      <c r="A1055"/>
    </row>
    <row r="1056" spans="1:1" s="53" customFormat="1" x14ac:dyDescent="0.3">
      <c r="A1056"/>
    </row>
    <row r="1057" spans="1:1" s="53" customFormat="1" x14ac:dyDescent="0.3">
      <c r="A1057"/>
    </row>
    <row r="1058" spans="1:1" s="53" customFormat="1" x14ac:dyDescent="0.3">
      <c r="A1058"/>
    </row>
    <row r="1059" spans="1:1" s="53" customFormat="1" x14ac:dyDescent="0.3">
      <c r="A1059"/>
    </row>
    <row r="1060" spans="1:1" s="53" customFormat="1" x14ac:dyDescent="0.3">
      <c r="A1060"/>
    </row>
    <row r="1061" spans="1:1" s="53" customFormat="1" x14ac:dyDescent="0.3">
      <c r="A1061"/>
    </row>
    <row r="1062" spans="1:1" s="53" customFormat="1" x14ac:dyDescent="0.3">
      <c r="A1062"/>
    </row>
    <row r="1063" spans="1:1" s="53" customFormat="1" x14ac:dyDescent="0.3">
      <c r="A1063"/>
    </row>
    <row r="1064" spans="1:1" s="53" customFormat="1" x14ac:dyDescent="0.3">
      <c r="A1064"/>
    </row>
    <row r="1065" spans="1:1" s="53" customFormat="1" x14ac:dyDescent="0.3">
      <c r="A1065"/>
    </row>
    <row r="1066" spans="1:1" s="53" customFormat="1" x14ac:dyDescent="0.3">
      <c r="A1066"/>
    </row>
    <row r="1067" spans="1:1" s="53" customFormat="1" x14ac:dyDescent="0.3">
      <c r="A1067"/>
    </row>
    <row r="1068" spans="1:1" s="53" customFormat="1" x14ac:dyDescent="0.3">
      <c r="A1068"/>
    </row>
    <row r="1069" spans="1:1" s="53" customFormat="1" x14ac:dyDescent="0.3">
      <c r="A1069"/>
    </row>
    <row r="1070" spans="1:1" s="53" customFormat="1" x14ac:dyDescent="0.3">
      <c r="A1070"/>
    </row>
    <row r="1071" spans="1:1" s="53" customFormat="1" x14ac:dyDescent="0.3">
      <c r="A1071"/>
    </row>
    <row r="1072" spans="1:1" s="53" customFormat="1" x14ac:dyDescent="0.3">
      <c r="A1072"/>
    </row>
    <row r="1073" spans="1:1" s="53" customFormat="1" x14ac:dyDescent="0.3">
      <c r="A1073"/>
    </row>
    <row r="1074" spans="1:1" s="53" customFormat="1" x14ac:dyDescent="0.3">
      <c r="A1074"/>
    </row>
    <row r="1075" spans="1:1" s="53" customFormat="1" x14ac:dyDescent="0.3">
      <c r="A1075"/>
    </row>
    <row r="1076" spans="1:1" s="53" customFormat="1" x14ac:dyDescent="0.3">
      <c r="A1076"/>
    </row>
    <row r="1077" spans="1:1" s="53" customFormat="1" x14ac:dyDescent="0.3">
      <c r="A1077"/>
    </row>
    <row r="1078" spans="1:1" s="53" customFormat="1" x14ac:dyDescent="0.3">
      <c r="A1078"/>
    </row>
    <row r="1079" spans="1:1" s="53" customFormat="1" x14ac:dyDescent="0.3">
      <c r="A1079"/>
    </row>
    <row r="1080" spans="1:1" s="53" customFormat="1" x14ac:dyDescent="0.3">
      <c r="A1080"/>
    </row>
    <row r="1081" spans="1:1" s="53" customFormat="1" x14ac:dyDescent="0.3">
      <c r="A1081"/>
    </row>
    <row r="1082" spans="1:1" s="53" customFormat="1" x14ac:dyDescent="0.3">
      <c r="A1082"/>
    </row>
    <row r="1083" spans="1:1" s="53" customFormat="1" x14ac:dyDescent="0.3">
      <c r="A1083"/>
    </row>
    <row r="1084" spans="1:1" s="53" customFormat="1" x14ac:dyDescent="0.3">
      <c r="A1084"/>
    </row>
    <row r="1085" spans="1:1" s="53" customFormat="1" x14ac:dyDescent="0.3">
      <c r="A1085"/>
    </row>
    <row r="1086" spans="1:1" s="53" customFormat="1" x14ac:dyDescent="0.3">
      <c r="A1086"/>
    </row>
    <row r="1087" spans="1:1" s="53" customFormat="1" x14ac:dyDescent="0.3">
      <c r="A1087"/>
    </row>
    <row r="1088" spans="1:1" s="53" customFormat="1" x14ac:dyDescent="0.3">
      <c r="A1088"/>
    </row>
    <row r="1089" spans="1:8" s="53" customFormat="1" x14ac:dyDescent="0.3">
      <c r="A1089"/>
    </row>
    <row r="1090" spans="1:8" s="53" customFormat="1" x14ac:dyDescent="0.3">
      <c r="A1090"/>
    </row>
    <row r="1091" spans="1:8" x14ac:dyDescent="0.3">
      <c r="B1091" s="53"/>
      <c r="C1091" s="53"/>
      <c r="D1091" s="53"/>
      <c r="E1091" s="53"/>
      <c r="F1091" s="53"/>
      <c r="G1091" s="53"/>
      <c r="H1091" s="53"/>
    </row>
    <row r="1092" spans="1:8" x14ac:dyDescent="0.3">
      <c r="B1092" s="53"/>
      <c r="C1092" s="53"/>
      <c r="D1092" s="53"/>
      <c r="E1092" s="53"/>
      <c r="F1092" s="53"/>
    </row>
  </sheetData>
  <mergeCells count="24"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J5:AK5"/>
    <mergeCell ref="AV5:AW5"/>
    <mergeCell ref="AX5:AY5"/>
    <mergeCell ref="BA5:BB5"/>
    <mergeCell ref="BC5:BD5"/>
    <mergeCell ref="AL5:AM5"/>
    <mergeCell ref="AN5:AO5"/>
    <mergeCell ref="AP5:AQ5"/>
    <mergeCell ref="AR5:AS5"/>
    <mergeCell ref="AT5:AU5"/>
  </mergeCells>
  <conditionalFormatting sqref="H8:H216">
    <cfRule type="iconSet" priority="54">
      <iconSet iconSet="3Arrows">
        <cfvo type="percent" val="0"/>
        <cfvo type="percent" val="33"/>
        <cfvo type="percent" val="67"/>
      </iconSet>
    </cfRule>
  </conditionalFormatting>
  <conditionalFormatting sqref="J8:J216">
    <cfRule type="iconSet" priority="45">
      <iconSet iconSet="3Arrows">
        <cfvo type="percent" val="0"/>
        <cfvo type="percent" val="33"/>
        <cfvo type="percent" val="67"/>
      </iconSet>
    </cfRule>
  </conditionalFormatting>
  <conditionalFormatting sqref="L8:L216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N8:N216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P8:P216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R8:R216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T8:T216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V8:V216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X8:X216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Z8:Z216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AB8:AB216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AD8:AD216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AF8:AF216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AH8:AH216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AK8:AK216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AM8:AM216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AO8:AO216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AQ8:AQ216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AS8:AS216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AU8:AU216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AW8:AW216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AY8:AY216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BB8:BB216">
    <cfRule type="iconSet" priority="23">
      <iconSet iconSet="3Arrows">
        <cfvo type="percent" val="0"/>
        <cfvo type="percent" val="33"/>
        <cfvo type="percent" val="67"/>
      </iconSet>
    </cfRule>
  </conditionalFormatting>
  <conditionalFormatting sqref="BD8:BD216">
    <cfRule type="iconSet" priority="22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CB7A2-CED1-4290-B8DC-EDC46B6B8207}">
  <sheetPr>
    <tabColor theme="1"/>
  </sheetPr>
  <dimension ref="A1:BA1092"/>
  <sheetViews>
    <sheetView showGridLines="0" workbookViewId="0">
      <pane xSplit="1" ySplit="5" topLeftCell="B6" activePane="bottomRight" state="frozen"/>
      <selection activeCell="C3" sqref="C3"/>
      <selection pane="topRight" activeCell="C3" sqref="C3"/>
      <selection pane="bottomLeft" activeCell="C3" sqref="C3"/>
      <selection pane="bottomRight" activeCell="M12" sqref="M12"/>
    </sheetView>
  </sheetViews>
  <sheetFormatPr baseColWidth="10" defaultRowHeight="14.4" x14ac:dyDescent="0.3"/>
  <cols>
    <col min="1" max="1" width="4.6640625" customWidth="1"/>
    <col min="2" max="2" width="21.6640625" bestFit="1" customWidth="1"/>
    <col min="3" max="3" width="9.109375" customWidth="1"/>
    <col min="4" max="68" width="8.21875" customWidth="1"/>
    <col min="69" max="81" width="21.6640625" bestFit="1" customWidth="1"/>
    <col min="82" max="82" width="20" bestFit="1" customWidth="1"/>
    <col min="83" max="83" width="19.88671875" bestFit="1" customWidth="1"/>
    <col min="84" max="84" width="18.5546875" bestFit="1" customWidth="1"/>
    <col min="85" max="85" width="18.44140625" bestFit="1" customWidth="1"/>
    <col min="86" max="86" width="22.5546875" bestFit="1" customWidth="1"/>
    <col min="87" max="87" width="20.33203125" bestFit="1" customWidth="1"/>
    <col min="88" max="88" width="18.5546875" bestFit="1" customWidth="1"/>
    <col min="89" max="89" width="21.44140625" bestFit="1" customWidth="1"/>
    <col min="90" max="90" width="22.5546875" bestFit="1" customWidth="1"/>
    <col min="91" max="91" width="20.33203125" bestFit="1" customWidth="1"/>
    <col min="92" max="92" width="18.5546875" bestFit="1" customWidth="1"/>
    <col min="93" max="93" width="21.44140625" bestFit="1" customWidth="1"/>
    <col min="94" max="94" width="19.33203125" bestFit="1" customWidth="1"/>
    <col min="95" max="95" width="21.44140625" bestFit="1" customWidth="1"/>
    <col min="96" max="97" width="25.33203125" bestFit="1" customWidth="1"/>
    <col min="98" max="98" width="22.5546875" bestFit="1" customWidth="1"/>
    <col min="99" max="99" width="18.88671875" bestFit="1" customWidth="1"/>
    <col min="100" max="100" width="25" bestFit="1" customWidth="1"/>
    <col min="101" max="101" width="26.44140625" bestFit="1" customWidth="1"/>
    <col min="102" max="102" width="20.77734375" bestFit="1" customWidth="1"/>
    <col min="103" max="103" width="18.88671875" bestFit="1" customWidth="1"/>
    <col min="104" max="104" width="21.5546875" bestFit="1" customWidth="1"/>
    <col min="105" max="105" width="21.88671875" bestFit="1" customWidth="1"/>
    <col min="106" max="106" width="21.5546875" bestFit="1" customWidth="1"/>
    <col min="107" max="107" width="21.88671875" bestFit="1" customWidth="1"/>
    <col min="108" max="108" width="25.5546875" bestFit="1" customWidth="1"/>
    <col min="109" max="109" width="23.77734375" bestFit="1" customWidth="1"/>
    <col min="110" max="111" width="18.109375" bestFit="1" customWidth="1"/>
    <col min="112" max="321" width="21.6640625" bestFit="1" customWidth="1"/>
    <col min="322" max="322" width="20" bestFit="1" customWidth="1"/>
    <col min="323" max="323" width="19.88671875" bestFit="1" customWidth="1"/>
    <col min="324" max="324" width="18.5546875" bestFit="1" customWidth="1"/>
    <col min="325" max="325" width="18.44140625" bestFit="1" customWidth="1"/>
    <col min="326" max="326" width="22.5546875" bestFit="1" customWidth="1"/>
    <col min="327" max="327" width="20.33203125" bestFit="1" customWidth="1"/>
    <col min="328" max="328" width="18.5546875" bestFit="1" customWidth="1"/>
    <col min="329" max="329" width="21.44140625" bestFit="1" customWidth="1"/>
    <col min="330" max="330" width="22.5546875" bestFit="1" customWidth="1"/>
    <col min="331" max="331" width="20.33203125" bestFit="1" customWidth="1"/>
    <col min="332" max="332" width="18.5546875" bestFit="1" customWidth="1"/>
    <col min="333" max="333" width="21.44140625" bestFit="1" customWidth="1"/>
    <col min="334" max="334" width="19.33203125" bestFit="1" customWidth="1"/>
    <col min="335" max="335" width="21.44140625" bestFit="1" customWidth="1"/>
    <col min="336" max="337" width="25.33203125" bestFit="1" customWidth="1"/>
    <col min="338" max="338" width="22.5546875" bestFit="1" customWidth="1"/>
    <col min="339" max="339" width="18.88671875" bestFit="1" customWidth="1"/>
    <col min="340" max="340" width="25" bestFit="1" customWidth="1"/>
    <col min="341" max="341" width="26.44140625" bestFit="1" customWidth="1"/>
    <col min="342" max="342" width="20.77734375" bestFit="1" customWidth="1"/>
    <col min="343" max="343" width="18.88671875" bestFit="1" customWidth="1"/>
    <col min="344" max="344" width="21.5546875" bestFit="1" customWidth="1"/>
    <col min="345" max="345" width="21.88671875" bestFit="1" customWidth="1"/>
    <col min="346" max="346" width="21.5546875" bestFit="1" customWidth="1"/>
    <col min="347" max="347" width="21.88671875" bestFit="1" customWidth="1"/>
    <col min="348" max="348" width="25.5546875" bestFit="1" customWidth="1"/>
    <col min="349" max="349" width="23.77734375" bestFit="1" customWidth="1"/>
    <col min="350" max="351" width="18.109375" bestFit="1" customWidth="1"/>
  </cols>
  <sheetData>
    <row r="1" spans="1:53" ht="15.6" x14ac:dyDescent="0.3">
      <c r="B1" s="52" t="s">
        <v>320</v>
      </c>
    </row>
    <row r="2" spans="1:53" s="199" customFormat="1" x14ac:dyDescent="0.3">
      <c r="B2" s="200" t="s">
        <v>494</v>
      </c>
    </row>
    <row r="3" spans="1:53" x14ac:dyDescent="0.3">
      <c r="B3" s="54" t="s">
        <v>319</v>
      </c>
    </row>
    <row r="4" spans="1:53" ht="15" thickBot="1" x14ac:dyDescent="0.35">
      <c r="B4" s="54"/>
    </row>
    <row r="5" spans="1:53" s="57" customFormat="1" ht="27.6" x14ac:dyDescent="0.3">
      <c r="A5"/>
      <c r="B5" s="189" t="s">
        <v>306</v>
      </c>
      <c r="C5" s="190" t="s">
        <v>477</v>
      </c>
      <c r="D5" s="264" t="s">
        <v>383</v>
      </c>
      <c r="E5" s="264"/>
      <c r="F5" s="264" t="s">
        <v>352</v>
      </c>
      <c r="G5" s="264"/>
      <c r="H5" s="264" t="s">
        <v>480</v>
      </c>
      <c r="I5" s="264"/>
      <c r="J5" s="264" t="s">
        <v>481</v>
      </c>
      <c r="K5" s="264"/>
      <c r="L5" s="264" t="s">
        <v>482</v>
      </c>
      <c r="M5" s="264"/>
      <c r="N5" s="264" t="s">
        <v>483</v>
      </c>
      <c r="O5" s="264"/>
      <c r="P5" s="264" t="s">
        <v>484</v>
      </c>
      <c r="Q5" s="264"/>
      <c r="R5" s="264" t="s">
        <v>485</v>
      </c>
      <c r="S5" s="264"/>
      <c r="T5" s="264" t="s">
        <v>486</v>
      </c>
      <c r="U5" s="264"/>
      <c r="V5" s="264" t="s">
        <v>487</v>
      </c>
      <c r="W5" s="264"/>
      <c r="X5" s="264" t="s">
        <v>488</v>
      </c>
      <c r="Y5" s="264"/>
      <c r="Z5" s="264" t="s">
        <v>489</v>
      </c>
      <c r="AA5" s="264"/>
      <c r="AB5" s="264" t="s">
        <v>490</v>
      </c>
      <c r="AC5" s="264"/>
      <c r="AD5" s="264" t="s">
        <v>491</v>
      </c>
      <c r="AE5" s="264"/>
      <c r="AF5" s="197" t="s">
        <v>496</v>
      </c>
      <c r="AG5" s="260" t="s">
        <v>23</v>
      </c>
      <c r="AH5" s="260"/>
      <c r="AI5" s="260" t="s">
        <v>24</v>
      </c>
      <c r="AJ5" s="260"/>
      <c r="AK5" s="260" t="s">
        <v>25</v>
      </c>
      <c r="AL5" s="260"/>
      <c r="AM5" s="260" t="s">
        <v>26</v>
      </c>
      <c r="AN5" s="260"/>
      <c r="AO5" s="262" t="s">
        <v>27</v>
      </c>
      <c r="AP5" s="263"/>
      <c r="AQ5" s="262" t="s">
        <v>492</v>
      </c>
      <c r="AR5" s="263"/>
      <c r="AS5" s="260" t="s">
        <v>21</v>
      </c>
      <c r="AT5" s="260"/>
      <c r="AU5" s="260" t="s">
        <v>493</v>
      </c>
      <c r="AV5" s="260"/>
      <c r="AW5" s="203" t="s">
        <v>495</v>
      </c>
      <c r="AX5" s="261" t="s">
        <v>497</v>
      </c>
      <c r="AY5" s="261"/>
      <c r="AZ5" s="261" t="s">
        <v>498</v>
      </c>
      <c r="BA5" s="261"/>
    </row>
    <row r="6" spans="1:53" s="13" customFormat="1" ht="15" customHeight="1" x14ac:dyDescent="0.3">
      <c r="A6"/>
      <c r="B6" s="189"/>
      <c r="C6" s="192">
        <v>1</v>
      </c>
      <c r="D6" s="191" t="s">
        <v>478</v>
      </c>
      <c r="E6" s="191" t="s">
        <v>479</v>
      </c>
      <c r="F6" s="191" t="s">
        <v>478</v>
      </c>
      <c r="G6" s="191" t="s">
        <v>479</v>
      </c>
      <c r="H6" s="191" t="s">
        <v>478</v>
      </c>
      <c r="I6" s="191" t="s">
        <v>479</v>
      </c>
      <c r="J6" s="191" t="s">
        <v>478</v>
      </c>
      <c r="K6" s="191" t="s">
        <v>479</v>
      </c>
      <c r="L6" s="191" t="s">
        <v>478</v>
      </c>
      <c r="M6" s="191" t="s">
        <v>479</v>
      </c>
      <c r="N6" s="191" t="s">
        <v>478</v>
      </c>
      <c r="O6" s="191" t="s">
        <v>479</v>
      </c>
      <c r="P6" s="191" t="s">
        <v>478</v>
      </c>
      <c r="Q6" s="191" t="s">
        <v>479</v>
      </c>
      <c r="R6" s="191" t="s">
        <v>478</v>
      </c>
      <c r="S6" s="191" t="s">
        <v>479</v>
      </c>
      <c r="T6" s="191" t="s">
        <v>478</v>
      </c>
      <c r="U6" s="191" t="s">
        <v>479</v>
      </c>
      <c r="V6" s="191" t="s">
        <v>478</v>
      </c>
      <c r="W6" s="191" t="s">
        <v>479</v>
      </c>
      <c r="X6" s="191" t="s">
        <v>478</v>
      </c>
      <c r="Y6" s="191" t="s">
        <v>479</v>
      </c>
      <c r="Z6" s="191" t="s">
        <v>478</v>
      </c>
      <c r="AA6" s="191" t="s">
        <v>479</v>
      </c>
      <c r="AB6" s="191" t="s">
        <v>478</v>
      </c>
      <c r="AC6" s="191" t="s">
        <v>479</v>
      </c>
      <c r="AD6" s="191" t="s">
        <v>478</v>
      </c>
      <c r="AE6" s="191" t="s">
        <v>479</v>
      </c>
      <c r="AF6" s="198">
        <v>1</v>
      </c>
      <c r="AG6" s="196" t="s">
        <v>478</v>
      </c>
      <c r="AH6" s="196" t="s">
        <v>479</v>
      </c>
      <c r="AI6" s="196" t="s">
        <v>478</v>
      </c>
      <c r="AJ6" s="196" t="s">
        <v>479</v>
      </c>
      <c r="AK6" s="196" t="s">
        <v>478</v>
      </c>
      <c r="AL6" s="196" t="s">
        <v>479</v>
      </c>
      <c r="AM6" s="196" t="s">
        <v>478</v>
      </c>
      <c r="AN6" s="196" t="s">
        <v>479</v>
      </c>
      <c r="AO6" s="196" t="s">
        <v>478</v>
      </c>
      <c r="AP6" s="196" t="s">
        <v>479</v>
      </c>
      <c r="AQ6" s="196" t="s">
        <v>478</v>
      </c>
      <c r="AR6" s="196" t="s">
        <v>479</v>
      </c>
      <c r="AS6" s="196" t="s">
        <v>478</v>
      </c>
      <c r="AT6" s="196" t="s">
        <v>479</v>
      </c>
      <c r="AU6" s="196" t="s">
        <v>478</v>
      </c>
      <c r="AV6" s="196" t="s">
        <v>479</v>
      </c>
      <c r="AW6" s="204">
        <v>1</v>
      </c>
      <c r="AX6" s="205" t="s">
        <v>478</v>
      </c>
      <c r="AY6" s="205" t="s">
        <v>479</v>
      </c>
      <c r="AZ6" s="205" t="s">
        <v>478</v>
      </c>
      <c r="BA6" s="205" t="s">
        <v>479</v>
      </c>
    </row>
    <row r="7" spans="1:53" s="13" customFormat="1" ht="15" customHeight="1" x14ac:dyDescent="0.3">
      <c r="A7"/>
      <c r="B7" s="193"/>
      <c r="C7" s="193">
        <v>17356</v>
      </c>
      <c r="D7" s="193">
        <v>2245</v>
      </c>
      <c r="E7" s="194">
        <v>0.1293500806637474</v>
      </c>
      <c r="F7" s="193">
        <v>2390</v>
      </c>
      <c r="G7" s="194">
        <v>0.13770454021663978</v>
      </c>
      <c r="H7" s="193">
        <v>2898</v>
      </c>
      <c r="I7" s="194">
        <v>0.16697395713297994</v>
      </c>
      <c r="J7" s="193">
        <v>2969</v>
      </c>
      <c r="K7" s="194">
        <v>0.17106476146577551</v>
      </c>
      <c r="L7" s="193">
        <v>2982</v>
      </c>
      <c r="M7" s="194">
        <v>0.17181378197741415</v>
      </c>
      <c r="N7" s="193">
        <v>2920</v>
      </c>
      <c r="O7" s="194">
        <v>0.16824153030652225</v>
      </c>
      <c r="P7" s="193">
        <v>2985</v>
      </c>
      <c r="Q7" s="194">
        <v>0.17198663286471538</v>
      </c>
      <c r="R7" s="193">
        <v>3000</v>
      </c>
      <c r="S7" s="194">
        <v>0.17285088730122147</v>
      </c>
      <c r="T7" s="193">
        <v>2931</v>
      </c>
      <c r="U7" s="194">
        <v>0.16887531689329338</v>
      </c>
      <c r="V7" s="193">
        <v>2972</v>
      </c>
      <c r="W7" s="194">
        <v>0.17123761235307675</v>
      </c>
      <c r="X7" s="193">
        <v>2901</v>
      </c>
      <c r="Y7" s="194">
        <v>0.16714680802028117</v>
      </c>
      <c r="Z7" s="193">
        <v>2944</v>
      </c>
      <c r="AA7" s="194">
        <v>0.16962433740493202</v>
      </c>
      <c r="AB7" s="193">
        <v>954</v>
      </c>
      <c r="AC7" s="194">
        <v>5.496658216178843E-2</v>
      </c>
      <c r="AD7" s="193">
        <v>859</v>
      </c>
      <c r="AE7" s="194">
        <v>4.9492970730583084E-2</v>
      </c>
      <c r="AF7" s="193">
        <v>19428</v>
      </c>
      <c r="AG7" s="193">
        <v>2837</v>
      </c>
      <c r="AH7" s="194">
        <v>0.14602635371628578</v>
      </c>
      <c r="AI7" s="193">
        <v>2923</v>
      </c>
      <c r="AJ7" s="194">
        <v>0.15045295449866172</v>
      </c>
      <c r="AK7" s="193">
        <v>2592</v>
      </c>
      <c r="AL7" s="194">
        <v>0.13341568869672638</v>
      </c>
      <c r="AM7" s="193">
        <v>2518</v>
      </c>
      <c r="AN7" s="194">
        <v>0.12960675313979822</v>
      </c>
      <c r="AO7" s="193">
        <v>2520</v>
      </c>
      <c r="AP7" s="194">
        <v>0.12970969734403953</v>
      </c>
      <c r="AQ7" s="193">
        <v>2316</v>
      </c>
      <c r="AR7" s="194">
        <v>0.1192093885114268</v>
      </c>
      <c r="AS7" s="193">
        <v>686</v>
      </c>
      <c r="AT7" s="194">
        <v>3.5309862054766314E-2</v>
      </c>
      <c r="AU7" s="193">
        <v>2586</v>
      </c>
      <c r="AV7" s="194">
        <v>0.13310685608400247</v>
      </c>
      <c r="AW7" s="193">
        <v>22918</v>
      </c>
      <c r="AX7" s="193">
        <v>2358</v>
      </c>
      <c r="AY7" s="194">
        <v>0.10288855921110045</v>
      </c>
      <c r="AZ7" s="193">
        <v>2215</v>
      </c>
      <c r="BA7" s="194">
        <v>9.6648922244523955E-2</v>
      </c>
    </row>
    <row r="8" spans="1:53" s="13" customFormat="1" ht="15" customHeight="1" x14ac:dyDescent="0.3">
      <c r="A8"/>
      <c r="B8" s="188" t="s">
        <v>328</v>
      </c>
      <c r="C8" s="202">
        <v>187</v>
      </c>
      <c r="D8" s="187">
        <v>70</v>
      </c>
      <c r="E8" s="195">
        <v>0.37433155080213903</v>
      </c>
      <c r="F8" s="187">
        <v>67</v>
      </c>
      <c r="G8" s="195">
        <v>0.35828877005347592</v>
      </c>
      <c r="H8" s="187">
        <v>29</v>
      </c>
      <c r="I8" s="195">
        <v>0.15508021390374332</v>
      </c>
      <c r="J8" s="187">
        <v>41</v>
      </c>
      <c r="K8" s="195">
        <v>0.21925133689839571</v>
      </c>
      <c r="L8" s="187">
        <v>29</v>
      </c>
      <c r="M8" s="195">
        <v>0.15508021390374332</v>
      </c>
      <c r="N8" s="187">
        <v>31</v>
      </c>
      <c r="O8" s="195">
        <v>0.16577540106951871</v>
      </c>
      <c r="P8" s="187">
        <v>42</v>
      </c>
      <c r="Q8" s="195">
        <v>0.22459893048128343</v>
      </c>
      <c r="R8" s="187">
        <v>34</v>
      </c>
      <c r="S8" s="195">
        <v>0.18181818181818182</v>
      </c>
      <c r="T8" s="187">
        <v>35</v>
      </c>
      <c r="U8" s="195">
        <v>0.18716577540106952</v>
      </c>
      <c r="V8" s="187">
        <v>41</v>
      </c>
      <c r="W8" s="195">
        <v>0.21925133689839571</v>
      </c>
      <c r="X8" s="187">
        <v>37</v>
      </c>
      <c r="Y8" s="195">
        <v>0.19786096256684493</v>
      </c>
      <c r="Z8" s="187">
        <v>37</v>
      </c>
      <c r="AA8" s="195">
        <v>0.19786096256684493</v>
      </c>
      <c r="AB8" s="187">
        <v>14</v>
      </c>
      <c r="AC8" s="195">
        <v>7.4866310160427801E-2</v>
      </c>
      <c r="AD8" s="187">
        <v>20</v>
      </c>
      <c r="AE8" s="195">
        <v>0.10695187165775401</v>
      </c>
      <c r="AF8" s="201">
        <v>270</v>
      </c>
      <c r="AG8" s="187">
        <v>35</v>
      </c>
      <c r="AH8" s="195">
        <v>0.12962962962962962</v>
      </c>
      <c r="AI8" s="187">
        <v>37</v>
      </c>
      <c r="AJ8" s="195">
        <v>0.13703703703703704</v>
      </c>
      <c r="AK8" s="187">
        <v>38</v>
      </c>
      <c r="AL8" s="195">
        <v>0.14074074074074075</v>
      </c>
      <c r="AM8" s="187">
        <v>46</v>
      </c>
      <c r="AN8" s="195">
        <v>0.17037037037037037</v>
      </c>
      <c r="AO8" s="187">
        <v>37</v>
      </c>
      <c r="AP8" s="195">
        <v>0.13703703703703704</v>
      </c>
      <c r="AQ8" s="187">
        <v>45</v>
      </c>
      <c r="AR8" s="195">
        <v>0.16666666666666666</v>
      </c>
      <c r="AS8" s="187">
        <v>22</v>
      </c>
      <c r="AT8" s="195">
        <v>8.1481481481481488E-2</v>
      </c>
      <c r="AU8" s="187">
        <v>40</v>
      </c>
      <c r="AV8" s="195">
        <v>0.14814814814814814</v>
      </c>
      <c r="AW8" s="206">
        <v>328</v>
      </c>
      <c r="AX8" s="187">
        <v>37</v>
      </c>
      <c r="AY8" s="195">
        <v>0.11280487804878049</v>
      </c>
      <c r="AZ8" s="187">
        <v>32</v>
      </c>
      <c r="BA8" s="195">
        <v>9.7560975609756101E-2</v>
      </c>
    </row>
    <row r="9" spans="1:53" s="13" customFormat="1" ht="15" customHeight="1" x14ac:dyDescent="0.3">
      <c r="A9"/>
      <c r="B9" s="188" t="s">
        <v>193</v>
      </c>
      <c r="C9" s="202">
        <v>194</v>
      </c>
      <c r="D9" s="187">
        <v>4</v>
      </c>
      <c r="E9" s="195">
        <v>2.0618556701030927E-2</v>
      </c>
      <c r="F9" s="187">
        <v>9</v>
      </c>
      <c r="G9" s="195">
        <v>4.6391752577319589E-2</v>
      </c>
      <c r="H9" s="187">
        <v>33</v>
      </c>
      <c r="I9" s="195">
        <v>0.17010309278350516</v>
      </c>
      <c r="J9" s="187">
        <v>34</v>
      </c>
      <c r="K9" s="195">
        <v>0.17525773195876287</v>
      </c>
      <c r="L9" s="187">
        <v>35</v>
      </c>
      <c r="M9" s="195">
        <v>0.18041237113402062</v>
      </c>
      <c r="N9" s="187">
        <v>33</v>
      </c>
      <c r="O9" s="195">
        <v>0.17010309278350516</v>
      </c>
      <c r="P9" s="187">
        <v>34</v>
      </c>
      <c r="Q9" s="195">
        <v>0.17525773195876287</v>
      </c>
      <c r="R9" s="187">
        <v>37</v>
      </c>
      <c r="S9" s="195">
        <v>0.19072164948453607</v>
      </c>
      <c r="T9" s="187">
        <v>33</v>
      </c>
      <c r="U9" s="195">
        <v>0.17010309278350516</v>
      </c>
      <c r="V9" s="187">
        <v>34</v>
      </c>
      <c r="W9" s="195">
        <v>0.17525773195876287</v>
      </c>
      <c r="X9" s="187">
        <v>33</v>
      </c>
      <c r="Y9" s="195">
        <v>0.17010309278350516</v>
      </c>
      <c r="Z9" s="187">
        <v>33</v>
      </c>
      <c r="AA9" s="195">
        <v>0.17010309278350516</v>
      </c>
      <c r="AB9" s="187">
        <v>10</v>
      </c>
      <c r="AC9" s="195">
        <v>5.1546391752577317E-2</v>
      </c>
      <c r="AD9" s="187">
        <v>16</v>
      </c>
      <c r="AE9" s="195">
        <v>8.247422680412371E-2</v>
      </c>
      <c r="AF9" s="201">
        <v>217</v>
      </c>
      <c r="AG9" s="187">
        <v>37</v>
      </c>
      <c r="AH9" s="195">
        <v>0.17050691244239632</v>
      </c>
      <c r="AI9" s="187">
        <v>38</v>
      </c>
      <c r="AJ9" s="195">
        <v>0.17511520737327188</v>
      </c>
      <c r="AK9" s="187">
        <v>32</v>
      </c>
      <c r="AL9" s="195">
        <v>0.14746543778801843</v>
      </c>
      <c r="AM9" s="187">
        <v>30</v>
      </c>
      <c r="AN9" s="195">
        <v>0.13824884792626729</v>
      </c>
      <c r="AO9" s="187">
        <v>30</v>
      </c>
      <c r="AP9" s="195">
        <v>0.13824884792626729</v>
      </c>
      <c r="AQ9" s="187">
        <v>26</v>
      </c>
      <c r="AR9" s="195">
        <v>0.11981566820276497</v>
      </c>
      <c r="AS9" s="187">
        <v>3</v>
      </c>
      <c r="AT9" s="195">
        <v>1.3824884792626729E-2</v>
      </c>
      <c r="AU9" s="187">
        <v>29</v>
      </c>
      <c r="AV9" s="195">
        <v>0.13364055299539171</v>
      </c>
      <c r="AW9" s="206">
        <v>216</v>
      </c>
      <c r="AX9" s="187">
        <v>29</v>
      </c>
      <c r="AY9" s="195">
        <v>0.13425925925925927</v>
      </c>
      <c r="AZ9" s="187">
        <v>27</v>
      </c>
      <c r="BA9" s="195">
        <v>0.125</v>
      </c>
    </row>
    <row r="10" spans="1:53" s="13" customFormat="1" ht="15" customHeight="1" x14ac:dyDescent="0.3">
      <c r="A10"/>
      <c r="B10" s="188" t="s">
        <v>33</v>
      </c>
      <c r="C10" s="202">
        <v>3015</v>
      </c>
      <c r="D10" s="187">
        <v>942</v>
      </c>
      <c r="E10" s="195">
        <v>0.31243781094527362</v>
      </c>
      <c r="F10" s="187">
        <v>982</v>
      </c>
      <c r="G10" s="195">
        <v>0.32570480928689882</v>
      </c>
      <c r="H10" s="187">
        <v>606</v>
      </c>
      <c r="I10" s="195">
        <v>0.2009950248756219</v>
      </c>
      <c r="J10" s="187">
        <v>588</v>
      </c>
      <c r="K10" s="195">
        <v>0.19502487562189055</v>
      </c>
      <c r="L10" s="187">
        <v>625</v>
      </c>
      <c r="M10" s="195">
        <v>0.20729684908789386</v>
      </c>
      <c r="N10" s="187">
        <v>608</v>
      </c>
      <c r="O10" s="195">
        <v>0.20165837479270315</v>
      </c>
      <c r="P10" s="187">
        <v>571</v>
      </c>
      <c r="Q10" s="195">
        <v>0.18938640132669984</v>
      </c>
      <c r="R10" s="187">
        <v>628</v>
      </c>
      <c r="S10" s="195">
        <v>0.20829187396351576</v>
      </c>
      <c r="T10" s="187">
        <v>623</v>
      </c>
      <c r="U10" s="195">
        <v>0.20663349917081261</v>
      </c>
      <c r="V10" s="187">
        <v>590</v>
      </c>
      <c r="W10" s="195">
        <v>0.19568822553897181</v>
      </c>
      <c r="X10" s="187">
        <v>599</v>
      </c>
      <c r="Y10" s="195">
        <v>0.19867330016583748</v>
      </c>
      <c r="Z10" s="187">
        <v>590</v>
      </c>
      <c r="AA10" s="195">
        <v>0.19568822553897181</v>
      </c>
      <c r="AB10" s="187">
        <v>179</v>
      </c>
      <c r="AC10" s="195">
        <v>5.9369817578772806E-2</v>
      </c>
      <c r="AD10" s="187">
        <v>117</v>
      </c>
      <c r="AE10" s="195">
        <v>3.880597014925373E-2</v>
      </c>
      <c r="AF10" s="201">
        <v>3113</v>
      </c>
      <c r="AG10" s="187">
        <v>577</v>
      </c>
      <c r="AH10" s="195">
        <v>0.18535175072277546</v>
      </c>
      <c r="AI10" s="187">
        <v>594</v>
      </c>
      <c r="AJ10" s="195">
        <v>0.19081272084805653</v>
      </c>
      <c r="AK10" s="187">
        <v>442</v>
      </c>
      <c r="AL10" s="195">
        <v>0.14198522325730806</v>
      </c>
      <c r="AM10" s="187">
        <v>435</v>
      </c>
      <c r="AN10" s="195">
        <v>0.13973658849983939</v>
      </c>
      <c r="AO10" s="187">
        <v>412</v>
      </c>
      <c r="AP10" s="195">
        <v>0.13234821715387085</v>
      </c>
      <c r="AQ10" s="187">
        <v>324</v>
      </c>
      <c r="AR10" s="195">
        <v>0.10407966591712174</v>
      </c>
      <c r="AS10" s="187">
        <v>60</v>
      </c>
      <c r="AT10" s="195">
        <v>1.9274012206874396E-2</v>
      </c>
      <c r="AU10" s="187">
        <v>448</v>
      </c>
      <c r="AV10" s="195">
        <v>0.14391262447799549</v>
      </c>
      <c r="AW10" s="206">
        <v>4510</v>
      </c>
      <c r="AX10" s="187">
        <v>373</v>
      </c>
      <c r="AY10" s="195">
        <v>8.2705099778270508E-2</v>
      </c>
      <c r="AZ10" s="187">
        <v>386</v>
      </c>
      <c r="BA10" s="195">
        <v>8.5587583148558757E-2</v>
      </c>
    </row>
    <row r="11" spans="1:53" s="13" customFormat="1" ht="15" customHeight="1" x14ac:dyDescent="0.3">
      <c r="A11"/>
      <c r="B11" s="188" t="s">
        <v>117</v>
      </c>
      <c r="C11" s="202">
        <v>33</v>
      </c>
      <c r="D11" s="187">
        <v>0</v>
      </c>
      <c r="E11" s="195">
        <v>0</v>
      </c>
      <c r="F11" s="187">
        <v>0</v>
      </c>
      <c r="G11" s="195">
        <v>0</v>
      </c>
      <c r="H11" s="187">
        <v>1</v>
      </c>
      <c r="I11" s="195">
        <v>3.0303030303030304E-2</v>
      </c>
      <c r="J11" s="187">
        <v>4</v>
      </c>
      <c r="K11" s="195">
        <v>0.12121212121212122</v>
      </c>
      <c r="L11" s="187">
        <v>2</v>
      </c>
      <c r="M11" s="195">
        <v>6.0606060606060608E-2</v>
      </c>
      <c r="N11" s="187">
        <v>1</v>
      </c>
      <c r="O11" s="195">
        <v>3.0303030303030304E-2</v>
      </c>
      <c r="P11" s="187">
        <v>4</v>
      </c>
      <c r="Q11" s="195">
        <v>0.12121212121212122</v>
      </c>
      <c r="R11" s="187">
        <v>2</v>
      </c>
      <c r="S11" s="195">
        <v>6.0606060606060608E-2</v>
      </c>
      <c r="T11" s="187">
        <v>1</v>
      </c>
      <c r="U11" s="195">
        <v>3.0303030303030304E-2</v>
      </c>
      <c r="V11" s="187">
        <v>4</v>
      </c>
      <c r="W11" s="195">
        <v>0.12121212121212122</v>
      </c>
      <c r="X11" s="187">
        <v>1</v>
      </c>
      <c r="Y11" s="195">
        <v>3.0303030303030304E-2</v>
      </c>
      <c r="Z11" s="187">
        <v>4</v>
      </c>
      <c r="AA11" s="195">
        <v>0.12121212121212122</v>
      </c>
      <c r="AB11" s="187">
        <v>1</v>
      </c>
      <c r="AC11" s="195">
        <v>3.0303030303030304E-2</v>
      </c>
      <c r="AD11" s="187">
        <v>0</v>
      </c>
      <c r="AE11" s="195">
        <v>0</v>
      </c>
      <c r="AF11" s="201">
        <v>26</v>
      </c>
      <c r="AG11" s="187">
        <v>5</v>
      </c>
      <c r="AH11" s="195">
        <v>0.19230769230769232</v>
      </c>
      <c r="AI11" s="187">
        <v>5</v>
      </c>
      <c r="AJ11" s="195">
        <v>0.19230769230769232</v>
      </c>
      <c r="AK11" s="187">
        <v>3</v>
      </c>
      <c r="AL11" s="195">
        <v>0.11538461538461539</v>
      </c>
      <c r="AM11" s="187">
        <v>1</v>
      </c>
      <c r="AN11" s="195">
        <v>3.8461538461538464E-2</v>
      </c>
      <c r="AO11" s="187">
        <v>4</v>
      </c>
      <c r="AP11" s="195">
        <v>0.15384615384615385</v>
      </c>
      <c r="AQ11" s="187">
        <v>4</v>
      </c>
      <c r="AR11" s="195">
        <v>0.15384615384615385</v>
      </c>
      <c r="AS11" s="187">
        <v>9</v>
      </c>
      <c r="AT11" s="195">
        <v>0.34615384615384615</v>
      </c>
      <c r="AU11" s="187">
        <v>4</v>
      </c>
      <c r="AV11" s="195">
        <v>0.15384615384615385</v>
      </c>
      <c r="AW11" s="206">
        <v>21</v>
      </c>
      <c r="AX11" s="187">
        <v>4</v>
      </c>
      <c r="AY11" s="195">
        <v>0.19047619047619047</v>
      </c>
      <c r="AZ11" s="187">
        <v>5</v>
      </c>
      <c r="BA11" s="195">
        <v>0.23809523809523808</v>
      </c>
    </row>
    <row r="12" spans="1:53" s="13" customFormat="1" ht="15" customHeight="1" x14ac:dyDescent="0.3">
      <c r="A12"/>
      <c r="B12" s="188" t="s">
        <v>42</v>
      </c>
      <c r="C12" s="202">
        <v>198</v>
      </c>
      <c r="D12" s="187">
        <v>7</v>
      </c>
      <c r="E12" s="195">
        <v>3.5353535353535352E-2</v>
      </c>
      <c r="F12" s="187">
        <v>7</v>
      </c>
      <c r="G12" s="195">
        <v>3.5353535353535352E-2</v>
      </c>
      <c r="H12" s="187">
        <v>43</v>
      </c>
      <c r="I12" s="195">
        <v>0.21717171717171718</v>
      </c>
      <c r="J12" s="187">
        <v>30</v>
      </c>
      <c r="K12" s="195">
        <v>0.15151515151515152</v>
      </c>
      <c r="L12" s="187">
        <v>45</v>
      </c>
      <c r="M12" s="195">
        <v>0.22727272727272727</v>
      </c>
      <c r="N12" s="187">
        <v>41</v>
      </c>
      <c r="O12" s="195">
        <v>0.20707070707070707</v>
      </c>
      <c r="P12" s="187">
        <v>35</v>
      </c>
      <c r="Q12" s="195">
        <v>0.17676767676767677</v>
      </c>
      <c r="R12" s="187">
        <v>44</v>
      </c>
      <c r="S12" s="195">
        <v>0.22222222222222221</v>
      </c>
      <c r="T12" s="187">
        <v>43</v>
      </c>
      <c r="U12" s="195">
        <v>0.21717171717171718</v>
      </c>
      <c r="V12" s="187">
        <v>32</v>
      </c>
      <c r="W12" s="195">
        <v>0.16161616161616163</v>
      </c>
      <c r="X12" s="187">
        <v>42</v>
      </c>
      <c r="Y12" s="195">
        <v>0.21212121212121213</v>
      </c>
      <c r="Z12" s="187">
        <v>32</v>
      </c>
      <c r="AA12" s="195">
        <v>0.16161616161616163</v>
      </c>
      <c r="AB12" s="187">
        <v>13</v>
      </c>
      <c r="AC12" s="195">
        <v>6.5656565656565663E-2</v>
      </c>
      <c r="AD12" s="187">
        <v>11</v>
      </c>
      <c r="AE12" s="195">
        <v>5.5555555555555552E-2</v>
      </c>
      <c r="AF12" s="201">
        <v>203</v>
      </c>
      <c r="AG12" s="187">
        <v>22</v>
      </c>
      <c r="AH12" s="195">
        <v>0.10837438423645321</v>
      </c>
      <c r="AI12" s="187">
        <v>27</v>
      </c>
      <c r="AJ12" s="195">
        <v>0.13300492610837439</v>
      </c>
      <c r="AK12" s="187">
        <v>23</v>
      </c>
      <c r="AL12" s="195">
        <v>0.11330049261083744</v>
      </c>
      <c r="AM12" s="187">
        <v>24</v>
      </c>
      <c r="AN12" s="195">
        <v>0.11822660098522167</v>
      </c>
      <c r="AO12" s="187">
        <v>33</v>
      </c>
      <c r="AP12" s="195">
        <v>0.1625615763546798</v>
      </c>
      <c r="AQ12" s="187">
        <v>36</v>
      </c>
      <c r="AR12" s="195">
        <v>0.17733990147783252</v>
      </c>
      <c r="AS12" s="187">
        <v>14</v>
      </c>
      <c r="AT12" s="195">
        <v>6.8965517241379309E-2</v>
      </c>
      <c r="AU12" s="187">
        <v>41</v>
      </c>
      <c r="AV12" s="195">
        <v>0.2019704433497537</v>
      </c>
      <c r="AW12" s="206">
        <v>292</v>
      </c>
      <c r="AX12" s="187">
        <v>34</v>
      </c>
      <c r="AY12" s="195">
        <v>0.11643835616438356</v>
      </c>
      <c r="AZ12" s="187">
        <v>22</v>
      </c>
      <c r="BA12" s="195">
        <v>7.5342465753424653E-2</v>
      </c>
    </row>
    <row r="13" spans="1:53" s="13" customFormat="1" ht="15" customHeight="1" x14ac:dyDescent="0.3">
      <c r="A13"/>
      <c r="B13" s="188" t="s">
        <v>329</v>
      </c>
      <c r="C13" s="202">
        <v>166</v>
      </c>
      <c r="D13" s="187">
        <v>0</v>
      </c>
      <c r="E13" s="195">
        <v>0</v>
      </c>
      <c r="F13" s="187">
        <v>0</v>
      </c>
      <c r="G13" s="195">
        <v>0</v>
      </c>
      <c r="H13" s="187">
        <v>48</v>
      </c>
      <c r="I13" s="195">
        <v>0.28915662650602408</v>
      </c>
      <c r="J13" s="187">
        <v>52</v>
      </c>
      <c r="K13" s="195">
        <v>0.31325301204819278</v>
      </c>
      <c r="L13" s="187">
        <v>54</v>
      </c>
      <c r="M13" s="195">
        <v>0.3253012048192771</v>
      </c>
      <c r="N13" s="187">
        <v>49</v>
      </c>
      <c r="O13" s="195">
        <v>0.29518072289156627</v>
      </c>
      <c r="P13" s="187">
        <v>53</v>
      </c>
      <c r="Q13" s="195">
        <v>0.31927710843373491</v>
      </c>
      <c r="R13" s="187">
        <v>55</v>
      </c>
      <c r="S13" s="195">
        <v>0.33132530120481929</v>
      </c>
      <c r="T13" s="187">
        <v>47</v>
      </c>
      <c r="U13" s="195">
        <v>0.28313253012048195</v>
      </c>
      <c r="V13" s="187">
        <v>53</v>
      </c>
      <c r="W13" s="195">
        <v>0.31927710843373491</v>
      </c>
      <c r="X13" s="187">
        <v>48</v>
      </c>
      <c r="Y13" s="195">
        <v>0.28915662650602408</v>
      </c>
      <c r="Z13" s="187">
        <v>53</v>
      </c>
      <c r="AA13" s="195">
        <v>0.31927710843373491</v>
      </c>
      <c r="AB13" s="187">
        <v>3</v>
      </c>
      <c r="AC13" s="195">
        <v>1.8072289156626505E-2</v>
      </c>
      <c r="AD13" s="187">
        <v>5</v>
      </c>
      <c r="AE13" s="195">
        <v>3.0120481927710843E-2</v>
      </c>
      <c r="AF13" s="201">
        <v>187</v>
      </c>
      <c r="AG13" s="187">
        <v>63</v>
      </c>
      <c r="AH13" s="195">
        <v>0.33689839572192515</v>
      </c>
      <c r="AI13" s="187">
        <v>64</v>
      </c>
      <c r="AJ13" s="195">
        <v>0.34224598930481281</v>
      </c>
      <c r="AK13" s="187">
        <v>43</v>
      </c>
      <c r="AL13" s="195">
        <v>0.22994652406417113</v>
      </c>
      <c r="AM13" s="187">
        <v>35</v>
      </c>
      <c r="AN13" s="195">
        <v>0.18716577540106952</v>
      </c>
      <c r="AO13" s="187">
        <v>58</v>
      </c>
      <c r="AP13" s="195">
        <v>0.31016042780748665</v>
      </c>
      <c r="AQ13" s="187">
        <v>48</v>
      </c>
      <c r="AR13" s="195">
        <v>0.25668449197860965</v>
      </c>
      <c r="AS13" s="187">
        <v>2</v>
      </c>
      <c r="AT13" s="195">
        <v>1.06951871657754E-2</v>
      </c>
      <c r="AU13" s="187">
        <v>60</v>
      </c>
      <c r="AV13" s="195">
        <v>0.32085561497326204</v>
      </c>
      <c r="AW13" s="206">
        <v>254</v>
      </c>
      <c r="AX13" s="187">
        <v>45</v>
      </c>
      <c r="AY13" s="195">
        <v>0.17716535433070865</v>
      </c>
      <c r="AZ13" s="187">
        <v>50</v>
      </c>
      <c r="BA13" s="195">
        <v>0.19685039370078741</v>
      </c>
    </row>
    <row r="14" spans="1:53" s="13" customFormat="1" ht="15" customHeight="1" x14ac:dyDescent="0.3">
      <c r="A14"/>
      <c r="B14" s="188" t="s">
        <v>330</v>
      </c>
      <c r="C14" s="202">
        <v>32</v>
      </c>
      <c r="D14" s="187">
        <v>0</v>
      </c>
      <c r="E14" s="195">
        <v>0</v>
      </c>
      <c r="F14" s="187">
        <v>0</v>
      </c>
      <c r="G14" s="195">
        <v>0</v>
      </c>
      <c r="H14" s="187">
        <v>4</v>
      </c>
      <c r="I14" s="195">
        <v>0.125</v>
      </c>
      <c r="J14" s="187">
        <v>0</v>
      </c>
      <c r="K14" s="195">
        <v>0</v>
      </c>
      <c r="L14" s="187">
        <v>4</v>
      </c>
      <c r="M14" s="195">
        <v>0.125</v>
      </c>
      <c r="N14" s="187">
        <v>4</v>
      </c>
      <c r="O14" s="195">
        <v>0.125</v>
      </c>
      <c r="P14" s="187">
        <v>0</v>
      </c>
      <c r="Q14" s="195">
        <v>0</v>
      </c>
      <c r="R14" s="187">
        <v>4</v>
      </c>
      <c r="S14" s="195">
        <v>0.125</v>
      </c>
      <c r="T14" s="187">
        <v>4</v>
      </c>
      <c r="U14" s="195">
        <v>0.125</v>
      </c>
      <c r="V14" s="187">
        <v>0</v>
      </c>
      <c r="W14" s="195">
        <v>0</v>
      </c>
      <c r="X14" s="187">
        <v>4</v>
      </c>
      <c r="Y14" s="195">
        <v>0.125</v>
      </c>
      <c r="Z14" s="187">
        <v>0</v>
      </c>
      <c r="AA14" s="195">
        <v>0</v>
      </c>
      <c r="AB14" s="187">
        <v>4</v>
      </c>
      <c r="AC14" s="195">
        <v>0.125</v>
      </c>
      <c r="AD14" s="187">
        <v>2</v>
      </c>
      <c r="AE14" s="195">
        <v>6.25E-2</v>
      </c>
      <c r="AF14" s="201">
        <v>24</v>
      </c>
      <c r="AG14" s="187">
        <v>1</v>
      </c>
      <c r="AH14" s="195">
        <v>4.1666666666666664E-2</v>
      </c>
      <c r="AI14" s="187">
        <v>1</v>
      </c>
      <c r="AJ14" s="195">
        <v>4.1666666666666664E-2</v>
      </c>
      <c r="AK14" s="187">
        <v>2</v>
      </c>
      <c r="AL14" s="195">
        <v>8.3333333333333329E-2</v>
      </c>
      <c r="AM14" s="187">
        <v>1</v>
      </c>
      <c r="AN14" s="195">
        <v>4.1666666666666664E-2</v>
      </c>
      <c r="AO14" s="187">
        <v>0</v>
      </c>
      <c r="AP14" s="195">
        <v>0</v>
      </c>
      <c r="AQ14" s="187">
        <v>0</v>
      </c>
      <c r="AR14" s="195">
        <v>0</v>
      </c>
      <c r="AS14" s="187">
        <v>1</v>
      </c>
      <c r="AT14" s="195">
        <v>4.1666666666666664E-2</v>
      </c>
      <c r="AU14" s="187">
        <v>0</v>
      </c>
      <c r="AV14" s="195">
        <v>0</v>
      </c>
      <c r="AW14" s="206">
        <v>29</v>
      </c>
      <c r="AX14" s="187">
        <v>5</v>
      </c>
      <c r="AY14" s="195">
        <v>0.17241379310344829</v>
      </c>
      <c r="AZ14" s="187">
        <v>4</v>
      </c>
      <c r="BA14" s="195">
        <v>0.13793103448275862</v>
      </c>
    </row>
    <row r="15" spans="1:53" s="13" customFormat="1" ht="15" customHeight="1" x14ac:dyDescent="0.3">
      <c r="A15"/>
      <c r="B15" s="188" t="s">
        <v>164</v>
      </c>
      <c r="C15" s="202">
        <v>461</v>
      </c>
      <c r="D15" s="187">
        <v>1</v>
      </c>
      <c r="E15" s="195">
        <v>2.1691973969631237E-3</v>
      </c>
      <c r="F15" s="187">
        <v>1</v>
      </c>
      <c r="G15" s="195">
        <v>2.1691973969631237E-3</v>
      </c>
      <c r="H15" s="187">
        <v>37</v>
      </c>
      <c r="I15" s="195">
        <v>8.0260303687635579E-2</v>
      </c>
      <c r="J15" s="187">
        <v>61</v>
      </c>
      <c r="K15" s="195">
        <v>0.13232104121475055</v>
      </c>
      <c r="L15" s="187">
        <v>71</v>
      </c>
      <c r="M15" s="195">
        <v>0.15401301518438179</v>
      </c>
      <c r="N15" s="187">
        <v>39</v>
      </c>
      <c r="O15" s="195">
        <v>8.4598698481561818E-2</v>
      </c>
      <c r="P15" s="187">
        <v>62</v>
      </c>
      <c r="Q15" s="195">
        <v>0.13449023861171366</v>
      </c>
      <c r="R15" s="187">
        <v>71</v>
      </c>
      <c r="S15" s="195">
        <v>0.15401301518438179</v>
      </c>
      <c r="T15" s="187">
        <v>39</v>
      </c>
      <c r="U15" s="195">
        <v>8.4598698481561818E-2</v>
      </c>
      <c r="V15" s="187">
        <v>60</v>
      </c>
      <c r="W15" s="195">
        <v>0.13015184381778741</v>
      </c>
      <c r="X15" s="187">
        <v>39</v>
      </c>
      <c r="Y15" s="195">
        <v>8.4598698481561818E-2</v>
      </c>
      <c r="Z15" s="187">
        <v>58</v>
      </c>
      <c r="AA15" s="195">
        <v>0.12581344902386118</v>
      </c>
      <c r="AB15" s="187">
        <v>16</v>
      </c>
      <c r="AC15" s="195">
        <v>3.4707158351409979E-2</v>
      </c>
      <c r="AD15" s="187">
        <v>10</v>
      </c>
      <c r="AE15" s="195">
        <v>2.1691973969631236E-2</v>
      </c>
      <c r="AF15" s="201">
        <v>567</v>
      </c>
      <c r="AG15" s="187">
        <v>43</v>
      </c>
      <c r="AH15" s="195">
        <v>7.5837742504409167E-2</v>
      </c>
      <c r="AI15" s="187">
        <v>41</v>
      </c>
      <c r="AJ15" s="195">
        <v>7.2310405643738973E-2</v>
      </c>
      <c r="AK15" s="187">
        <v>36</v>
      </c>
      <c r="AL15" s="195">
        <v>6.3492063492063489E-2</v>
      </c>
      <c r="AM15" s="187">
        <v>47</v>
      </c>
      <c r="AN15" s="195">
        <v>8.2892416225749554E-2</v>
      </c>
      <c r="AO15" s="187">
        <v>62</v>
      </c>
      <c r="AP15" s="195">
        <v>0.10934744268077601</v>
      </c>
      <c r="AQ15" s="187">
        <v>50</v>
      </c>
      <c r="AR15" s="195">
        <v>8.8183421516754845E-2</v>
      </c>
      <c r="AS15" s="187">
        <v>10</v>
      </c>
      <c r="AT15" s="195">
        <v>1.7636684303350969E-2</v>
      </c>
      <c r="AU15" s="187">
        <v>55</v>
      </c>
      <c r="AV15" s="195">
        <v>9.700176366843033E-2</v>
      </c>
      <c r="AW15" s="206">
        <v>569</v>
      </c>
      <c r="AX15" s="187">
        <v>54</v>
      </c>
      <c r="AY15" s="195">
        <v>9.4903339191564143E-2</v>
      </c>
      <c r="AZ15" s="187">
        <v>65</v>
      </c>
      <c r="BA15" s="195">
        <v>0.11423550087873462</v>
      </c>
    </row>
    <row r="16" spans="1:53" s="13" customFormat="1" ht="15" customHeight="1" x14ac:dyDescent="0.3">
      <c r="A16"/>
      <c r="B16" s="188" t="s">
        <v>97</v>
      </c>
      <c r="C16" s="202">
        <v>180</v>
      </c>
      <c r="D16" s="187">
        <v>26</v>
      </c>
      <c r="E16" s="195">
        <v>0.14444444444444443</v>
      </c>
      <c r="F16" s="187">
        <v>32</v>
      </c>
      <c r="G16" s="195">
        <v>0.17777777777777778</v>
      </c>
      <c r="H16" s="187">
        <v>25</v>
      </c>
      <c r="I16" s="195">
        <v>0.1388888888888889</v>
      </c>
      <c r="J16" s="187">
        <v>26</v>
      </c>
      <c r="K16" s="195">
        <v>0.14444444444444443</v>
      </c>
      <c r="L16" s="187">
        <v>28</v>
      </c>
      <c r="M16" s="195">
        <v>0.15555555555555556</v>
      </c>
      <c r="N16" s="187">
        <v>25</v>
      </c>
      <c r="O16" s="195">
        <v>0.1388888888888889</v>
      </c>
      <c r="P16" s="187">
        <v>26</v>
      </c>
      <c r="Q16" s="195">
        <v>0.14444444444444443</v>
      </c>
      <c r="R16" s="187">
        <v>28</v>
      </c>
      <c r="S16" s="195">
        <v>0.15555555555555556</v>
      </c>
      <c r="T16" s="187">
        <v>25</v>
      </c>
      <c r="U16" s="195">
        <v>0.1388888888888889</v>
      </c>
      <c r="V16" s="187">
        <v>26</v>
      </c>
      <c r="W16" s="195">
        <v>0.14444444444444443</v>
      </c>
      <c r="X16" s="187">
        <v>25</v>
      </c>
      <c r="Y16" s="195">
        <v>0.1388888888888889</v>
      </c>
      <c r="Z16" s="187">
        <v>26</v>
      </c>
      <c r="AA16" s="195">
        <v>0.14444444444444443</v>
      </c>
      <c r="AB16" s="187">
        <v>12</v>
      </c>
      <c r="AC16" s="195">
        <v>6.6666666666666666E-2</v>
      </c>
      <c r="AD16" s="187">
        <v>10</v>
      </c>
      <c r="AE16" s="195">
        <v>5.5555555555555552E-2</v>
      </c>
      <c r="AF16" s="201">
        <v>269</v>
      </c>
      <c r="AG16" s="187">
        <v>35</v>
      </c>
      <c r="AH16" s="195">
        <v>0.13011152416356878</v>
      </c>
      <c r="AI16" s="187">
        <v>38</v>
      </c>
      <c r="AJ16" s="195">
        <v>0.14126394052044611</v>
      </c>
      <c r="AK16" s="187">
        <v>38</v>
      </c>
      <c r="AL16" s="195">
        <v>0.14126394052044611</v>
      </c>
      <c r="AM16" s="187">
        <v>32</v>
      </c>
      <c r="AN16" s="195">
        <v>0.11895910780669144</v>
      </c>
      <c r="AO16" s="187">
        <v>32</v>
      </c>
      <c r="AP16" s="195">
        <v>0.11895910780669144</v>
      </c>
      <c r="AQ16" s="187">
        <v>33</v>
      </c>
      <c r="AR16" s="195">
        <v>0.12267657992565056</v>
      </c>
      <c r="AS16" s="187">
        <v>10</v>
      </c>
      <c r="AT16" s="195">
        <v>3.717472118959108E-2</v>
      </c>
      <c r="AU16" s="187">
        <v>33</v>
      </c>
      <c r="AV16" s="195">
        <v>0.12267657992565056</v>
      </c>
      <c r="AW16" s="206">
        <v>208</v>
      </c>
      <c r="AX16" s="187">
        <v>45</v>
      </c>
      <c r="AY16" s="195">
        <v>0.21634615384615385</v>
      </c>
      <c r="AZ16" s="187">
        <v>43</v>
      </c>
      <c r="BA16" s="195">
        <v>0.20673076923076922</v>
      </c>
    </row>
    <row r="17" spans="1:53" s="13" customFormat="1" ht="15" customHeight="1" x14ac:dyDescent="0.3">
      <c r="A17"/>
      <c r="B17" s="188" t="s">
        <v>331</v>
      </c>
      <c r="C17" s="202">
        <v>320</v>
      </c>
      <c r="D17" s="187">
        <v>19</v>
      </c>
      <c r="E17" s="195">
        <v>5.9374999999999997E-2</v>
      </c>
      <c r="F17" s="187">
        <v>21</v>
      </c>
      <c r="G17" s="195">
        <v>6.5625000000000003E-2</v>
      </c>
      <c r="H17" s="187">
        <v>29</v>
      </c>
      <c r="I17" s="195">
        <v>9.0624999999999997E-2</v>
      </c>
      <c r="J17" s="187">
        <v>31</v>
      </c>
      <c r="K17" s="195">
        <v>9.6875000000000003E-2</v>
      </c>
      <c r="L17" s="187">
        <v>23</v>
      </c>
      <c r="M17" s="195">
        <v>7.1874999999999994E-2</v>
      </c>
      <c r="N17" s="187">
        <v>29</v>
      </c>
      <c r="O17" s="195">
        <v>9.0624999999999997E-2</v>
      </c>
      <c r="P17" s="187">
        <v>31</v>
      </c>
      <c r="Q17" s="195">
        <v>9.6875000000000003E-2</v>
      </c>
      <c r="R17" s="187">
        <v>24</v>
      </c>
      <c r="S17" s="195">
        <v>7.4999999999999997E-2</v>
      </c>
      <c r="T17" s="187">
        <v>27</v>
      </c>
      <c r="U17" s="195">
        <v>8.4375000000000006E-2</v>
      </c>
      <c r="V17" s="187">
        <v>25</v>
      </c>
      <c r="W17" s="195">
        <v>7.8125E-2</v>
      </c>
      <c r="X17" s="187">
        <v>28</v>
      </c>
      <c r="Y17" s="195">
        <v>8.7499999999999994E-2</v>
      </c>
      <c r="Z17" s="187">
        <v>24</v>
      </c>
      <c r="AA17" s="195">
        <v>7.4999999999999997E-2</v>
      </c>
      <c r="AB17" s="187">
        <v>9</v>
      </c>
      <c r="AC17" s="195">
        <v>2.8125000000000001E-2</v>
      </c>
      <c r="AD17" s="187">
        <v>8</v>
      </c>
      <c r="AE17" s="195">
        <v>2.5000000000000001E-2</v>
      </c>
      <c r="AF17" s="201">
        <v>330</v>
      </c>
      <c r="AG17" s="187">
        <v>27</v>
      </c>
      <c r="AH17" s="195">
        <v>8.1818181818181818E-2</v>
      </c>
      <c r="AI17" s="187">
        <v>35</v>
      </c>
      <c r="AJ17" s="195">
        <v>0.10606060606060606</v>
      </c>
      <c r="AK17" s="187">
        <v>33</v>
      </c>
      <c r="AL17" s="195">
        <v>0.1</v>
      </c>
      <c r="AM17" s="187">
        <v>40</v>
      </c>
      <c r="AN17" s="195">
        <v>0.12121212121212122</v>
      </c>
      <c r="AO17" s="187">
        <v>35</v>
      </c>
      <c r="AP17" s="195">
        <v>0.10606060606060606</v>
      </c>
      <c r="AQ17" s="187">
        <v>41</v>
      </c>
      <c r="AR17" s="195">
        <v>0.12424242424242424</v>
      </c>
      <c r="AS17" s="187">
        <v>15</v>
      </c>
      <c r="AT17" s="195">
        <v>4.5454545454545456E-2</v>
      </c>
      <c r="AU17" s="187">
        <v>31</v>
      </c>
      <c r="AV17" s="195">
        <v>9.3939393939393934E-2</v>
      </c>
      <c r="AW17" s="206">
        <v>414</v>
      </c>
      <c r="AX17" s="187">
        <v>32</v>
      </c>
      <c r="AY17" s="195">
        <v>7.7294685990338161E-2</v>
      </c>
      <c r="AZ17" s="187">
        <v>24</v>
      </c>
      <c r="BA17" s="195">
        <v>5.7971014492753624E-2</v>
      </c>
    </row>
    <row r="18" spans="1:53" s="13" customFormat="1" ht="15" customHeight="1" x14ac:dyDescent="0.3">
      <c r="A18"/>
      <c r="B18" s="188" t="s">
        <v>91</v>
      </c>
      <c r="C18" s="202">
        <v>322</v>
      </c>
      <c r="D18" s="187">
        <v>19</v>
      </c>
      <c r="E18" s="195">
        <v>5.9006211180124224E-2</v>
      </c>
      <c r="F18" s="187">
        <v>19</v>
      </c>
      <c r="G18" s="195">
        <v>5.9006211180124224E-2</v>
      </c>
      <c r="H18" s="187">
        <v>78</v>
      </c>
      <c r="I18" s="195">
        <v>0.24223602484472051</v>
      </c>
      <c r="J18" s="187">
        <v>69</v>
      </c>
      <c r="K18" s="195">
        <v>0.21428571428571427</v>
      </c>
      <c r="L18" s="187">
        <v>58</v>
      </c>
      <c r="M18" s="195">
        <v>0.18012422360248448</v>
      </c>
      <c r="N18" s="187">
        <v>77</v>
      </c>
      <c r="O18" s="195">
        <v>0.2391304347826087</v>
      </c>
      <c r="P18" s="187">
        <v>72</v>
      </c>
      <c r="Q18" s="195">
        <v>0.2236024844720497</v>
      </c>
      <c r="R18" s="187">
        <v>58</v>
      </c>
      <c r="S18" s="195">
        <v>0.18012422360248448</v>
      </c>
      <c r="T18" s="187">
        <v>78</v>
      </c>
      <c r="U18" s="195">
        <v>0.24223602484472051</v>
      </c>
      <c r="V18" s="187">
        <v>71</v>
      </c>
      <c r="W18" s="195">
        <v>0.22049689440993789</v>
      </c>
      <c r="X18" s="187">
        <v>78</v>
      </c>
      <c r="Y18" s="195">
        <v>0.24223602484472051</v>
      </c>
      <c r="Z18" s="187">
        <v>71</v>
      </c>
      <c r="AA18" s="195">
        <v>0.22049689440993789</v>
      </c>
      <c r="AB18" s="187">
        <v>16</v>
      </c>
      <c r="AC18" s="195">
        <v>4.9689440993788817E-2</v>
      </c>
      <c r="AD18" s="187">
        <v>16</v>
      </c>
      <c r="AE18" s="195">
        <v>4.9689440993788817E-2</v>
      </c>
      <c r="AF18" s="201">
        <v>463</v>
      </c>
      <c r="AG18" s="187">
        <v>75</v>
      </c>
      <c r="AH18" s="195">
        <v>0.16198704103671707</v>
      </c>
      <c r="AI18" s="187">
        <v>76</v>
      </c>
      <c r="AJ18" s="195">
        <v>0.16414686825053995</v>
      </c>
      <c r="AK18" s="187">
        <v>61</v>
      </c>
      <c r="AL18" s="195">
        <v>0.13174946004319654</v>
      </c>
      <c r="AM18" s="187">
        <v>44</v>
      </c>
      <c r="AN18" s="195">
        <v>9.5032397408207347E-2</v>
      </c>
      <c r="AO18" s="187">
        <v>51</v>
      </c>
      <c r="AP18" s="195">
        <v>0.1101511879049676</v>
      </c>
      <c r="AQ18" s="187">
        <v>45</v>
      </c>
      <c r="AR18" s="195">
        <v>9.719222462203024E-2</v>
      </c>
      <c r="AS18" s="187">
        <v>18</v>
      </c>
      <c r="AT18" s="195">
        <v>3.8876889848812095E-2</v>
      </c>
      <c r="AU18" s="187">
        <v>50</v>
      </c>
      <c r="AV18" s="195">
        <v>0.10799136069114471</v>
      </c>
      <c r="AW18" s="206">
        <v>450</v>
      </c>
      <c r="AX18" s="187">
        <v>36</v>
      </c>
      <c r="AY18" s="195">
        <v>0.08</v>
      </c>
      <c r="AZ18" s="187">
        <v>40</v>
      </c>
      <c r="BA18" s="195">
        <v>8.8888888888888892E-2</v>
      </c>
    </row>
    <row r="19" spans="1:53" s="13" customFormat="1" ht="15" customHeight="1" x14ac:dyDescent="0.3">
      <c r="A19"/>
      <c r="B19" s="188" t="s">
        <v>49</v>
      </c>
      <c r="C19" s="202">
        <v>2173</v>
      </c>
      <c r="D19" s="187">
        <v>84</v>
      </c>
      <c r="E19" s="195">
        <v>3.8656235618959964E-2</v>
      </c>
      <c r="F19" s="187">
        <v>94</v>
      </c>
      <c r="G19" s="195">
        <v>4.3258168430740908E-2</v>
      </c>
      <c r="H19" s="187">
        <v>358</v>
      </c>
      <c r="I19" s="195">
        <v>0.16474919466175794</v>
      </c>
      <c r="J19" s="187">
        <v>368</v>
      </c>
      <c r="K19" s="195">
        <v>0.16935112747353889</v>
      </c>
      <c r="L19" s="187">
        <v>355</v>
      </c>
      <c r="M19" s="195">
        <v>0.16336861481822365</v>
      </c>
      <c r="N19" s="187">
        <v>365</v>
      </c>
      <c r="O19" s="195">
        <v>0.1679705476300046</v>
      </c>
      <c r="P19" s="187">
        <v>374</v>
      </c>
      <c r="Q19" s="195">
        <v>0.17211228716060745</v>
      </c>
      <c r="R19" s="187">
        <v>357</v>
      </c>
      <c r="S19" s="195">
        <v>0.16428900138057984</v>
      </c>
      <c r="T19" s="187">
        <v>364</v>
      </c>
      <c r="U19" s="195">
        <v>0.1675103543488265</v>
      </c>
      <c r="V19" s="187">
        <v>375</v>
      </c>
      <c r="W19" s="195">
        <v>0.17257248044178555</v>
      </c>
      <c r="X19" s="187">
        <v>363</v>
      </c>
      <c r="Y19" s="195">
        <v>0.16705016106764842</v>
      </c>
      <c r="Z19" s="187">
        <v>371</v>
      </c>
      <c r="AA19" s="195">
        <v>0.17073170731707318</v>
      </c>
      <c r="AB19" s="187">
        <v>97</v>
      </c>
      <c r="AC19" s="195">
        <v>4.4638748274275199E-2</v>
      </c>
      <c r="AD19" s="187">
        <v>111</v>
      </c>
      <c r="AE19" s="195">
        <v>5.1081454210768526E-2</v>
      </c>
      <c r="AF19" s="201">
        <v>2425</v>
      </c>
      <c r="AG19" s="187">
        <v>399</v>
      </c>
      <c r="AH19" s="195">
        <v>0.1645360824742268</v>
      </c>
      <c r="AI19" s="187">
        <v>402</v>
      </c>
      <c r="AJ19" s="195">
        <v>0.16577319587628866</v>
      </c>
      <c r="AK19" s="187">
        <v>354</v>
      </c>
      <c r="AL19" s="195">
        <v>0.14597938144329897</v>
      </c>
      <c r="AM19" s="187">
        <v>309</v>
      </c>
      <c r="AN19" s="195">
        <v>0.12742268041237115</v>
      </c>
      <c r="AO19" s="187">
        <v>303</v>
      </c>
      <c r="AP19" s="195">
        <v>0.12494845360824743</v>
      </c>
      <c r="AQ19" s="187">
        <v>279</v>
      </c>
      <c r="AR19" s="195">
        <v>0.11505154639175258</v>
      </c>
      <c r="AS19" s="187">
        <v>95</v>
      </c>
      <c r="AT19" s="195">
        <v>3.9175257731958762E-2</v>
      </c>
      <c r="AU19" s="187">
        <v>301</v>
      </c>
      <c r="AV19" s="195">
        <v>0.12412371134020618</v>
      </c>
      <c r="AW19" s="206">
        <v>3153</v>
      </c>
      <c r="AX19" s="187">
        <v>213</v>
      </c>
      <c r="AY19" s="195">
        <v>6.7554709800190293E-2</v>
      </c>
      <c r="AZ19" s="187">
        <v>213</v>
      </c>
      <c r="BA19" s="195">
        <v>6.7554709800190293E-2</v>
      </c>
    </row>
    <row r="20" spans="1:53" s="13" customFormat="1" ht="15" customHeight="1" x14ac:dyDescent="0.3">
      <c r="A20"/>
      <c r="B20" s="188" t="s">
        <v>45</v>
      </c>
      <c r="C20" s="202">
        <v>958</v>
      </c>
      <c r="D20" s="187">
        <v>27</v>
      </c>
      <c r="E20" s="195">
        <v>2.8183716075156576E-2</v>
      </c>
      <c r="F20" s="187">
        <v>30</v>
      </c>
      <c r="G20" s="195">
        <v>3.1315240083507306E-2</v>
      </c>
      <c r="H20" s="187">
        <v>198</v>
      </c>
      <c r="I20" s="195">
        <v>0.20668058455114824</v>
      </c>
      <c r="J20" s="187">
        <v>216</v>
      </c>
      <c r="K20" s="195">
        <v>0.22546972860125261</v>
      </c>
      <c r="L20" s="187">
        <v>202</v>
      </c>
      <c r="M20" s="195">
        <v>0.21085594989561587</v>
      </c>
      <c r="N20" s="187">
        <v>198</v>
      </c>
      <c r="O20" s="195">
        <v>0.20668058455114824</v>
      </c>
      <c r="P20" s="187">
        <v>217</v>
      </c>
      <c r="Q20" s="195">
        <v>0.22651356993736951</v>
      </c>
      <c r="R20" s="187">
        <v>199</v>
      </c>
      <c r="S20" s="195">
        <v>0.20772442588726514</v>
      </c>
      <c r="T20" s="187">
        <v>196</v>
      </c>
      <c r="U20" s="195">
        <v>0.20459290187891441</v>
      </c>
      <c r="V20" s="187">
        <v>206</v>
      </c>
      <c r="W20" s="195">
        <v>0.21503131524008351</v>
      </c>
      <c r="X20" s="187">
        <v>193</v>
      </c>
      <c r="Y20" s="195">
        <v>0.20146137787056367</v>
      </c>
      <c r="Z20" s="187">
        <v>207</v>
      </c>
      <c r="AA20" s="195">
        <v>0.21607515657620041</v>
      </c>
      <c r="AB20" s="187">
        <v>55</v>
      </c>
      <c r="AC20" s="195">
        <v>5.7411273486430062E-2</v>
      </c>
      <c r="AD20" s="187">
        <v>28</v>
      </c>
      <c r="AE20" s="195">
        <v>2.9227557411273485E-2</v>
      </c>
      <c r="AF20" s="201">
        <v>1129</v>
      </c>
      <c r="AG20" s="187">
        <v>197</v>
      </c>
      <c r="AH20" s="195">
        <v>0.17449069973427811</v>
      </c>
      <c r="AI20" s="187">
        <v>211</v>
      </c>
      <c r="AJ20" s="195">
        <v>0.18689105403011513</v>
      </c>
      <c r="AK20" s="187">
        <v>175</v>
      </c>
      <c r="AL20" s="195">
        <v>0.1550044286979628</v>
      </c>
      <c r="AM20" s="187">
        <v>138</v>
      </c>
      <c r="AN20" s="195">
        <v>0.12223206377325066</v>
      </c>
      <c r="AO20" s="187">
        <v>159</v>
      </c>
      <c r="AP20" s="195">
        <v>0.1408325952170062</v>
      </c>
      <c r="AQ20" s="187">
        <v>128</v>
      </c>
      <c r="AR20" s="195">
        <v>0.11337466784765279</v>
      </c>
      <c r="AS20" s="187">
        <v>17</v>
      </c>
      <c r="AT20" s="195">
        <v>1.5057573073516387E-2</v>
      </c>
      <c r="AU20" s="187">
        <v>172</v>
      </c>
      <c r="AV20" s="195">
        <v>0.15234720992028344</v>
      </c>
      <c r="AW20" s="206">
        <v>1589</v>
      </c>
      <c r="AX20" s="187">
        <v>181</v>
      </c>
      <c r="AY20" s="195">
        <v>0.11390811831340465</v>
      </c>
      <c r="AZ20" s="187">
        <v>170</v>
      </c>
      <c r="BA20" s="195">
        <v>0.10698552548772813</v>
      </c>
    </row>
    <row r="21" spans="1:53" s="13" customFormat="1" ht="15" customHeight="1" x14ac:dyDescent="0.3">
      <c r="A21"/>
      <c r="B21" s="188" t="s">
        <v>82</v>
      </c>
      <c r="C21" s="202">
        <v>153</v>
      </c>
      <c r="D21" s="187">
        <v>1</v>
      </c>
      <c r="E21" s="195">
        <v>6.5359477124183009E-3</v>
      </c>
      <c r="F21" s="187">
        <v>1</v>
      </c>
      <c r="G21" s="195">
        <v>6.5359477124183009E-3</v>
      </c>
      <c r="H21" s="187">
        <v>24</v>
      </c>
      <c r="I21" s="195">
        <v>0.15686274509803921</v>
      </c>
      <c r="J21" s="187">
        <v>23</v>
      </c>
      <c r="K21" s="195">
        <v>0.15032679738562091</v>
      </c>
      <c r="L21" s="187">
        <v>31</v>
      </c>
      <c r="M21" s="195">
        <v>0.20261437908496732</v>
      </c>
      <c r="N21" s="187">
        <v>23</v>
      </c>
      <c r="O21" s="195">
        <v>0.15032679738562091</v>
      </c>
      <c r="P21" s="187">
        <v>21</v>
      </c>
      <c r="Q21" s="195">
        <v>0.13725490196078433</v>
      </c>
      <c r="R21" s="187">
        <v>31</v>
      </c>
      <c r="S21" s="195">
        <v>0.20261437908496732</v>
      </c>
      <c r="T21" s="187">
        <v>24</v>
      </c>
      <c r="U21" s="195">
        <v>0.15686274509803921</v>
      </c>
      <c r="V21" s="187">
        <v>20</v>
      </c>
      <c r="W21" s="195">
        <v>0.13071895424836602</v>
      </c>
      <c r="X21" s="187">
        <v>24</v>
      </c>
      <c r="Y21" s="195">
        <v>0.15686274509803921</v>
      </c>
      <c r="Z21" s="187">
        <v>22</v>
      </c>
      <c r="AA21" s="195">
        <v>0.1437908496732026</v>
      </c>
      <c r="AB21" s="187">
        <v>9</v>
      </c>
      <c r="AC21" s="195">
        <v>5.8823529411764705E-2</v>
      </c>
      <c r="AD21" s="187">
        <v>7</v>
      </c>
      <c r="AE21" s="195">
        <v>4.5751633986928102E-2</v>
      </c>
      <c r="AF21" s="201">
        <v>197</v>
      </c>
      <c r="AG21" s="187">
        <v>28</v>
      </c>
      <c r="AH21" s="195">
        <v>0.14213197969543148</v>
      </c>
      <c r="AI21" s="187">
        <v>31</v>
      </c>
      <c r="AJ21" s="195">
        <v>0.15736040609137056</v>
      </c>
      <c r="AK21" s="187">
        <v>28</v>
      </c>
      <c r="AL21" s="195">
        <v>0.14213197969543148</v>
      </c>
      <c r="AM21" s="187">
        <v>29</v>
      </c>
      <c r="AN21" s="195">
        <v>0.14720812182741116</v>
      </c>
      <c r="AO21" s="187">
        <v>27</v>
      </c>
      <c r="AP21" s="195">
        <v>0.13705583756345177</v>
      </c>
      <c r="AQ21" s="187">
        <v>25</v>
      </c>
      <c r="AR21" s="195">
        <v>0.12690355329949238</v>
      </c>
      <c r="AS21" s="187">
        <v>8</v>
      </c>
      <c r="AT21" s="195">
        <v>4.060913705583756E-2</v>
      </c>
      <c r="AU21" s="187">
        <v>28</v>
      </c>
      <c r="AV21" s="195">
        <v>0.14213197969543148</v>
      </c>
      <c r="AW21" s="206">
        <v>179</v>
      </c>
      <c r="AX21" s="187">
        <v>24</v>
      </c>
      <c r="AY21" s="195">
        <v>0.13407821229050279</v>
      </c>
      <c r="AZ21" s="187">
        <v>18</v>
      </c>
      <c r="BA21" s="195">
        <v>0.1005586592178771</v>
      </c>
    </row>
    <row r="22" spans="1:53" s="13" customFormat="1" ht="15" customHeight="1" x14ac:dyDescent="0.3">
      <c r="A22"/>
      <c r="B22" s="188" t="s">
        <v>92</v>
      </c>
      <c r="C22" s="202">
        <v>1077</v>
      </c>
      <c r="D22" s="187">
        <v>658</v>
      </c>
      <c r="E22" s="195">
        <v>0.61095636025998146</v>
      </c>
      <c r="F22" s="187">
        <v>686</v>
      </c>
      <c r="G22" s="195">
        <v>0.63695450324976788</v>
      </c>
      <c r="H22" s="187">
        <v>208</v>
      </c>
      <c r="I22" s="195">
        <v>0.19312906220984216</v>
      </c>
      <c r="J22" s="187">
        <v>232</v>
      </c>
      <c r="K22" s="195">
        <v>0.21541318477251625</v>
      </c>
      <c r="L22" s="187">
        <v>243</v>
      </c>
      <c r="M22" s="195">
        <v>0.22562674094707522</v>
      </c>
      <c r="N22" s="187">
        <v>210</v>
      </c>
      <c r="O22" s="195">
        <v>0.19498607242339833</v>
      </c>
      <c r="P22" s="187">
        <v>232</v>
      </c>
      <c r="Q22" s="195">
        <v>0.21541318477251625</v>
      </c>
      <c r="R22" s="187">
        <v>242</v>
      </c>
      <c r="S22" s="195">
        <v>0.22469823584029713</v>
      </c>
      <c r="T22" s="187">
        <v>209</v>
      </c>
      <c r="U22" s="195">
        <v>0.19405756731662024</v>
      </c>
      <c r="V22" s="187">
        <v>232</v>
      </c>
      <c r="W22" s="195">
        <v>0.21541318477251625</v>
      </c>
      <c r="X22" s="187">
        <v>208</v>
      </c>
      <c r="Y22" s="195">
        <v>0.19312906220984216</v>
      </c>
      <c r="Z22" s="187">
        <v>229</v>
      </c>
      <c r="AA22" s="195">
        <v>0.21262766945218198</v>
      </c>
      <c r="AB22" s="187">
        <v>87</v>
      </c>
      <c r="AC22" s="195">
        <v>8.0779944289693595E-2</v>
      </c>
      <c r="AD22" s="187">
        <v>61</v>
      </c>
      <c r="AE22" s="195">
        <v>5.6638811513463325E-2</v>
      </c>
      <c r="AF22" s="201">
        <v>1024</v>
      </c>
      <c r="AG22" s="187">
        <v>223</v>
      </c>
      <c r="AH22" s="195">
        <v>0.2177734375</v>
      </c>
      <c r="AI22" s="187">
        <v>223</v>
      </c>
      <c r="AJ22" s="195">
        <v>0.2177734375</v>
      </c>
      <c r="AK22" s="187">
        <v>199</v>
      </c>
      <c r="AL22" s="195">
        <v>0.1943359375</v>
      </c>
      <c r="AM22" s="187">
        <v>150</v>
      </c>
      <c r="AN22" s="195">
        <v>0.146484375</v>
      </c>
      <c r="AO22" s="187">
        <v>212</v>
      </c>
      <c r="AP22" s="195">
        <v>0.20703125</v>
      </c>
      <c r="AQ22" s="187">
        <v>193</v>
      </c>
      <c r="AR22" s="195">
        <v>0.1884765625</v>
      </c>
      <c r="AS22" s="187">
        <v>68</v>
      </c>
      <c r="AT22" s="195">
        <v>6.640625E-2</v>
      </c>
      <c r="AU22" s="187">
        <v>219</v>
      </c>
      <c r="AV22" s="195">
        <v>0.2138671875</v>
      </c>
      <c r="AW22" s="206">
        <v>1243</v>
      </c>
      <c r="AX22" s="187">
        <v>173</v>
      </c>
      <c r="AY22" s="195">
        <v>0.13917940466613032</v>
      </c>
      <c r="AZ22" s="187">
        <v>182</v>
      </c>
      <c r="BA22" s="195">
        <v>0.14641995172968625</v>
      </c>
    </row>
    <row r="23" spans="1:53" s="13" customFormat="1" ht="15" customHeight="1" x14ac:dyDescent="0.3">
      <c r="A23"/>
      <c r="B23" s="188" t="s">
        <v>332</v>
      </c>
      <c r="C23" s="202">
        <v>59</v>
      </c>
      <c r="D23" s="187">
        <v>1</v>
      </c>
      <c r="E23" s="195">
        <v>1.6949152542372881E-2</v>
      </c>
      <c r="F23" s="187">
        <v>1</v>
      </c>
      <c r="G23" s="195">
        <v>1.6949152542372881E-2</v>
      </c>
      <c r="H23" s="187">
        <v>13</v>
      </c>
      <c r="I23" s="195">
        <v>0.22033898305084745</v>
      </c>
      <c r="J23" s="187">
        <v>14</v>
      </c>
      <c r="K23" s="195">
        <v>0.23728813559322035</v>
      </c>
      <c r="L23" s="187">
        <v>15</v>
      </c>
      <c r="M23" s="195">
        <v>0.25423728813559321</v>
      </c>
      <c r="N23" s="187">
        <v>13</v>
      </c>
      <c r="O23" s="195">
        <v>0.22033898305084745</v>
      </c>
      <c r="P23" s="187">
        <v>14</v>
      </c>
      <c r="Q23" s="195">
        <v>0.23728813559322035</v>
      </c>
      <c r="R23" s="187">
        <v>15</v>
      </c>
      <c r="S23" s="195">
        <v>0.25423728813559321</v>
      </c>
      <c r="T23" s="187">
        <v>13</v>
      </c>
      <c r="U23" s="195">
        <v>0.22033898305084745</v>
      </c>
      <c r="V23" s="187">
        <v>14</v>
      </c>
      <c r="W23" s="195">
        <v>0.23728813559322035</v>
      </c>
      <c r="X23" s="187">
        <v>13</v>
      </c>
      <c r="Y23" s="195">
        <v>0.22033898305084745</v>
      </c>
      <c r="Z23" s="187">
        <v>16</v>
      </c>
      <c r="AA23" s="195">
        <v>0.2711864406779661</v>
      </c>
      <c r="AB23" s="187">
        <v>5</v>
      </c>
      <c r="AC23" s="195">
        <v>8.4745762711864403E-2</v>
      </c>
      <c r="AD23" s="187">
        <v>7</v>
      </c>
      <c r="AE23" s="195">
        <v>0.11864406779661017</v>
      </c>
      <c r="AF23" s="201">
        <v>73</v>
      </c>
      <c r="AG23" s="187">
        <v>11</v>
      </c>
      <c r="AH23" s="195">
        <v>0.15068493150684931</v>
      </c>
      <c r="AI23" s="187">
        <v>11</v>
      </c>
      <c r="AJ23" s="195">
        <v>0.15068493150684931</v>
      </c>
      <c r="AK23" s="187">
        <v>11</v>
      </c>
      <c r="AL23" s="195">
        <v>0.15068493150684931</v>
      </c>
      <c r="AM23" s="187">
        <v>16</v>
      </c>
      <c r="AN23" s="195">
        <v>0.21917808219178081</v>
      </c>
      <c r="AO23" s="187">
        <v>14</v>
      </c>
      <c r="AP23" s="195">
        <v>0.19178082191780821</v>
      </c>
      <c r="AQ23" s="187">
        <v>4</v>
      </c>
      <c r="AR23" s="195">
        <v>5.4794520547945202E-2</v>
      </c>
      <c r="AS23" s="187">
        <v>2</v>
      </c>
      <c r="AT23" s="195">
        <v>2.7397260273972601E-2</v>
      </c>
      <c r="AU23" s="187">
        <v>14</v>
      </c>
      <c r="AV23" s="195">
        <v>0.19178082191780821</v>
      </c>
      <c r="AW23" s="206">
        <v>82</v>
      </c>
      <c r="AX23" s="187">
        <v>24</v>
      </c>
      <c r="AY23" s="195">
        <v>0.29268292682926828</v>
      </c>
      <c r="AZ23" s="187">
        <v>10</v>
      </c>
      <c r="BA23" s="195">
        <v>0.12195121951219512</v>
      </c>
    </row>
    <row r="24" spans="1:53" s="13" customFormat="1" ht="15" customHeight="1" x14ac:dyDescent="0.3">
      <c r="A24"/>
      <c r="B24" s="188" t="s">
        <v>101</v>
      </c>
      <c r="C24" s="202">
        <v>366</v>
      </c>
      <c r="D24" s="187">
        <v>0</v>
      </c>
      <c r="E24" s="195">
        <v>0</v>
      </c>
      <c r="F24" s="187">
        <v>0</v>
      </c>
      <c r="G24" s="195">
        <v>0</v>
      </c>
      <c r="H24" s="187">
        <v>44</v>
      </c>
      <c r="I24" s="195">
        <v>0.12021857923497267</v>
      </c>
      <c r="J24" s="187">
        <v>52</v>
      </c>
      <c r="K24" s="195">
        <v>0.14207650273224043</v>
      </c>
      <c r="L24" s="187">
        <v>55</v>
      </c>
      <c r="M24" s="195">
        <v>0.15027322404371585</v>
      </c>
      <c r="N24" s="187">
        <v>44</v>
      </c>
      <c r="O24" s="195">
        <v>0.12021857923497267</v>
      </c>
      <c r="P24" s="187">
        <v>53</v>
      </c>
      <c r="Q24" s="195">
        <v>0.1448087431693989</v>
      </c>
      <c r="R24" s="187">
        <v>54</v>
      </c>
      <c r="S24" s="195">
        <v>0.14754098360655737</v>
      </c>
      <c r="T24" s="187">
        <v>45</v>
      </c>
      <c r="U24" s="195">
        <v>0.12295081967213115</v>
      </c>
      <c r="V24" s="187">
        <v>53</v>
      </c>
      <c r="W24" s="195">
        <v>0.1448087431693989</v>
      </c>
      <c r="X24" s="187">
        <v>44</v>
      </c>
      <c r="Y24" s="195">
        <v>0.12021857923497267</v>
      </c>
      <c r="Z24" s="187">
        <v>53</v>
      </c>
      <c r="AA24" s="195">
        <v>0.1448087431693989</v>
      </c>
      <c r="AB24" s="187">
        <v>25</v>
      </c>
      <c r="AC24" s="195">
        <v>6.8306010928961755E-2</v>
      </c>
      <c r="AD24" s="187">
        <v>28</v>
      </c>
      <c r="AE24" s="195">
        <v>7.650273224043716E-2</v>
      </c>
      <c r="AF24" s="201">
        <v>416</v>
      </c>
      <c r="AG24" s="187">
        <v>46</v>
      </c>
      <c r="AH24" s="195">
        <v>0.11057692307692307</v>
      </c>
      <c r="AI24" s="187">
        <v>47</v>
      </c>
      <c r="AJ24" s="195">
        <v>0.11298076923076923</v>
      </c>
      <c r="AK24" s="187">
        <v>46</v>
      </c>
      <c r="AL24" s="195">
        <v>0.11057692307692307</v>
      </c>
      <c r="AM24" s="187">
        <v>49</v>
      </c>
      <c r="AN24" s="195">
        <v>0.11778846153846154</v>
      </c>
      <c r="AO24" s="187">
        <v>48</v>
      </c>
      <c r="AP24" s="195">
        <v>0.11538461538461539</v>
      </c>
      <c r="AQ24" s="187">
        <v>49</v>
      </c>
      <c r="AR24" s="195">
        <v>0.11778846153846154</v>
      </c>
      <c r="AS24" s="187">
        <v>14</v>
      </c>
      <c r="AT24" s="195">
        <v>3.3653846153846152E-2</v>
      </c>
      <c r="AU24" s="187">
        <v>47</v>
      </c>
      <c r="AV24" s="195">
        <v>0.11298076923076923</v>
      </c>
      <c r="AW24" s="206">
        <v>410</v>
      </c>
      <c r="AX24" s="187">
        <v>53</v>
      </c>
      <c r="AY24" s="195">
        <v>0.12926829268292683</v>
      </c>
      <c r="AZ24" s="187">
        <v>54</v>
      </c>
      <c r="BA24" s="195">
        <v>0.13170731707317074</v>
      </c>
    </row>
    <row r="25" spans="1:53" s="13" customFormat="1" ht="15" customHeight="1" x14ac:dyDescent="0.3">
      <c r="A25"/>
      <c r="B25" s="188" t="s">
        <v>70</v>
      </c>
      <c r="C25" s="202">
        <v>536</v>
      </c>
      <c r="D25" s="187">
        <v>39</v>
      </c>
      <c r="E25" s="195">
        <v>7.2761194029850748E-2</v>
      </c>
      <c r="F25" s="187">
        <v>51</v>
      </c>
      <c r="G25" s="195">
        <v>9.5149253731343281E-2</v>
      </c>
      <c r="H25" s="187">
        <v>78</v>
      </c>
      <c r="I25" s="195">
        <v>0.1455223880597015</v>
      </c>
      <c r="J25" s="187">
        <v>70</v>
      </c>
      <c r="K25" s="195">
        <v>0.13059701492537312</v>
      </c>
      <c r="L25" s="187">
        <v>83</v>
      </c>
      <c r="M25" s="195">
        <v>0.15485074626865672</v>
      </c>
      <c r="N25" s="187">
        <v>79</v>
      </c>
      <c r="O25" s="195">
        <v>0.14738805970149255</v>
      </c>
      <c r="P25" s="187">
        <v>69</v>
      </c>
      <c r="Q25" s="195">
        <v>0.1287313432835821</v>
      </c>
      <c r="R25" s="187">
        <v>84</v>
      </c>
      <c r="S25" s="195">
        <v>0.15671641791044777</v>
      </c>
      <c r="T25" s="187">
        <v>79</v>
      </c>
      <c r="U25" s="195">
        <v>0.14738805970149255</v>
      </c>
      <c r="V25" s="187">
        <v>69</v>
      </c>
      <c r="W25" s="195">
        <v>0.1287313432835821</v>
      </c>
      <c r="X25" s="187">
        <v>78</v>
      </c>
      <c r="Y25" s="195">
        <v>0.1455223880597015</v>
      </c>
      <c r="Z25" s="187">
        <v>68</v>
      </c>
      <c r="AA25" s="195">
        <v>0.12686567164179105</v>
      </c>
      <c r="AB25" s="187">
        <v>14</v>
      </c>
      <c r="AC25" s="195">
        <v>2.6119402985074626E-2</v>
      </c>
      <c r="AD25" s="187">
        <v>14</v>
      </c>
      <c r="AE25" s="195">
        <v>2.6119402985074626E-2</v>
      </c>
      <c r="AF25" s="201">
        <v>626</v>
      </c>
      <c r="AG25" s="187">
        <v>86</v>
      </c>
      <c r="AH25" s="195">
        <v>0.13738019169329074</v>
      </c>
      <c r="AI25" s="187">
        <v>86</v>
      </c>
      <c r="AJ25" s="195">
        <v>0.13738019169329074</v>
      </c>
      <c r="AK25" s="187">
        <v>87</v>
      </c>
      <c r="AL25" s="195">
        <v>0.1389776357827476</v>
      </c>
      <c r="AM25" s="187">
        <v>79</v>
      </c>
      <c r="AN25" s="195">
        <v>0.12619808306709265</v>
      </c>
      <c r="AO25" s="187">
        <v>61</v>
      </c>
      <c r="AP25" s="195">
        <v>9.7444089456869012E-2</v>
      </c>
      <c r="AQ25" s="187">
        <v>59</v>
      </c>
      <c r="AR25" s="195">
        <v>9.4249201277955275E-2</v>
      </c>
      <c r="AS25" s="187">
        <v>8</v>
      </c>
      <c r="AT25" s="195">
        <v>1.2779552715654952E-2</v>
      </c>
      <c r="AU25" s="187">
        <v>63</v>
      </c>
      <c r="AV25" s="195">
        <v>0.10063897763578275</v>
      </c>
      <c r="AW25" s="206">
        <v>709</v>
      </c>
      <c r="AX25" s="187">
        <v>44</v>
      </c>
      <c r="AY25" s="195">
        <v>6.2059238363892807E-2</v>
      </c>
      <c r="AZ25" s="187">
        <v>35</v>
      </c>
      <c r="BA25" s="195">
        <v>4.9365303244005641E-2</v>
      </c>
    </row>
    <row r="26" spans="1:53" s="13" customFormat="1" ht="15" customHeight="1" x14ac:dyDescent="0.3">
      <c r="A26"/>
      <c r="B26" s="188" t="s">
        <v>141</v>
      </c>
      <c r="C26" s="202">
        <v>1433</v>
      </c>
      <c r="D26" s="187">
        <v>42</v>
      </c>
      <c r="E26" s="195">
        <v>2.930914166085136E-2</v>
      </c>
      <c r="F26" s="187">
        <v>73</v>
      </c>
      <c r="G26" s="195">
        <v>5.0942079553384506E-2</v>
      </c>
      <c r="H26" s="187">
        <v>209</v>
      </c>
      <c r="I26" s="195">
        <v>0.14584787159804605</v>
      </c>
      <c r="J26" s="187">
        <v>223</v>
      </c>
      <c r="K26" s="195">
        <v>0.15561758548499652</v>
      </c>
      <c r="L26" s="187">
        <v>208</v>
      </c>
      <c r="M26" s="195">
        <v>0.14515003489183531</v>
      </c>
      <c r="N26" s="187">
        <v>210</v>
      </c>
      <c r="O26" s="195">
        <v>0.14654570830425681</v>
      </c>
      <c r="P26" s="187">
        <v>225</v>
      </c>
      <c r="Q26" s="195">
        <v>0.15701325889741802</v>
      </c>
      <c r="R26" s="187">
        <v>206</v>
      </c>
      <c r="S26" s="195">
        <v>0.14375436147941381</v>
      </c>
      <c r="T26" s="187">
        <v>209</v>
      </c>
      <c r="U26" s="195">
        <v>0.14584787159804605</v>
      </c>
      <c r="V26" s="187">
        <v>226</v>
      </c>
      <c r="W26" s="195">
        <v>0.15771109560362875</v>
      </c>
      <c r="X26" s="187">
        <v>206</v>
      </c>
      <c r="Y26" s="195">
        <v>0.14375436147941381</v>
      </c>
      <c r="Z26" s="187">
        <v>217</v>
      </c>
      <c r="AA26" s="195">
        <v>0.15143056524773202</v>
      </c>
      <c r="AB26" s="187">
        <v>83</v>
      </c>
      <c r="AC26" s="195">
        <v>5.7920446615491977E-2</v>
      </c>
      <c r="AD26" s="187">
        <v>98</v>
      </c>
      <c r="AE26" s="195">
        <v>6.838799720865317E-2</v>
      </c>
      <c r="AF26" s="201">
        <v>1519</v>
      </c>
      <c r="AG26" s="187">
        <v>177</v>
      </c>
      <c r="AH26" s="195">
        <v>0.11652402896642527</v>
      </c>
      <c r="AI26" s="187">
        <v>178</v>
      </c>
      <c r="AJ26" s="195">
        <v>0.11718235681369323</v>
      </c>
      <c r="AK26" s="187">
        <v>184</v>
      </c>
      <c r="AL26" s="195">
        <v>0.12113232389730086</v>
      </c>
      <c r="AM26" s="187">
        <v>214</v>
      </c>
      <c r="AN26" s="195">
        <v>0.14088215931533904</v>
      </c>
      <c r="AO26" s="187">
        <v>183</v>
      </c>
      <c r="AP26" s="195">
        <v>0.12047399605003292</v>
      </c>
      <c r="AQ26" s="187">
        <v>175</v>
      </c>
      <c r="AR26" s="195">
        <v>0.1152073732718894</v>
      </c>
      <c r="AS26" s="187">
        <v>59</v>
      </c>
      <c r="AT26" s="195">
        <v>3.8841342988808425E-2</v>
      </c>
      <c r="AU26" s="187">
        <v>178</v>
      </c>
      <c r="AV26" s="195">
        <v>0.11718235681369323</v>
      </c>
      <c r="AW26" s="206">
        <v>1388</v>
      </c>
      <c r="AX26" s="187">
        <v>199</v>
      </c>
      <c r="AY26" s="195">
        <v>0.14337175792507204</v>
      </c>
      <c r="AZ26" s="187">
        <v>189</v>
      </c>
      <c r="BA26" s="195">
        <v>0.1361671469740634</v>
      </c>
    </row>
    <row r="27" spans="1:53" s="13" customFormat="1" ht="15" customHeight="1" x14ac:dyDescent="0.3">
      <c r="A27"/>
      <c r="B27" s="188" t="s">
        <v>116</v>
      </c>
      <c r="C27" s="202">
        <v>607</v>
      </c>
      <c r="D27" s="187">
        <v>39</v>
      </c>
      <c r="E27" s="195">
        <v>6.4250411861614495E-2</v>
      </c>
      <c r="F27" s="187">
        <v>39</v>
      </c>
      <c r="G27" s="195">
        <v>6.4250411861614495E-2</v>
      </c>
      <c r="H27" s="187">
        <v>111</v>
      </c>
      <c r="I27" s="195">
        <v>0.18286655683690281</v>
      </c>
      <c r="J27" s="187">
        <v>105</v>
      </c>
      <c r="K27" s="195">
        <v>0.17298187808896212</v>
      </c>
      <c r="L27" s="187">
        <v>88</v>
      </c>
      <c r="M27" s="195">
        <v>0.14497528830313014</v>
      </c>
      <c r="N27" s="187">
        <v>114</v>
      </c>
      <c r="O27" s="195">
        <v>0.18780889621087316</v>
      </c>
      <c r="P27" s="187">
        <v>106</v>
      </c>
      <c r="Q27" s="195">
        <v>0.17462932454695224</v>
      </c>
      <c r="R27" s="187">
        <v>90</v>
      </c>
      <c r="S27" s="195">
        <v>0.14827018121911037</v>
      </c>
      <c r="T27" s="187">
        <v>111</v>
      </c>
      <c r="U27" s="195">
        <v>0.18286655683690281</v>
      </c>
      <c r="V27" s="187">
        <v>106</v>
      </c>
      <c r="W27" s="195">
        <v>0.17462932454695224</v>
      </c>
      <c r="X27" s="187">
        <v>110</v>
      </c>
      <c r="Y27" s="195">
        <v>0.1812191103789127</v>
      </c>
      <c r="Z27" s="187">
        <v>102</v>
      </c>
      <c r="AA27" s="195">
        <v>0.16803953871499178</v>
      </c>
      <c r="AB27" s="187">
        <v>51</v>
      </c>
      <c r="AC27" s="195">
        <v>8.4019769357495888E-2</v>
      </c>
      <c r="AD27" s="187">
        <v>44</v>
      </c>
      <c r="AE27" s="195">
        <v>7.248764415156507E-2</v>
      </c>
      <c r="AF27" s="201">
        <v>700</v>
      </c>
      <c r="AG27" s="187">
        <v>79</v>
      </c>
      <c r="AH27" s="195">
        <v>0.11285714285714285</v>
      </c>
      <c r="AI27" s="187">
        <v>82</v>
      </c>
      <c r="AJ27" s="195">
        <v>0.11714285714285715</v>
      </c>
      <c r="AK27" s="187">
        <v>73</v>
      </c>
      <c r="AL27" s="195">
        <v>0.10428571428571429</v>
      </c>
      <c r="AM27" s="187">
        <v>92</v>
      </c>
      <c r="AN27" s="195">
        <v>0.13142857142857142</v>
      </c>
      <c r="AO27" s="187">
        <v>84</v>
      </c>
      <c r="AP27" s="195">
        <v>0.12</v>
      </c>
      <c r="AQ27" s="187">
        <v>88</v>
      </c>
      <c r="AR27" s="195">
        <v>0.12571428571428572</v>
      </c>
      <c r="AS27" s="187">
        <v>42</v>
      </c>
      <c r="AT27" s="195">
        <v>0.06</v>
      </c>
      <c r="AU27" s="187">
        <v>88</v>
      </c>
      <c r="AV27" s="195">
        <v>0.12571428571428572</v>
      </c>
      <c r="AW27" s="206">
        <v>719</v>
      </c>
      <c r="AX27" s="187">
        <v>67</v>
      </c>
      <c r="AY27" s="195">
        <v>9.3184979137691235E-2</v>
      </c>
      <c r="AZ27" s="187">
        <v>66</v>
      </c>
      <c r="BA27" s="195">
        <v>9.1794158553546598E-2</v>
      </c>
    </row>
    <row r="28" spans="1:53" s="13" customFormat="1" ht="15" customHeight="1" x14ac:dyDescent="0.3">
      <c r="A28"/>
      <c r="B28" s="188" t="s">
        <v>84</v>
      </c>
      <c r="C28" s="202">
        <v>34</v>
      </c>
      <c r="D28" s="187">
        <v>0</v>
      </c>
      <c r="E28" s="195">
        <v>0</v>
      </c>
      <c r="F28" s="187">
        <v>0</v>
      </c>
      <c r="G28" s="195">
        <v>0</v>
      </c>
      <c r="H28" s="187">
        <v>3</v>
      </c>
      <c r="I28" s="195">
        <v>8.8235294117647065E-2</v>
      </c>
      <c r="J28" s="187">
        <v>6</v>
      </c>
      <c r="K28" s="195">
        <v>0.17647058823529413</v>
      </c>
      <c r="L28" s="187">
        <v>3</v>
      </c>
      <c r="M28" s="195">
        <v>8.8235294117647065E-2</v>
      </c>
      <c r="N28" s="187">
        <v>3</v>
      </c>
      <c r="O28" s="195">
        <v>8.8235294117647065E-2</v>
      </c>
      <c r="P28" s="187">
        <v>6</v>
      </c>
      <c r="Q28" s="195">
        <v>0.17647058823529413</v>
      </c>
      <c r="R28" s="187">
        <v>3</v>
      </c>
      <c r="S28" s="195">
        <v>8.8235294117647065E-2</v>
      </c>
      <c r="T28" s="187">
        <v>3</v>
      </c>
      <c r="U28" s="195">
        <v>8.8235294117647065E-2</v>
      </c>
      <c r="V28" s="187">
        <v>6</v>
      </c>
      <c r="W28" s="195">
        <v>0.17647058823529413</v>
      </c>
      <c r="X28" s="187">
        <v>3</v>
      </c>
      <c r="Y28" s="195">
        <v>8.8235294117647065E-2</v>
      </c>
      <c r="Z28" s="187">
        <v>5</v>
      </c>
      <c r="AA28" s="195">
        <v>0.14705882352941177</v>
      </c>
      <c r="AB28" s="187">
        <v>2</v>
      </c>
      <c r="AC28" s="195">
        <v>5.8823529411764705E-2</v>
      </c>
      <c r="AD28" s="187">
        <v>0</v>
      </c>
      <c r="AE28" s="195">
        <v>0</v>
      </c>
      <c r="AF28" s="201">
        <v>29</v>
      </c>
      <c r="AG28" s="187">
        <v>5</v>
      </c>
      <c r="AH28" s="195">
        <v>0.17241379310344829</v>
      </c>
      <c r="AI28" s="187">
        <v>5</v>
      </c>
      <c r="AJ28" s="195">
        <v>0.17241379310344829</v>
      </c>
      <c r="AK28" s="187">
        <v>5</v>
      </c>
      <c r="AL28" s="195">
        <v>0.17241379310344829</v>
      </c>
      <c r="AM28" s="187">
        <v>6</v>
      </c>
      <c r="AN28" s="195">
        <v>0.20689655172413793</v>
      </c>
      <c r="AO28" s="187">
        <v>4</v>
      </c>
      <c r="AP28" s="195">
        <v>0.13793103448275862</v>
      </c>
      <c r="AQ28" s="187">
        <v>4</v>
      </c>
      <c r="AR28" s="195">
        <v>0.13793103448275862</v>
      </c>
      <c r="AS28" s="187">
        <v>0</v>
      </c>
      <c r="AT28" s="195">
        <v>0</v>
      </c>
      <c r="AU28" s="187">
        <v>4</v>
      </c>
      <c r="AV28" s="195">
        <v>0.13793103448275862</v>
      </c>
      <c r="AW28" s="206">
        <v>22</v>
      </c>
      <c r="AX28" s="187">
        <v>7</v>
      </c>
      <c r="AY28" s="195">
        <v>0.31818181818181818</v>
      </c>
      <c r="AZ28" s="187">
        <v>6</v>
      </c>
      <c r="BA28" s="195">
        <v>0.27272727272727271</v>
      </c>
    </row>
    <row r="29" spans="1:53" s="13" customFormat="1" ht="15" customHeight="1" x14ac:dyDescent="0.3">
      <c r="A29"/>
      <c r="B29" s="188" t="s">
        <v>128</v>
      </c>
      <c r="C29" s="202">
        <v>979</v>
      </c>
      <c r="D29" s="187">
        <v>79</v>
      </c>
      <c r="E29" s="195">
        <v>8.0694586312563835E-2</v>
      </c>
      <c r="F29" s="187">
        <v>86</v>
      </c>
      <c r="G29" s="195">
        <v>8.784473953013279E-2</v>
      </c>
      <c r="H29" s="187">
        <v>146</v>
      </c>
      <c r="I29" s="195">
        <v>0.14913176710929521</v>
      </c>
      <c r="J29" s="187">
        <v>134</v>
      </c>
      <c r="K29" s="195">
        <v>0.13687436159346272</v>
      </c>
      <c r="L29" s="187">
        <v>119</v>
      </c>
      <c r="M29" s="195">
        <v>0.12155260469867211</v>
      </c>
      <c r="N29" s="187">
        <v>144</v>
      </c>
      <c r="O29" s="195">
        <v>0.14708886618998979</v>
      </c>
      <c r="P29" s="187">
        <v>131</v>
      </c>
      <c r="Q29" s="195">
        <v>0.13381001021450459</v>
      </c>
      <c r="R29" s="187">
        <v>117</v>
      </c>
      <c r="S29" s="195">
        <v>0.1195097037793667</v>
      </c>
      <c r="T29" s="187">
        <v>144</v>
      </c>
      <c r="U29" s="195">
        <v>0.14708886618998979</v>
      </c>
      <c r="V29" s="187">
        <v>133</v>
      </c>
      <c r="W29" s="195">
        <v>0.13585291113381001</v>
      </c>
      <c r="X29" s="187">
        <v>141</v>
      </c>
      <c r="Y29" s="195">
        <v>0.14402451481103168</v>
      </c>
      <c r="Z29" s="187">
        <v>132</v>
      </c>
      <c r="AA29" s="195">
        <v>0.1348314606741573</v>
      </c>
      <c r="AB29" s="187">
        <v>42</v>
      </c>
      <c r="AC29" s="195">
        <v>4.290091930541369E-2</v>
      </c>
      <c r="AD29" s="187">
        <v>53</v>
      </c>
      <c r="AE29" s="195">
        <v>5.4136874361593465E-2</v>
      </c>
      <c r="AF29" s="201">
        <v>1147</v>
      </c>
      <c r="AG29" s="187">
        <v>114</v>
      </c>
      <c r="AH29" s="195">
        <v>9.9389712292938096E-2</v>
      </c>
      <c r="AI29" s="187">
        <v>116</v>
      </c>
      <c r="AJ29" s="195">
        <v>0.1011333914559721</v>
      </c>
      <c r="AK29" s="187">
        <v>118</v>
      </c>
      <c r="AL29" s="195">
        <v>0.1028770706190061</v>
      </c>
      <c r="AM29" s="187">
        <v>122</v>
      </c>
      <c r="AN29" s="195">
        <v>0.10636442894507411</v>
      </c>
      <c r="AO29" s="187">
        <v>116</v>
      </c>
      <c r="AP29" s="195">
        <v>0.1011333914559721</v>
      </c>
      <c r="AQ29" s="187">
        <v>118</v>
      </c>
      <c r="AR29" s="195">
        <v>0.1028770706190061</v>
      </c>
      <c r="AS29" s="187">
        <v>46</v>
      </c>
      <c r="AT29" s="195">
        <v>4.0104620749782043E-2</v>
      </c>
      <c r="AU29" s="187">
        <v>119</v>
      </c>
      <c r="AV29" s="195">
        <v>0.1037489102005231</v>
      </c>
      <c r="AW29" s="206">
        <v>1044</v>
      </c>
      <c r="AX29" s="187">
        <v>97</v>
      </c>
      <c r="AY29" s="195">
        <v>9.2911877394636022E-2</v>
      </c>
      <c r="AZ29" s="187">
        <v>81</v>
      </c>
      <c r="BA29" s="195">
        <v>7.7586206896551727E-2</v>
      </c>
    </row>
    <row r="30" spans="1:53" s="13" customFormat="1" ht="15" customHeight="1" x14ac:dyDescent="0.3">
      <c r="A30"/>
      <c r="B30" s="188" t="s">
        <v>85</v>
      </c>
      <c r="C30" s="202">
        <v>97</v>
      </c>
      <c r="D30" s="187">
        <v>5</v>
      </c>
      <c r="E30" s="195">
        <v>5.1546391752577317E-2</v>
      </c>
      <c r="F30" s="187">
        <v>5</v>
      </c>
      <c r="G30" s="195">
        <v>5.1546391752577317E-2</v>
      </c>
      <c r="H30" s="187">
        <v>14</v>
      </c>
      <c r="I30" s="195">
        <v>0.14432989690721648</v>
      </c>
      <c r="J30" s="187">
        <v>11</v>
      </c>
      <c r="K30" s="195">
        <v>0.1134020618556701</v>
      </c>
      <c r="L30" s="187">
        <v>17</v>
      </c>
      <c r="M30" s="195">
        <v>0.17525773195876287</v>
      </c>
      <c r="N30" s="187">
        <v>14</v>
      </c>
      <c r="O30" s="195">
        <v>0.14432989690721648</v>
      </c>
      <c r="P30" s="187">
        <v>14</v>
      </c>
      <c r="Q30" s="195">
        <v>0.14432989690721648</v>
      </c>
      <c r="R30" s="187">
        <v>17</v>
      </c>
      <c r="S30" s="195">
        <v>0.17525773195876287</v>
      </c>
      <c r="T30" s="187">
        <v>13</v>
      </c>
      <c r="U30" s="195">
        <v>0.13402061855670103</v>
      </c>
      <c r="V30" s="187">
        <v>14</v>
      </c>
      <c r="W30" s="195">
        <v>0.14432989690721648</v>
      </c>
      <c r="X30" s="187">
        <v>16</v>
      </c>
      <c r="Y30" s="195">
        <v>0.16494845360824742</v>
      </c>
      <c r="Z30" s="187">
        <v>15</v>
      </c>
      <c r="AA30" s="195">
        <v>0.15463917525773196</v>
      </c>
      <c r="AB30" s="187">
        <v>1</v>
      </c>
      <c r="AC30" s="195">
        <v>1.0309278350515464E-2</v>
      </c>
      <c r="AD30" s="187">
        <v>0</v>
      </c>
      <c r="AE30" s="195">
        <v>0</v>
      </c>
      <c r="AF30" s="201">
        <v>104</v>
      </c>
      <c r="AG30" s="187">
        <v>14</v>
      </c>
      <c r="AH30" s="195">
        <v>0.13461538461538461</v>
      </c>
      <c r="AI30" s="187">
        <v>14</v>
      </c>
      <c r="AJ30" s="195">
        <v>0.13461538461538461</v>
      </c>
      <c r="AK30" s="187">
        <v>15</v>
      </c>
      <c r="AL30" s="195">
        <v>0.14423076923076922</v>
      </c>
      <c r="AM30" s="187">
        <v>18</v>
      </c>
      <c r="AN30" s="195">
        <v>0.17307692307692307</v>
      </c>
      <c r="AO30" s="187">
        <v>13</v>
      </c>
      <c r="AP30" s="195">
        <v>0.125</v>
      </c>
      <c r="AQ30" s="187">
        <v>11</v>
      </c>
      <c r="AR30" s="195">
        <v>0.10576923076923077</v>
      </c>
      <c r="AS30" s="187">
        <v>1</v>
      </c>
      <c r="AT30" s="195">
        <v>9.6153846153846159E-3</v>
      </c>
      <c r="AU30" s="187">
        <v>13</v>
      </c>
      <c r="AV30" s="195">
        <v>0.125</v>
      </c>
      <c r="AW30" s="206">
        <v>90</v>
      </c>
      <c r="AX30" s="187">
        <v>13</v>
      </c>
      <c r="AY30" s="195">
        <v>0.14444444444444443</v>
      </c>
      <c r="AZ30" s="187">
        <v>11</v>
      </c>
      <c r="BA30" s="195">
        <v>0.12222222222222222</v>
      </c>
    </row>
    <row r="31" spans="1:53" s="13" customFormat="1" ht="15" customHeight="1" x14ac:dyDescent="0.3">
      <c r="A31"/>
      <c r="B31" s="188" t="s">
        <v>105</v>
      </c>
      <c r="C31" s="202">
        <v>159</v>
      </c>
      <c r="D31" s="187">
        <v>0</v>
      </c>
      <c r="E31" s="195">
        <v>0</v>
      </c>
      <c r="F31" s="187">
        <v>3</v>
      </c>
      <c r="G31" s="195">
        <v>1.8867924528301886E-2</v>
      </c>
      <c r="H31" s="187">
        <v>14</v>
      </c>
      <c r="I31" s="195">
        <v>8.8050314465408799E-2</v>
      </c>
      <c r="J31" s="187">
        <v>19</v>
      </c>
      <c r="K31" s="195">
        <v>0.11949685534591195</v>
      </c>
      <c r="L31" s="187">
        <v>22</v>
      </c>
      <c r="M31" s="195">
        <v>0.13836477987421383</v>
      </c>
      <c r="N31" s="187">
        <v>14</v>
      </c>
      <c r="O31" s="195">
        <v>8.8050314465408799E-2</v>
      </c>
      <c r="P31" s="187">
        <v>19</v>
      </c>
      <c r="Q31" s="195">
        <v>0.11949685534591195</v>
      </c>
      <c r="R31" s="187">
        <v>22</v>
      </c>
      <c r="S31" s="195">
        <v>0.13836477987421383</v>
      </c>
      <c r="T31" s="187">
        <v>13</v>
      </c>
      <c r="U31" s="195">
        <v>8.1761006289308172E-2</v>
      </c>
      <c r="V31" s="187">
        <v>19</v>
      </c>
      <c r="W31" s="195">
        <v>0.11949685534591195</v>
      </c>
      <c r="X31" s="187">
        <v>13</v>
      </c>
      <c r="Y31" s="195">
        <v>8.1761006289308172E-2</v>
      </c>
      <c r="Z31" s="187">
        <v>17</v>
      </c>
      <c r="AA31" s="195">
        <v>0.1069182389937107</v>
      </c>
      <c r="AB31" s="187">
        <v>10</v>
      </c>
      <c r="AC31" s="195">
        <v>6.2893081761006289E-2</v>
      </c>
      <c r="AD31" s="187">
        <v>4</v>
      </c>
      <c r="AE31" s="195">
        <v>2.5157232704402517E-2</v>
      </c>
      <c r="AF31" s="201">
        <v>168</v>
      </c>
      <c r="AG31" s="187">
        <v>14</v>
      </c>
      <c r="AH31" s="195">
        <v>8.3333333333333329E-2</v>
      </c>
      <c r="AI31" s="187">
        <v>14</v>
      </c>
      <c r="AJ31" s="195">
        <v>8.3333333333333329E-2</v>
      </c>
      <c r="AK31" s="187">
        <v>15</v>
      </c>
      <c r="AL31" s="195">
        <v>8.9285714285714288E-2</v>
      </c>
      <c r="AM31" s="187">
        <v>18</v>
      </c>
      <c r="AN31" s="195">
        <v>0.10714285714285714</v>
      </c>
      <c r="AO31" s="187">
        <v>23</v>
      </c>
      <c r="AP31" s="195">
        <v>0.13690476190476192</v>
      </c>
      <c r="AQ31" s="187">
        <v>23</v>
      </c>
      <c r="AR31" s="195">
        <v>0.13690476190476192</v>
      </c>
      <c r="AS31" s="187">
        <v>2</v>
      </c>
      <c r="AT31" s="195">
        <v>1.1904761904761904E-2</v>
      </c>
      <c r="AU31" s="187">
        <v>24</v>
      </c>
      <c r="AV31" s="195">
        <v>0.14285714285714285</v>
      </c>
      <c r="AW31" s="206">
        <v>179</v>
      </c>
      <c r="AX31" s="187">
        <v>44</v>
      </c>
      <c r="AY31" s="195">
        <v>0.24581005586592178</v>
      </c>
      <c r="AZ31" s="187">
        <v>29</v>
      </c>
      <c r="BA31" s="195">
        <v>0.16201117318435754</v>
      </c>
    </row>
    <row r="32" spans="1:53" s="13" customFormat="1" ht="15" customHeight="1" x14ac:dyDescent="0.3">
      <c r="A32"/>
      <c r="B32" s="188" t="s">
        <v>333</v>
      </c>
      <c r="C32" s="202">
        <v>245</v>
      </c>
      <c r="D32" s="187">
        <v>30</v>
      </c>
      <c r="E32" s="195">
        <v>0.12244897959183673</v>
      </c>
      <c r="F32" s="187">
        <v>25</v>
      </c>
      <c r="G32" s="195">
        <v>0.10204081632653061</v>
      </c>
      <c r="H32" s="187">
        <v>56</v>
      </c>
      <c r="I32" s="195">
        <v>0.22857142857142856</v>
      </c>
      <c r="J32" s="187">
        <v>55</v>
      </c>
      <c r="K32" s="195">
        <v>0.22448979591836735</v>
      </c>
      <c r="L32" s="187">
        <v>45</v>
      </c>
      <c r="M32" s="195">
        <v>0.18367346938775511</v>
      </c>
      <c r="N32" s="187">
        <v>57</v>
      </c>
      <c r="O32" s="195">
        <v>0.23265306122448978</v>
      </c>
      <c r="P32" s="187">
        <v>54</v>
      </c>
      <c r="Q32" s="195">
        <v>0.22040816326530613</v>
      </c>
      <c r="R32" s="187">
        <v>46</v>
      </c>
      <c r="S32" s="195">
        <v>0.18775510204081633</v>
      </c>
      <c r="T32" s="187">
        <v>57</v>
      </c>
      <c r="U32" s="195">
        <v>0.23265306122448978</v>
      </c>
      <c r="V32" s="187">
        <v>56</v>
      </c>
      <c r="W32" s="195">
        <v>0.22857142857142856</v>
      </c>
      <c r="X32" s="187">
        <v>56</v>
      </c>
      <c r="Y32" s="195">
        <v>0.22857142857142856</v>
      </c>
      <c r="Z32" s="187">
        <v>55</v>
      </c>
      <c r="AA32" s="195">
        <v>0.22448979591836735</v>
      </c>
      <c r="AB32" s="187">
        <v>5</v>
      </c>
      <c r="AC32" s="195">
        <v>2.0408163265306121E-2</v>
      </c>
      <c r="AD32" s="187">
        <v>17</v>
      </c>
      <c r="AE32" s="195">
        <v>6.9387755102040816E-2</v>
      </c>
      <c r="AF32" s="201">
        <v>291</v>
      </c>
      <c r="AG32" s="187">
        <v>46</v>
      </c>
      <c r="AH32" s="195">
        <v>0.15807560137457044</v>
      </c>
      <c r="AI32" s="187">
        <v>46</v>
      </c>
      <c r="AJ32" s="195">
        <v>0.15807560137457044</v>
      </c>
      <c r="AK32" s="187">
        <v>38</v>
      </c>
      <c r="AL32" s="195">
        <v>0.13058419243986255</v>
      </c>
      <c r="AM32" s="187">
        <v>36</v>
      </c>
      <c r="AN32" s="195">
        <v>0.12371134020618557</v>
      </c>
      <c r="AO32" s="187">
        <v>46</v>
      </c>
      <c r="AP32" s="195">
        <v>0.15807560137457044</v>
      </c>
      <c r="AQ32" s="187">
        <v>36</v>
      </c>
      <c r="AR32" s="195">
        <v>0.12371134020618557</v>
      </c>
      <c r="AS32" s="187">
        <v>5</v>
      </c>
      <c r="AT32" s="195">
        <v>1.7182130584192441E-2</v>
      </c>
      <c r="AU32" s="187">
        <v>50</v>
      </c>
      <c r="AV32" s="195">
        <v>0.1718213058419244</v>
      </c>
      <c r="AW32" s="206">
        <v>360</v>
      </c>
      <c r="AX32" s="187">
        <v>31</v>
      </c>
      <c r="AY32" s="195">
        <v>8.611111111111111E-2</v>
      </c>
      <c r="AZ32" s="187">
        <v>29</v>
      </c>
      <c r="BA32" s="195">
        <v>8.0555555555555561E-2</v>
      </c>
    </row>
    <row r="33" spans="1:53" s="13" customFormat="1" ht="15" customHeight="1" x14ac:dyDescent="0.3">
      <c r="A33"/>
      <c r="B33" s="188" t="s">
        <v>161</v>
      </c>
      <c r="C33" s="202">
        <v>93</v>
      </c>
      <c r="D33" s="187">
        <v>0</v>
      </c>
      <c r="E33" s="195">
        <v>0</v>
      </c>
      <c r="F33" s="187">
        <v>0</v>
      </c>
      <c r="G33" s="195">
        <v>0</v>
      </c>
      <c r="H33" s="187">
        <v>20</v>
      </c>
      <c r="I33" s="195">
        <v>0.21505376344086022</v>
      </c>
      <c r="J33" s="187">
        <v>18</v>
      </c>
      <c r="K33" s="195">
        <v>0.19354838709677419</v>
      </c>
      <c r="L33" s="187">
        <v>14</v>
      </c>
      <c r="M33" s="195">
        <v>0.15053763440860216</v>
      </c>
      <c r="N33" s="187">
        <v>20</v>
      </c>
      <c r="O33" s="195">
        <v>0.21505376344086022</v>
      </c>
      <c r="P33" s="187">
        <v>19</v>
      </c>
      <c r="Q33" s="195">
        <v>0.20430107526881722</v>
      </c>
      <c r="R33" s="187">
        <v>13</v>
      </c>
      <c r="S33" s="195">
        <v>0.13978494623655913</v>
      </c>
      <c r="T33" s="187">
        <v>20</v>
      </c>
      <c r="U33" s="195">
        <v>0.21505376344086022</v>
      </c>
      <c r="V33" s="187">
        <v>19</v>
      </c>
      <c r="W33" s="195">
        <v>0.20430107526881722</v>
      </c>
      <c r="X33" s="187">
        <v>20</v>
      </c>
      <c r="Y33" s="195">
        <v>0.21505376344086022</v>
      </c>
      <c r="Z33" s="187">
        <v>19</v>
      </c>
      <c r="AA33" s="195">
        <v>0.20430107526881722</v>
      </c>
      <c r="AB33" s="187">
        <v>5</v>
      </c>
      <c r="AC33" s="195">
        <v>5.3763440860215055E-2</v>
      </c>
      <c r="AD33" s="187">
        <v>7</v>
      </c>
      <c r="AE33" s="195">
        <v>7.5268817204301078E-2</v>
      </c>
      <c r="AF33" s="201">
        <v>117</v>
      </c>
      <c r="AG33" s="187">
        <v>20</v>
      </c>
      <c r="AH33" s="195">
        <v>0.17094017094017094</v>
      </c>
      <c r="AI33" s="187">
        <v>20</v>
      </c>
      <c r="AJ33" s="195">
        <v>0.17094017094017094</v>
      </c>
      <c r="AK33" s="187">
        <v>19</v>
      </c>
      <c r="AL33" s="195">
        <v>0.1623931623931624</v>
      </c>
      <c r="AM33" s="187">
        <v>13</v>
      </c>
      <c r="AN33" s="195">
        <v>0.1111111111111111</v>
      </c>
      <c r="AO33" s="187">
        <v>19</v>
      </c>
      <c r="AP33" s="195">
        <v>0.1623931623931624</v>
      </c>
      <c r="AQ33" s="187">
        <v>20</v>
      </c>
      <c r="AR33" s="195">
        <v>0.17094017094017094</v>
      </c>
      <c r="AS33" s="187">
        <v>9</v>
      </c>
      <c r="AT33" s="195">
        <v>7.6923076923076927E-2</v>
      </c>
      <c r="AU33" s="187">
        <v>19</v>
      </c>
      <c r="AV33" s="195">
        <v>0.1623931623931624</v>
      </c>
      <c r="AW33" s="206">
        <v>157</v>
      </c>
      <c r="AX33" s="187">
        <v>20</v>
      </c>
      <c r="AY33" s="195">
        <v>0.12738853503184713</v>
      </c>
      <c r="AZ33" s="187">
        <v>19</v>
      </c>
      <c r="BA33" s="195">
        <v>0.12101910828025478</v>
      </c>
    </row>
    <row r="34" spans="1:53" s="13" customFormat="1" ht="15" customHeight="1" x14ac:dyDescent="0.3">
      <c r="A34"/>
      <c r="B34" s="188" t="s">
        <v>56</v>
      </c>
      <c r="C34" s="202">
        <v>464</v>
      </c>
      <c r="D34" s="187">
        <v>26</v>
      </c>
      <c r="E34" s="195">
        <v>5.6034482758620691E-2</v>
      </c>
      <c r="F34" s="187">
        <v>27</v>
      </c>
      <c r="G34" s="195">
        <v>5.8189655172413791E-2</v>
      </c>
      <c r="H34" s="187">
        <v>60</v>
      </c>
      <c r="I34" s="195">
        <v>0.12931034482758622</v>
      </c>
      <c r="J34" s="187">
        <v>69</v>
      </c>
      <c r="K34" s="195">
        <v>0.14870689655172414</v>
      </c>
      <c r="L34" s="187">
        <v>61</v>
      </c>
      <c r="M34" s="195">
        <v>0.13146551724137931</v>
      </c>
      <c r="N34" s="187">
        <v>59</v>
      </c>
      <c r="O34" s="195">
        <v>0.12715517241379309</v>
      </c>
      <c r="P34" s="187">
        <v>71</v>
      </c>
      <c r="Q34" s="195">
        <v>0.15301724137931033</v>
      </c>
      <c r="R34" s="187">
        <v>62</v>
      </c>
      <c r="S34" s="195">
        <v>0.1336206896551724</v>
      </c>
      <c r="T34" s="187">
        <v>60</v>
      </c>
      <c r="U34" s="195">
        <v>0.12931034482758622</v>
      </c>
      <c r="V34" s="187">
        <v>71</v>
      </c>
      <c r="W34" s="195">
        <v>0.15301724137931033</v>
      </c>
      <c r="X34" s="187">
        <v>60</v>
      </c>
      <c r="Y34" s="195">
        <v>0.12931034482758622</v>
      </c>
      <c r="Z34" s="187">
        <v>69</v>
      </c>
      <c r="AA34" s="195">
        <v>0.14870689655172414</v>
      </c>
      <c r="AB34" s="187">
        <v>30</v>
      </c>
      <c r="AC34" s="195">
        <v>6.4655172413793108E-2</v>
      </c>
      <c r="AD34" s="187">
        <v>28</v>
      </c>
      <c r="AE34" s="195">
        <v>6.0344827586206899E-2</v>
      </c>
      <c r="AF34" s="201">
        <v>511</v>
      </c>
      <c r="AG34" s="187">
        <v>55</v>
      </c>
      <c r="AH34" s="195">
        <v>0.10763209393346379</v>
      </c>
      <c r="AI34" s="187">
        <v>58</v>
      </c>
      <c r="AJ34" s="195">
        <v>0.11350293542074363</v>
      </c>
      <c r="AK34" s="187">
        <v>58</v>
      </c>
      <c r="AL34" s="195">
        <v>0.11350293542074363</v>
      </c>
      <c r="AM34" s="187">
        <v>61</v>
      </c>
      <c r="AN34" s="195">
        <v>0.11937377690802348</v>
      </c>
      <c r="AO34" s="187">
        <v>45</v>
      </c>
      <c r="AP34" s="195">
        <v>8.8062622309197647E-2</v>
      </c>
      <c r="AQ34" s="187">
        <v>45</v>
      </c>
      <c r="AR34" s="195">
        <v>8.8062622309197647E-2</v>
      </c>
      <c r="AS34" s="187">
        <v>17</v>
      </c>
      <c r="AT34" s="195">
        <v>3.3268101761252444E-2</v>
      </c>
      <c r="AU34" s="187">
        <v>47</v>
      </c>
      <c r="AV34" s="195">
        <v>9.1976516634050876E-2</v>
      </c>
      <c r="AW34" s="206">
        <v>636</v>
      </c>
      <c r="AX34" s="187">
        <v>63</v>
      </c>
      <c r="AY34" s="195">
        <v>9.9056603773584911E-2</v>
      </c>
      <c r="AZ34" s="187">
        <v>50</v>
      </c>
      <c r="BA34" s="195">
        <v>7.8616352201257858E-2</v>
      </c>
    </row>
    <row r="35" spans="1:53" s="13" customFormat="1" ht="15" customHeight="1" x14ac:dyDescent="0.3">
      <c r="A35"/>
      <c r="B35" s="188" t="s">
        <v>169</v>
      </c>
      <c r="C35" s="202">
        <v>366</v>
      </c>
      <c r="D35" s="187">
        <v>2</v>
      </c>
      <c r="E35" s="195">
        <v>5.4644808743169399E-3</v>
      </c>
      <c r="F35" s="187">
        <v>2</v>
      </c>
      <c r="G35" s="195">
        <v>5.4644808743169399E-3</v>
      </c>
      <c r="H35" s="187">
        <v>55</v>
      </c>
      <c r="I35" s="195">
        <v>0.15027322404371585</v>
      </c>
      <c r="J35" s="187">
        <v>47</v>
      </c>
      <c r="K35" s="195">
        <v>0.12841530054644809</v>
      </c>
      <c r="L35" s="187">
        <v>59</v>
      </c>
      <c r="M35" s="195">
        <v>0.16120218579234974</v>
      </c>
      <c r="N35" s="187">
        <v>54</v>
      </c>
      <c r="O35" s="195">
        <v>0.14754098360655737</v>
      </c>
      <c r="P35" s="187">
        <v>47</v>
      </c>
      <c r="Q35" s="195">
        <v>0.12841530054644809</v>
      </c>
      <c r="R35" s="187">
        <v>58</v>
      </c>
      <c r="S35" s="195">
        <v>0.15846994535519127</v>
      </c>
      <c r="T35" s="187">
        <v>55</v>
      </c>
      <c r="U35" s="195">
        <v>0.15027322404371585</v>
      </c>
      <c r="V35" s="187">
        <v>44</v>
      </c>
      <c r="W35" s="195">
        <v>0.12021857923497267</v>
      </c>
      <c r="X35" s="187">
        <v>55</v>
      </c>
      <c r="Y35" s="195">
        <v>0.15027322404371585</v>
      </c>
      <c r="Z35" s="187">
        <v>44</v>
      </c>
      <c r="AA35" s="195">
        <v>0.12021857923497267</v>
      </c>
      <c r="AB35" s="187">
        <v>19</v>
      </c>
      <c r="AC35" s="195">
        <v>5.1912568306010931E-2</v>
      </c>
      <c r="AD35" s="187">
        <v>19</v>
      </c>
      <c r="AE35" s="195">
        <v>5.1912568306010931E-2</v>
      </c>
      <c r="AF35" s="201">
        <v>445</v>
      </c>
      <c r="AG35" s="187">
        <v>48</v>
      </c>
      <c r="AH35" s="195">
        <v>0.10786516853932585</v>
      </c>
      <c r="AI35" s="187">
        <v>56</v>
      </c>
      <c r="AJ35" s="195">
        <v>0.12584269662921349</v>
      </c>
      <c r="AK35" s="187">
        <v>53</v>
      </c>
      <c r="AL35" s="195">
        <v>0.11910112359550562</v>
      </c>
      <c r="AM35" s="187">
        <v>54</v>
      </c>
      <c r="AN35" s="195">
        <v>0.12134831460674157</v>
      </c>
      <c r="AO35" s="187">
        <v>53</v>
      </c>
      <c r="AP35" s="195">
        <v>0.11910112359550562</v>
      </c>
      <c r="AQ35" s="187">
        <v>51</v>
      </c>
      <c r="AR35" s="195">
        <v>0.1146067415730337</v>
      </c>
      <c r="AS35" s="187">
        <v>22</v>
      </c>
      <c r="AT35" s="195">
        <v>4.9438202247191011E-2</v>
      </c>
      <c r="AU35" s="187">
        <v>50</v>
      </c>
      <c r="AV35" s="195">
        <v>0.11235955056179775</v>
      </c>
      <c r="AW35" s="206">
        <v>403</v>
      </c>
      <c r="AX35" s="187">
        <v>61</v>
      </c>
      <c r="AY35" s="195">
        <v>0.15136476426799009</v>
      </c>
      <c r="AZ35" s="187">
        <v>57</v>
      </c>
      <c r="BA35" s="195">
        <v>0.14143920595533499</v>
      </c>
    </row>
    <row r="36" spans="1:53" s="13" customFormat="1" ht="15" customHeight="1" x14ac:dyDescent="0.3">
      <c r="A36"/>
      <c r="B36" s="188" t="s">
        <v>58</v>
      </c>
      <c r="C36" s="202">
        <v>285</v>
      </c>
      <c r="D36" s="187">
        <v>0</v>
      </c>
      <c r="E36" s="195">
        <v>0</v>
      </c>
      <c r="F36" s="187">
        <v>0</v>
      </c>
      <c r="G36" s="195">
        <v>0</v>
      </c>
      <c r="H36" s="187">
        <v>38</v>
      </c>
      <c r="I36" s="195">
        <v>0.13333333333333333</v>
      </c>
      <c r="J36" s="187">
        <v>39</v>
      </c>
      <c r="K36" s="195">
        <v>0.1368421052631579</v>
      </c>
      <c r="L36" s="187">
        <v>40</v>
      </c>
      <c r="M36" s="195">
        <v>0.14035087719298245</v>
      </c>
      <c r="N36" s="187">
        <v>38</v>
      </c>
      <c r="O36" s="195">
        <v>0.13333333333333333</v>
      </c>
      <c r="P36" s="187">
        <v>40</v>
      </c>
      <c r="Q36" s="195">
        <v>0.14035087719298245</v>
      </c>
      <c r="R36" s="187">
        <v>39</v>
      </c>
      <c r="S36" s="195">
        <v>0.1368421052631579</v>
      </c>
      <c r="T36" s="187">
        <v>38</v>
      </c>
      <c r="U36" s="195">
        <v>0.13333333333333333</v>
      </c>
      <c r="V36" s="187">
        <v>39</v>
      </c>
      <c r="W36" s="195">
        <v>0.1368421052631579</v>
      </c>
      <c r="X36" s="187">
        <v>37</v>
      </c>
      <c r="Y36" s="195">
        <v>0.12982456140350876</v>
      </c>
      <c r="Z36" s="187">
        <v>40</v>
      </c>
      <c r="AA36" s="195">
        <v>0.14035087719298245</v>
      </c>
      <c r="AB36" s="187">
        <v>12</v>
      </c>
      <c r="AC36" s="195">
        <v>4.2105263157894736E-2</v>
      </c>
      <c r="AD36" s="187">
        <v>9</v>
      </c>
      <c r="AE36" s="195">
        <v>3.1578947368421054E-2</v>
      </c>
      <c r="AF36" s="201">
        <v>349</v>
      </c>
      <c r="AG36" s="187">
        <v>46</v>
      </c>
      <c r="AH36" s="195">
        <v>0.1318051575931232</v>
      </c>
      <c r="AI36" s="187">
        <v>48</v>
      </c>
      <c r="AJ36" s="195">
        <v>0.13753581661891118</v>
      </c>
      <c r="AK36" s="187">
        <v>46</v>
      </c>
      <c r="AL36" s="195">
        <v>0.1318051575931232</v>
      </c>
      <c r="AM36" s="187">
        <v>42</v>
      </c>
      <c r="AN36" s="195">
        <v>0.12034383954154727</v>
      </c>
      <c r="AO36" s="187">
        <v>36</v>
      </c>
      <c r="AP36" s="195">
        <v>0.10315186246418338</v>
      </c>
      <c r="AQ36" s="187">
        <v>34</v>
      </c>
      <c r="AR36" s="195">
        <v>9.7421203438395415E-2</v>
      </c>
      <c r="AS36" s="187">
        <v>19</v>
      </c>
      <c r="AT36" s="195">
        <v>5.4441260744985676E-2</v>
      </c>
      <c r="AU36" s="187">
        <v>38</v>
      </c>
      <c r="AV36" s="195">
        <v>0.10888252148997135</v>
      </c>
      <c r="AW36" s="206">
        <v>481</v>
      </c>
      <c r="AX36" s="187">
        <v>43</v>
      </c>
      <c r="AY36" s="195">
        <v>8.9397089397089402E-2</v>
      </c>
      <c r="AZ36" s="187">
        <v>32</v>
      </c>
      <c r="BA36" s="195">
        <v>6.6528066528066532E-2</v>
      </c>
    </row>
    <row r="37" spans="1:53" s="13" customFormat="1" ht="15" customHeight="1" x14ac:dyDescent="0.3">
      <c r="A37"/>
      <c r="B37" s="188" t="s">
        <v>197</v>
      </c>
      <c r="C37" s="202">
        <v>75</v>
      </c>
      <c r="D37" s="187">
        <v>0</v>
      </c>
      <c r="E37" s="195">
        <v>0</v>
      </c>
      <c r="F37" s="187">
        <v>0</v>
      </c>
      <c r="G37" s="195">
        <v>0</v>
      </c>
      <c r="H37" s="187">
        <v>4</v>
      </c>
      <c r="I37" s="195">
        <v>5.3333333333333337E-2</v>
      </c>
      <c r="J37" s="187">
        <v>7</v>
      </c>
      <c r="K37" s="195">
        <v>9.3333333333333338E-2</v>
      </c>
      <c r="L37" s="187">
        <v>9</v>
      </c>
      <c r="M37" s="195">
        <v>0.12</v>
      </c>
      <c r="N37" s="187">
        <v>4</v>
      </c>
      <c r="O37" s="195">
        <v>5.3333333333333337E-2</v>
      </c>
      <c r="P37" s="187">
        <v>8</v>
      </c>
      <c r="Q37" s="195">
        <v>0.10666666666666667</v>
      </c>
      <c r="R37" s="187">
        <v>9</v>
      </c>
      <c r="S37" s="195">
        <v>0.12</v>
      </c>
      <c r="T37" s="187">
        <v>4</v>
      </c>
      <c r="U37" s="195">
        <v>5.3333333333333337E-2</v>
      </c>
      <c r="V37" s="187">
        <v>8</v>
      </c>
      <c r="W37" s="195">
        <v>0.10666666666666667</v>
      </c>
      <c r="X37" s="187">
        <v>4</v>
      </c>
      <c r="Y37" s="195">
        <v>5.3333333333333337E-2</v>
      </c>
      <c r="Z37" s="187">
        <v>8</v>
      </c>
      <c r="AA37" s="195">
        <v>0.10666666666666667</v>
      </c>
      <c r="AB37" s="187">
        <v>5</v>
      </c>
      <c r="AC37" s="195">
        <v>6.6666666666666666E-2</v>
      </c>
      <c r="AD37" s="187">
        <v>3</v>
      </c>
      <c r="AE37" s="195">
        <v>0.04</v>
      </c>
      <c r="AF37" s="201">
        <v>116</v>
      </c>
      <c r="AG37" s="187">
        <v>7</v>
      </c>
      <c r="AH37" s="195">
        <v>6.0344827586206899E-2</v>
      </c>
      <c r="AI37" s="187">
        <v>8</v>
      </c>
      <c r="AJ37" s="195">
        <v>6.8965517241379309E-2</v>
      </c>
      <c r="AK37" s="187">
        <v>9</v>
      </c>
      <c r="AL37" s="195">
        <v>7.7586206896551727E-2</v>
      </c>
      <c r="AM37" s="187">
        <v>12</v>
      </c>
      <c r="AN37" s="195">
        <v>0.10344827586206896</v>
      </c>
      <c r="AO37" s="187">
        <v>10</v>
      </c>
      <c r="AP37" s="195">
        <v>8.6206896551724144E-2</v>
      </c>
      <c r="AQ37" s="187">
        <v>11</v>
      </c>
      <c r="AR37" s="195">
        <v>9.4827586206896547E-2</v>
      </c>
      <c r="AS37" s="187">
        <v>4</v>
      </c>
      <c r="AT37" s="195">
        <v>3.4482758620689655E-2</v>
      </c>
      <c r="AU37" s="187">
        <v>11</v>
      </c>
      <c r="AV37" s="195">
        <v>9.4827586206896547E-2</v>
      </c>
      <c r="AW37" s="206">
        <v>113</v>
      </c>
      <c r="AX37" s="187">
        <v>13</v>
      </c>
      <c r="AY37" s="195">
        <v>0.11504424778761062</v>
      </c>
      <c r="AZ37" s="187">
        <v>12</v>
      </c>
      <c r="BA37" s="195">
        <v>0.10619469026548672</v>
      </c>
    </row>
    <row r="38" spans="1:53" s="13" customFormat="1" ht="15" customHeight="1" x14ac:dyDescent="0.3">
      <c r="A38"/>
      <c r="B38" s="188" t="s">
        <v>334</v>
      </c>
      <c r="C38" s="202">
        <v>247</v>
      </c>
      <c r="D38" s="187">
        <v>76</v>
      </c>
      <c r="E38" s="195">
        <v>0.30769230769230771</v>
      </c>
      <c r="F38" s="187">
        <v>82</v>
      </c>
      <c r="G38" s="195">
        <v>0.33198380566801622</v>
      </c>
      <c r="H38" s="187">
        <v>81</v>
      </c>
      <c r="I38" s="195">
        <v>0.32793522267206476</v>
      </c>
      <c r="J38" s="187">
        <v>64</v>
      </c>
      <c r="K38" s="195">
        <v>0.25910931174089069</v>
      </c>
      <c r="L38" s="187">
        <v>81</v>
      </c>
      <c r="M38" s="195">
        <v>0.32793522267206476</v>
      </c>
      <c r="N38" s="187">
        <v>82</v>
      </c>
      <c r="O38" s="195">
        <v>0.33198380566801622</v>
      </c>
      <c r="P38" s="187">
        <v>64</v>
      </c>
      <c r="Q38" s="195">
        <v>0.25910931174089069</v>
      </c>
      <c r="R38" s="187">
        <v>80</v>
      </c>
      <c r="S38" s="195">
        <v>0.32388663967611336</v>
      </c>
      <c r="T38" s="187">
        <v>80</v>
      </c>
      <c r="U38" s="195">
        <v>0.32388663967611336</v>
      </c>
      <c r="V38" s="187">
        <v>61</v>
      </c>
      <c r="W38" s="195">
        <v>0.24696356275303644</v>
      </c>
      <c r="X38" s="187">
        <v>81</v>
      </c>
      <c r="Y38" s="195">
        <v>0.32793522267206476</v>
      </c>
      <c r="Z38" s="187">
        <v>63</v>
      </c>
      <c r="AA38" s="195">
        <v>0.25506072874493929</v>
      </c>
      <c r="AB38" s="187">
        <v>21</v>
      </c>
      <c r="AC38" s="195">
        <v>8.5020242914979755E-2</v>
      </c>
      <c r="AD38" s="187">
        <v>15</v>
      </c>
      <c r="AE38" s="195">
        <v>6.0728744939271252E-2</v>
      </c>
      <c r="AF38" s="201">
        <v>259</v>
      </c>
      <c r="AG38" s="187">
        <v>61</v>
      </c>
      <c r="AH38" s="195">
        <v>0.23552123552123552</v>
      </c>
      <c r="AI38" s="187">
        <v>62</v>
      </c>
      <c r="AJ38" s="195">
        <v>0.23938223938223938</v>
      </c>
      <c r="AK38" s="187">
        <v>62</v>
      </c>
      <c r="AL38" s="195">
        <v>0.23938223938223938</v>
      </c>
      <c r="AM38" s="187">
        <v>63</v>
      </c>
      <c r="AN38" s="195">
        <v>0.24324324324324326</v>
      </c>
      <c r="AO38" s="187">
        <v>61</v>
      </c>
      <c r="AP38" s="195">
        <v>0.23552123552123552</v>
      </c>
      <c r="AQ38" s="187">
        <v>54</v>
      </c>
      <c r="AR38" s="195">
        <v>0.20849420849420849</v>
      </c>
      <c r="AS38" s="187">
        <v>2</v>
      </c>
      <c r="AT38" s="195">
        <v>7.7220077220077222E-3</v>
      </c>
      <c r="AU38" s="187">
        <v>59</v>
      </c>
      <c r="AV38" s="195">
        <v>0.22779922779922779</v>
      </c>
      <c r="AW38" s="206">
        <v>288</v>
      </c>
      <c r="AX38" s="187">
        <v>65</v>
      </c>
      <c r="AY38" s="195">
        <v>0.22569444444444445</v>
      </c>
      <c r="AZ38" s="187">
        <v>51</v>
      </c>
      <c r="BA38" s="195">
        <v>0.17708333333333334</v>
      </c>
    </row>
    <row r="39" spans="1:53" s="13" customFormat="1" ht="15" customHeight="1" x14ac:dyDescent="0.3">
      <c r="A39"/>
      <c r="B39" s="188" t="s">
        <v>62</v>
      </c>
      <c r="C39" s="202">
        <v>233</v>
      </c>
      <c r="D39" s="187">
        <v>17</v>
      </c>
      <c r="E39" s="195">
        <v>7.2961373390557943E-2</v>
      </c>
      <c r="F39" s="187">
        <v>19</v>
      </c>
      <c r="G39" s="195">
        <v>8.15450643776824E-2</v>
      </c>
      <c r="H39" s="187">
        <v>31</v>
      </c>
      <c r="I39" s="195">
        <v>0.13304721030042918</v>
      </c>
      <c r="J39" s="187">
        <v>35</v>
      </c>
      <c r="K39" s="195">
        <v>0.15021459227467812</v>
      </c>
      <c r="L39" s="187">
        <v>31</v>
      </c>
      <c r="M39" s="195">
        <v>0.13304721030042918</v>
      </c>
      <c r="N39" s="187">
        <v>31</v>
      </c>
      <c r="O39" s="195">
        <v>0.13304721030042918</v>
      </c>
      <c r="P39" s="187">
        <v>36</v>
      </c>
      <c r="Q39" s="195">
        <v>0.15450643776824036</v>
      </c>
      <c r="R39" s="187">
        <v>31</v>
      </c>
      <c r="S39" s="195">
        <v>0.13304721030042918</v>
      </c>
      <c r="T39" s="187">
        <v>31</v>
      </c>
      <c r="U39" s="195">
        <v>0.13304721030042918</v>
      </c>
      <c r="V39" s="187">
        <v>35</v>
      </c>
      <c r="W39" s="195">
        <v>0.15021459227467812</v>
      </c>
      <c r="X39" s="187">
        <v>31</v>
      </c>
      <c r="Y39" s="195">
        <v>0.13304721030042918</v>
      </c>
      <c r="Z39" s="187">
        <v>34</v>
      </c>
      <c r="AA39" s="195">
        <v>0.14592274678111589</v>
      </c>
      <c r="AB39" s="187">
        <v>9</v>
      </c>
      <c r="AC39" s="195">
        <v>3.8626609442060089E-2</v>
      </c>
      <c r="AD39" s="187">
        <v>11</v>
      </c>
      <c r="AE39" s="195">
        <v>4.7210300429184553E-2</v>
      </c>
      <c r="AF39" s="201">
        <v>262</v>
      </c>
      <c r="AG39" s="187">
        <v>40</v>
      </c>
      <c r="AH39" s="195">
        <v>0.15267175572519084</v>
      </c>
      <c r="AI39" s="187">
        <v>41</v>
      </c>
      <c r="AJ39" s="195">
        <v>0.15648854961832062</v>
      </c>
      <c r="AK39" s="187">
        <v>41</v>
      </c>
      <c r="AL39" s="195">
        <v>0.15648854961832062</v>
      </c>
      <c r="AM39" s="187">
        <v>33</v>
      </c>
      <c r="AN39" s="195">
        <v>0.12595419847328243</v>
      </c>
      <c r="AO39" s="187">
        <v>33</v>
      </c>
      <c r="AP39" s="195">
        <v>0.12595419847328243</v>
      </c>
      <c r="AQ39" s="187">
        <v>36</v>
      </c>
      <c r="AR39" s="195">
        <v>0.13740458015267176</v>
      </c>
      <c r="AS39" s="187">
        <v>12</v>
      </c>
      <c r="AT39" s="195">
        <v>4.5801526717557252E-2</v>
      </c>
      <c r="AU39" s="187">
        <v>35</v>
      </c>
      <c r="AV39" s="195">
        <v>0.13358778625954199</v>
      </c>
      <c r="AW39" s="206">
        <v>309</v>
      </c>
      <c r="AX39" s="187">
        <v>34</v>
      </c>
      <c r="AY39" s="195">
        <v>0.11003236245954692</v>
      </c>
      <c r="AZ39" s="187">
        <v>31</v>
      </c>
      <c r="BA39" s="195">
        <v>0.10032362459546926</v>
      </c>
    </row>
    <row r="40" spans="1:53" s="13" customFormat="1" ht="15" customHeight="1" x14ac:dyDescent="0.3">
      <c r="A40"/>
      <c r="B40" s="188" t="s">
        <v>107</v>
      </c>
      <c r="C40" s="202">
        <v>193</v>
      </c>
      <c r="D40" s="187">
        <v>19</v>
      </c>
      <c r="E40" s="195">
        <v>9.8445595854922283E-2</v>
      </c>
      <c r="F40" s="187">
        <v>21</v>
      </c>
      <c r="G40" s="195">
        <v>0.10880829015544041</v>
      </c>
      <c r="H40" s="187">
        <v>24</v>
      </c>
      <c r="I40" s="195">
        <v>0.12435233160621761</v>
      </c>
      <c r="J40" s="187">
        <v>32</v>
      </c>
      <c r="K40" s="195">
        <v>0.16580310880829016</v>
      </c>
      <c r="L40" s="187">
        <v>44</v>
      </c>
      <c r="M40" s="195">
        <v>0.22797927461139897</v>
      </c>
      <c r="N40" s="187">
        <v>24</v>
      </c>
      <c r="O40" s="195">
        <v>0.12435233160621761</v>
      </c>
      <c r="P40" s="187">
        <v>32</v>
      </c>
      <c r="Q40" s="195">
        <v>0.16580310880829016</v>
      </c>
      <c r="R40" s="187">
        <v>43</v>
      </c>
      <c r="S40" s="195">
        <v>0.22279792746113988</v>
      </c>
      <c r="T40" s="187">
        <v>24</v>
      </c>
      <c r="U40" s="195">
        <v>0.12435233160621761</v>
      </c>
      <c r="V40" s="187">
        <v>31</v>
      </c>
      <c r="W40" s="195">
        <v>0.16062176165803108</v>
      </c>
      <c r="X40" s="187">
        <v>26</v>
      </c>
      <c r="Y40" s="195">
        <v>0.13471502590673576</v>
      </c>
      <c r="Z40" s="187">
        <v>33</v>
      </c>
      <c r="AA40" s="195">
        <v>0.17098445595854922</v>
      </c>
      <c r="AB40" s="187">
        <v>17</v>
      </c>
      <c r="AC40" s="195">
        <v>8.8082901554404139E-2</v>
      </c>
      <c r="AD40" s="187">
        <v>14</v>
      </c>
      <c r="AE40" s="195">
        <v>7.2538860103626937E-2</v>
      </c>
      <c r="AF40" s="201">
        <v>246</v>
      </c>
      <c r="AG40" s="187">
        <v>27</v>
      </c>
      <c r="AH40" s="195">
        <v>0.10975609756097561</v>
      </c>
      <c r="AI40" s="187">
        <v>28</v>
      </c>
      <c r="AJ40" s="195">
        <v>0.11382113821138211</v>
      </c>
      <c r="AK40" s="187">
        <v>27</v>
      </c>
      <c r="AL40" s="195">
        <v>0.10975609756097561</v>
      </c>
      <c r="AM40" s="187">
        <v>39</v>
      </c>
      <c r="AN40" s="195">
        <v>0.15853658536585366</v>
      </c>
      <c r="AO40" s="187">
        <v>39</v>
      </c>
      <c r="AP40" s="195">
        <v>0.15853658536585366</v>
      </c>
      <c r="AQ40" s="187">
        <v>41</v>
      </c>
      <c r="AR40" s="195">
        <v>0.16666666666666666</v>
      </c>
      <c r="AS40" s="187">
        <v>14</v>
      </c>
      <c r="AT40" s="195">
        <v>5.6910569105691054E-2</v>
      </c>
      <c r="AU40" s="187">
        <v>40</v>
      </c>
      <c r="AV40" s="195">
        <v>0.16260162601626016</v>
      </c>
      <c r="AW40" s="206">
        <v>283</v>
      </c>
      <c r="AX40" s="187">
        <v>40</v>
      </c>
      <c r="AY40" s="195">
        <v>0.14134275618374559</v>
      </c>
      <c r="AZ40" s="187">
        <v>33</v>
      </c>
      <c r="BA40" s="195">
        <v>0.1166077738515901</v>
      </c>
    </row>
    <row r="41" spans="1:53" s="13" customFormat="1" ht="15" customHeight="1" x14ac:dyDescent="0.3">
      <c r="A41"/>
      <c r="B41" s="188" t="s">
        <v>66</v>
      </c>
      <c r="C41" s="202">
        <v>296</v>
      </c>
      <c r="D41" s="187">
        <v>3</v>
      </c>
      <c r="E41" s="195">
        <v>1.0135135135135136E-2</v>
      </c>
      <c r="F41" s="187">
        <v>1</v>
      </c>
      <c r="G41" s="195">
        <v>3.3783783783783786E-3</v>
      </c>
      <c r="H41" s="187">
        <v>33</v>
      </c>
      <c r="I41" s="195">
        <v>0.11148648648648649</v>
      </c>
      <c r="J41" s="187">
        <v>41</v>
      </c>
      <c r="K41" s="195">
        <v>0.13851351351351351</v>
      </c>
      <c r="L41" s="187">
        <v>31</v>
      </c>
      <c r="M41" s="195">
        <v>0.10472972972972973</v>
      </c>
      <c r="N41" s="187">
        <v>42</v>
      </c>
      <c r="O41" s="195">
        <v>0.14189189189189189</v>
      </c>
      <c r="P41" s="187">
        <v>46</v>
      </c>
      <c r="Q41" s="195">
        <v>0.1554054054054054</v>
      </c>
      <c r="R41" s="187">
        <v>45</v>
      </c>
      <c r="S41" s="195">
        <v>0.15202702702702703</v>
      </c>
      <c r="T41" s="187">
        <v>41</v>
      </c>
      <c r="U41" s="195">
        <v>0.13851351351351351</v>
      </c>
      <c r="V41" s="187">
        <v>45</v>
      </c>
      <c r="W41" s="195">
        <v>0.15202702702702703</v>
      </c>
      <c r="X41" s="187">
        <v>41</v>
      </c>
      <c r="Y41" s="195">
        <v>0.13851351351351351</v>
      </c>
      <c r="Z41" s="187">
        <v>45</v>
      </c>
      <c r="AA41" s="195">
        <v>0.15202702702702703</v>
      </c>
      <c r="AB41" s="187">
        <v>20</v>
      </c>
      <c r="AC41" s="195">
        <v>6.7567567567567571E-2</v>
      </c>
      <c r="AD41" s="187">
        <v>12</v>
      </c>
      <c r="AE41" s="195">
        <v>4.0540540540540543E-2</v>
      </c>
      <c r="AF41" s="201">
        <v>337</v>
      </c>
      <c r="AG41" s="187">
        <v>46</v>
      </c>
      <c r="AH41" s="195">
        <v>0.13649851632047477</v>
      </c>
      <c r="AI41" s="187">
        <v>49</v>
      </c>
      <c r="AJ41" s="195">
        <v>0.14540059347181009</v>
      </c>
      <c r="AK41" s="187">
        <v>52</v>
      </c>
      <c r="AL41" s="195">
        <v>0.1543026706231454</v>
      </c>
      <c r="AM41" s="187">
        <v>48</v>
      </c>
      <c r="AN41" s="195">
        <v>0.14243323442136499</v>
      </c>
      <c r="AO41" s="187">
        <v>42</v>
      </c>
      <c r="AP41" s="195">
        <v>0.12462908011869436</v>
      </c>
      <c r="AQ41" s="187">
        <v>52</v>
      </c>
      <c r="AR41" s="195">
        <v>0.1543026706231454</v>
      </c>
      <c r="AS41" s="187">
        <v>10</v>
      </c>
      <c r="AT41" s="195">
        <v>2.967359050445104E-2</v>
      </c>
      <c r="AU41" s="187">
        <v>37</v>
      </c>
      <c r="AV41" s="195">
        <v>0.10979228486646884</v>
      </c>
      <c r="AW41" s="206">
        <v>394</v>
      </c>
      <c r="AX41" s="187">
        <v>32</v>
      </c>
      <c r="AY41" s="195">
        <v>8.1218274111675121E-2</v>
      </c>
      <c r="AZ41" s="187">
        <v>26</v>
      </c>
      <c r="BA41" s="195">
        <v>6.5989847715736044E-2</v>
      </c>
    </row>
    <row r="42" spans="1:53" s="13" customFormat="1" ht="15" customHeight="1" x14ac:dyDescent="0.3">
      <c r="A42"/>
      <c r="B42" s="188" t="s">
        <v>77</v>
      </c>
      <c r="C42" s="202">
        <v>181</v>
      </c>
      <c r="D42" s="187">
        <v>6</v>
      </c>
      <c r="E42" s="195">
        <v>3.3149171270718231E-2</v>
      </c>
      <c r="F42" s="187">
        <v>0</v>
      </c>
      <c r="G42" s="195">
        <v>0</v>
      </c>
      <c r="H42" s="187">
        <v>24</v>
      </c>
      <c r="I42" s="195">
        <v>0.13259668508287292</v>
      </c>
      <c r="J42" s="187">
        <v>27</v>
      </c>
      <c r="K42" s="195">
        <v>0.14917127071823205</v>
      </c>
      <c r="L42" s="187">
        <v>25</v>
      </c>
      <c r="M42" s="195">
        <v>0.13812154696132597</v>
      </c>
      <c r="N42" s="187">
        <v>23</v>
      </c>
      <c r="O42" s="195">
        <v>0.1270718232044199</v>
      </c>
      <c r="P42" s="187">
        <v>27</v>
      </c>
      <c r="Q42" s="195">
        <v>0.14917127071823205</v>
      </c>
      <c r="R42" s="187">
        <v>25</v>
      </c>
      <c r="S42" s="195">
        <v>0.13812154696132597</v>
      </c>
      <c r="T42" s="187">
        <v>24</v>
      </c>
      <c r="U42" s="195">
        <v>0.13259668508287292</v>
      </c>
      <c r="V42" s="187">
        <v>27</v>
      </c>
      <c r="W42" s="195">
        <v>0.14917127071823205</v>
      </c>
      <c r="X42" s="187">
        <v>25</v>
      </c>
      <c r="Y42" s="195">
        <v>0.13812154696132597</v>
      </c>
      <c r="Z42" s="187">
        <v>27</v>
      </c>
      <c r="AA42" s="195">
        <v>0.14917127071823205</v>
      </c>
      <c r="AB42" s="187">
        <v>12</v>
      </c>
      <c r="AC42" s="195">
        <v>6.6298342541436461E-2</v>
      </c>
      <c r="AD42" s="187">
        <v>15</v>
      </c>
      <c r="AE42" s="195">
        <v>8.2872928176795577E-2</v>
      </c>
      <c r="AF42" s="201">
        <v>211</v>
      </c>
      <c r="AG42" s="187">
        <v>23</v>
      </c>
      <c r="AH42" s="195">
        <v>0.10900473933649289</v>
      </c>
      <c r="AI42" s="187">
        <v>25</v>
      </c>
      <c r="AJ42" s="195">
        <v>0.11848341232227488</v>
      </c>
      <c r="AK42" s="187">
        <v>24</v>
      </c>
      <c r="AL42" s="195">
        <v>0.11374407582938388</v>
      </c>
      <c r="AM42" s="187">
        <v>37</v>
      </c>
      <c r="AN42" s="195">
        <v>0.17535545023696683</v>
      </c>
      <c r="AO42" s="187">
        <v>19</v>
      </c>
      <c r="AP42" s="195">
        <v>9.004739336492891E-2</v>
      </c>
      <c r="AQ42" s="187">
        <v>19</v>
      </c>
      <c r="AR42" s="195">
        <v>9.004739336492891E-2</v>
      </c>
      <c r="AS42" s="187">
        <v>6</v>
      </c>
      <c r="AT42" s="195">
        <v>2.843601895734597E-2</v>
      </c>
      <c r="AU42" s="187">
        <v>18</v>
      </c>
      <c r="AV42" s="195">
        <v>8.5308056872037921E-2</v>
      </c>
      <c r="AW42" s="206">
        <v>293</v>
      </c>
      <c r="AX42" s="187">
        <v>18</v>
      </c>
      <c r="AY42" s="195">
        <v>6.1433447098976107E-2</v>
      </c>
      <c r="AZ42" s="187">
        <v>13</v>
      </c>
      <c r="BA42" s="195">
        <v>4.4368600682593858E-2</v>
      </c>
    </row>
    <row r="43" spans="1:53" s="13" customFormat="1" ht="15" customHeight="1" x14ac:dyDescent="0.3">
      <c r="A43"/>
      <c r="B43" s="188" t="s">
        <v>335</v>
      </c>
      <c r="C43" s="202">
        <v>163</v>
      </c>
      <c r="D43" s="187">
        <v>0</v>
      </c>
      <c r="E43" s="195">
        <v>0</v>
      </c>
      <c r="F43" s="187">
        <v>0</v>
      </c>
      <c r="G43" s="195">
        <v>0</v>
      </c>
      <c r="H43" s="187">
        <v>26</v>
      </c>
      <c r="I43" s="195">
        <v>0.15950920245398773</v>
      </c>
      <c r="J43" s="187">
        <v>25</v>
      </c>
      <c r="K43" s="195">
        <v>0.15337423312883436</v>
      </c>
      <c r="L43" s="187">
        <v>21</v>
      </c>
      <c r="M43" s="195">
        <v>0.12883435582822086</v>
      </c>
      <c r="N43" s="187">
        <v>26</v>
      </c>
      <c r="O43" s="195">
        <v>0.15950920245398773</v>
      </c>
      <c r="P43" s="187">
        <v>27</v>
      </c>
      <c r="Q43" s="195">
        <v>0.16564417177914109</v>
      </c>
      <c r="R43" s="187">
        <v>20</v>
      </c>
      <c r="S43" s="195">
        <v>0.12269938650306748</v>
      </c>
      <c r="T43" s="187">
        <v>26</v>
      </c>
      <c r="U43" s="195">
        <v>0.15950920245398773</v>
      </c>
      <c r="V43" s="187">
        <v>25</v>
      </c>
      <c r="W43" s="195">
        <v>0.15337423312883436</v>
      </c>
      <c r="X43" s="187">
        <v>26</v>
      </c>
      <c r="Y43" s="195">
        <v>0.15950920245398773</v>
      </c>
      <c r="Z43" s="187">
        <v>25</v>
      </c>
      <c r="AA43" s="195">
        <v>0.15337423312883436</v>
      </c>
      <c r="AB43" s="187">
        <v>6</v>
      </c>
      <c r="AC43" s="195">
        <v>3.6809815950920248E-2</v>
      </c>
      <c r="AD43" s="187">
        <v>10</v>
      </c>
      <c r="AE43" s="195">
        <v>6.1349693251533742E-2</v>
      </c>
      <c r="AF43" s="201">
        <v>174</v>
      </c>
      <c r="AG43" s="187">
        <v>18</v>
      </c>
      <c r="AH43" s="195">
        <v>0.10344827586206896</v>
      </c>
      <c r="AI43" s="187">
        <v>19</v>
      </c>
      <c r="AJ43" s="195">
        <v>0.10919540229885058</v>
      </c>
      <c r="AK43" s="187">
        <v>18</v>
      </c>
      <c r="AL43" s="195">
        <v>0.10344827586206896</v>
      </c>
      <c r="AM43" s="187">
        <v>16</v>
      </c>
      <c r="AN43" s="195">
        <v>9.1954022988505746E-2</v>
      </c>
      <c r="AO43" s="187">
        <v>29</v>
      </c>
      <c r="AP43" s="195">
        <v>0.16666666666666666</v>
      </c>
      <c r="AQ43" s="187">
        <v>26</v>
      </c>
      <c r="AR43" s="195">
        <v>0.14942528735632185</v>
      </c>
      <c r="AS43" s="187">
        <v>10</v>
      </c>
      <c r="AT43" s="195">
        <v>5.7471264367816091E-2</v>
      </c>
      <c r="AU43" s="187">
        <v>29</v>
      </c>
      <c r="AV43" s="195">
        <v>0.16666666666666666</v>
      </c>
      <c r="AW43" s="206">
        <v>192</v>
      </c>
      <c r="AX43" s="187">
        <v>26</v>
      </c>
      <c r="AY43" s="195">
        <v>0.13541666666666666</v>
      </c>
      <c r="AZ43" s="187">
        <v>21</v>
      </c>
      <c r="BA43" s="195">
        <v>0.109375</v>
      </c>
    </row>
    <row r="44" spans="1:53" s="13" customFormat="1" ht="15" customHeight="1" x14ac:dyDescent="0.3">
      <c r="A44"/>
      <c r="B44" s="188" t="s">
        <v>110</v>
      </c>
      <c r="C44" s="202">
        <v>431</v>
      </c>
      <c r="D44" s="187">
        <v>2</v>
      </c>
      <c r="E44" s="195">
        <v>4.6403712296983757E-3</v>
      </c>
      <c r="F44" s="187">
        <v>5</v>
      </c>
      <c r="G44" s="195">
        <v>1.1600928074245939E-2</v>
      </c>
      <c r="H44" s="187">
        <v>59</v>
      </c>
      <c r="I44" s="195">
        <v>0.1368909512761021</v>
      </c>
      <c r="J44" s="187">
        <v>68</v>
      </c>
      <c r="K44" s="195">
        <v>0.15777262180974477</v>
      </c>
      <c r="L44" s="187">
        <v>61</v>
      </c>
      <c r="M44" s="195">
        <v>0.14153132250580047</v>
      </c>
      <c r="N44" s="187">
        <v>58</v>
      </c>
      <c r="O44" s="195">
        <v>0.13457076566125289</v>
      </c>
      <c r="P44" s="187">
        <v>68</v>
      </c>
      <c r="Q44" s="195">
        <v>0.15777262180974477</v>
      </c>
      <c r="R44" s="187">
        <v>61</v>
      </c>
      <c r="S44" s="195">
        <v>0.14153132250580047</v>
      </c>
      <c r="T44" s="187">
        <v>59</v>
      </c>
      <c r="U44" s="195">
        <v>0.1368909512761021</v>
      </c>
      <c r="V44" s="187">
        <v>69</v>
      </c>
      <c r="W44" s="195">
        <v>0.16009280742459397</v>
      </c>
      <c r="X44" s="187">
        <v>59</v>
      </c>
      <c r="Y44" s="195">
        <v>0.1368909512761021</v>
      </c>
      <c r="Z44" s="187">
        <v>68</v>
      </c>
      <c r="AA44" s="195">
        <v>0.15777262180974477</v>
      </c>
      <c r="AB44" s="187">
        <v>21</v>
      </c>
      <c r="AC44" s="195">
        <v>4.8723897911832945E-2</v>
      </c>
      <c r="AD44" s="187">
        <v>22</v>
      </c>
      <c r="AE44" s="195">
        <v>5.1044083526682132E-2</v>
      </c>
      <c r="AF44" s="201">
        <v>526</v>
      </c>
      <c r="AG44" s="187">
        <v>60</v>
      </c>
      <c r="AH44" s="195">
        <v>0.11406844106463879</v>
      </c>
      <c r="AI44" s="187">
        <v>59</v>
      </c>
      <c r="AJ44" s="195">
        <v>0.11216730038022814</v>
      </c>
      <c r="AK44" s="187">
        <v>54</v>
      </c>
      <c r="AL44" s="195">
        <v>0.10266159695817491</v>
      </c>
      <c r="AM44" s="187">
        <v>57</v>
      </c>
      <c r="AN44" s="195">
        <v>0.10836501901140684</v>
      </c>
      <c r="AO44" s="187">
        <v>56</v>
      </c>
      <c r="AP44" s="195">
        <v>0.10646387832699619</v>
      </c>
      <c r="AQ44" s="187">
        <v>58</v>
      </c>
      <c r="AR44" s="195">
        <v>0.11026615969581749</v>
      </c>
      <c r="AS44" s="187">
        <v>21</v>
      </c>
      <c r="AT44" s="195">
        <v>3.9923954372623575E-2</v>
      </c>
      <c r="AU44" s="187">
        <v>62</v>
      </c>
      <c r="AV44" s="195">
        <v>0.11787072243346007</v>
      </c>
      <c r="AW44" s="206">
        <v>479</v>
      </c>
      <c r="AX44" s="187">
        <v>56</v>
      </c>
      <c r="AY44" s="195">
        <v>0.11691022964509394</v>
      </c>
      <c r="AZ44" s="187">
        <v>68</v>
      </c>
      <c r="BA44" s="195">
        <v>0.14196242171189979</v>
      </c>
    </row>
    <row r="45" spans="1:53" s="13" customFormat="1" ht="15" customHeight="1" x14ac:dyDescent="0.25">
      <c r="B45" s="188" t="s">
        <v>194</v>
      </c>
      <c r="C45" s="202">
        <v>345</v>
      </c>
      <c r="D45" s="187">
        <v>1</v>
      </c>
      <c r="E45" s="195">
        <v>2.8985507246376812E-3</v>
      </c>
      <c r="F45" s="187">
        <v>1</v>
      </c>
      <c r="G45" s="195">
        <v>2.8985507246376812E-3</v>
      </c>
      <c r="H45" s="187">
        <v>34</v>
      </c>
      <c r="I45" s="195">
        <v>9.8550724637681164E-2</v>
      </c>
      <c r="J45" s="187">
        <v>33</v>
      </c>
      <c r="K45" s="195">
        <v>9.5652173913043481E-2</v>
      </c>
      <c r="L45" s="187">
        <v>45</v>
      </c>
      <c r="M45" s="195">
        <v>0.13043478260869565</v>
      </c>
      <c r="N45" s="187">
        <v>34</v>
      </c>
      <c r="O45" s="195">
        <v>9.8550724637681164E-2</v>
      </c>
      <c r="P45" s="187">
        <v>35</v>
      </c>
      <c r="Q45" s="195">
        <v>0.10144927536231885</v>
      </c>
      <c r="R45" s="187">
        <v>46</v>
      </c>
      <c r="S45" s="195">
        <v>0.13333333333333333</v>
      </c>
      <c r="T45" s="187">
        <v>34</v>
      </c>
      <c r="U45" s="195">
        <v>9.8550724637681164E-2</v>
      </c>
      <c r="V45" s="187">
        <v>33</v>
      </c>
      <c r="W45" s="195">
        <v>9.5652173913043481E-2</v>
      </c>
      <c r="X45" s="187">
        <v>34</v>
      </c>
      <c r="Y45" s="195">
        <v>9.8550724637681164E-2</v>
      </c>
      <c r="Z45" s="187">
        <v>32</v>
      </c>
      <c r="AA45" s="195">
        <v>9.2753623188405798E-2</v>
      </c>
      <c r="AB45" s="187">
        <v>14</v>
      </c>
      <c r="AC45" s="195">
        <v>4.0579710144927533E-2</v>
      </c>
      <c r="AD45" s="187">
        <v>7</v>
      </c>
      <c r="AE45" s="195">
        <v>2.0289855072463767E-2</v>
      </c>
      <c r="AF45" s="201">
        <v>358</v>
      </c>
      <c r="AG45" s="187">
        <v>27</v>
      </c>
      <c r="AH45" s="195">
        <v>7.5418994413407825E-2</v>
      </c>
      <c r="AI45" s="187">
        <v>28</v>
      </c>
      <c r="AJ45" s="195">
        <v>7.8212290502793297E-2</v>
      </c>
      <c r="AK45" s="187">
        <v>30</v>
      </c>
      <c r="AL45" s="195">
        <v>8.3798882681564241E-2</v>
      </c>
      <c r="AM45" s="187">
        <v>32</v>
      </c>
      <c r="AN45" s="195">
        <v>8.9385474860335198E-2</v>
      </c>
      <c r="AO45" s="187">
        <v>31</v>
      </c>
      <c r="AP45" s="195">
        <v>8.6592178770949726E-2</v>
      </c>
      <c r="AQ45" s="187">
        <v>25</v>
      </c>
      <c r="AR45" s="195">
        <v>6.9832402234636867E-2</v>
      </c>
      <c r="AS45" s="187">
        <v>9</v>
      </c>
      <c r="AT45" s="195">
        <v>2.5139664804469275E-2</v>
      </c>
      <c r="AU45" s="187">
        <v>30</v>
      </c>
      <c r="AV45" s="195">
        <v>8.3798882681564241E-2</v>
      </c>
      <c r="AW45" s="206">
        <v>432</v>
      </c>
      <c r="AX45" s="187">
        <v>23</v>
      </c>
      <c r="AY45" s="195">
        <v>5.3240740740740741E-2</v>
      </c>
      <c r="AZ45" s="187">
        <v>11</v>
      </c>
      <c r="BA45" s="195">
        <v>2.5462962962962962E-2</v>
      </c>
    </row>
    <row r="46" spans="1:53" s="13" customFormat="1" ht="15" customHeight="1" x14ac:dyDescent="0.2">
      <c r="D46" s="57"/>
      <c r="E46" s="57"/>
    </row>
    <row r="47" spans="1:53" s="13" customFormat="1" ht="15" customHeight="1" x14ac:dyDescent="0.2"/>
    <row r="48" spans="1:53" s="13" customFormat="1" ht="15" customHeight="1" x14ac:dyDescent="0.2"/>
    <row r="49" s="13" customFormat="1" ht="15" customHeight="1" x14ac:dyDescent="0.2"/>
    <row r="50" s="13" customFormat="1" ht="15" customHeight="1" x14ac:dyDescent="0.2"/>
    <row r="51" s="13" customFormat="1" ht="15" customHeight="1" x14ac:dyDescent="0.2"/>
    <row r="52" s="13" customFormat="1" ht="15" customHeight="1" x14ac:dyDescent="0.2"/>
    <row r="53" s="13" customFormat="1" ht="15" customHeight="1" x14ac:dyDescent="0.2"/>
    <row r="54" s="13" customFormat="1" ht="15" customHeight="1" x14ac:dyDescent="0.2"/>
    <row r="55" s="13" customFormat="1" ht="15" customHeight="1" x14ac:dyDescent="0.2"/>
    <row r="56" s="13" customFormat="1" ht="15" customHeight="1" x14ac:dyDescent="0.2"/>
    <row r="57" s="13" customFormat="1" ht="15" customHeight="1" x14ac:dyDescent="0.2"/>
    <row r="58" s="13" customFormat="1" ht="15" customHeight="1" x14ac:dyDescent="0.2"/>
    <row r="59" s="13" customFormat="1" ht="15" customHeight="1" x14ac:dyDescent="0.2"/>
    <row r="60" s="13" customFormat="1" ht="15" customHeight="1" x14ac:dyDescent="0.2"/>
    <row r="61" s="13" customFormat="1" ht="15" customHeight="1" x14ac:dyDescent="0.2"/>
    <row r="62" s="13" customFormat="1" ht="15" customHeight="1" x14ac:dyDescent="0.2"/>
    <row r="63" s="13" customFormat="1" ht="15" customHeight="1" x14ac:dyDescent="0.2"/>
    <row r="64" s="13" customFormat="1" ht="15" customHeight="1" x14ac:dyDescent="0.2"/>
    <row r="65" s="13" customFormat="1" ht="15" customHeight="1" x14ac:dyDescent="0.2"/>
    <row r="66" s="13" customFormat="1" ht="15" customHeight="1" x14ac:dyDescent="0.2"/>
    <row r="67" s="13" customFormat="1" ht="15" customHeight="1" x14ac:dyDescent="0.2"/>
    <row r="68" s="13" customFormat="1" ht="15" customHeight="1" x14ac:dyDescent="0.2"/>
    <row r="69" s="13" customFormat="1" ht="15" customHeight="1" x14ac:dyDescent="0.2"/>
    <row r="70" s="13" customFormat="1" ht="15" customHeight="1" x14ac:dyDescent="0.2"/>
    <row r="71" s="13" customFormat="1" ht="15" customHeight="1" x14ac:dyDescent="0.2"/>
    <row r="72" s="13" customFormat="1" ht="15" customHeight="1" x14ac:dyDescent="0.2"/>
    <row r="73" s="13" customFormat="1" ht="15" customHeight="1" x14ac:dyDescent="0.2"/>
    <row r="74" s="13" customFormat="1" ht="15" customHeight="1" x14ac:dyDescent="0.2"/>
    <row r="75" s="13" customFormat="1" ht="15" customHeight="1" x14ac:dyDescent="0.2"/>
    <row r="76" s="13" customFormat="1" ht="15" customHeight="1" x14ac:dyDescent="0.2"/>
    <row r="77" s="13" customFormat="1" ht="15" customHeight="1" x14ac:dyDescent="0.2"/>
    <row r="78" s="13" customFormat="1" ht="15" customHeight="1" x14ac:dyDescent="0.2"/>
    <row r="79" s="13" customFormat="1" ht="15" customHeight="1" x14ac:dyDescent="0.2"/>
    <row r="80" s="13" customFormat="1" ht="15" customHeight="1" x14ac:dyDescent="0.2"/>
    <row r="81" s="13" customFormat="1" ht="15" customHeight="1" x14ac:dyDescent="0.2"/>
    <row r="82" s="13" customFormat="1" ht="15" customHeight="1" x14ac:dyDescent="0.2"/>
    <row r="83" s="13" customFormat="1" ht="15" customHeight="1" x14ac:dyDescent="0.2"/>
    <row r="84" s="13" customFormat="1" ht="15" customHeight="1" x14ac:dyDescent="0.2"/>
    <row r="85" s="13" customFormat="1" ht="15" customHeight="1" x14ac:dyDescent="0.2"/>
    <row r="86" s="13" customFormat="1" ht="15" customHeight="1" x14ac:dyDescent="0.2"/>
    <row r="87" s="13" customFormat="1" ht="15" customHeight="1" x14ac:dyDescent="0.2"/>
    <row r="88" s="13" customFormat="1" ht="15" customHeight="1" x14ac:dyDescent="0.2"/>
    <row r="89" s="13" customFormat="1" ht="15" customHeight="1" x14ac:dyDescent="0.2"/>
    <row r="90" s="13" customFormat="1" ht="15" customHeight="1" x14ac:dyDescent="0.2"/>
    <row r="91" s="13" customFormat="1" ht="15" customHeight="1" x14ac:dyDescent="0.2"/>
    <row r="92" s="13" customFormat="1" ht="15" customHeight="1" x14ac:dyDescent="0.2"/>
    <row r="93" s="13" customFormat="1" ht="15" customHeight="1" x14ac:dyDescent="0.2"/>
    <row r="94" s="13" customFormat="1" ht="15" customHeight="1" x14ac:dyDescent="0.2"/>
    <row r="95" s="13" customFormat="1" ht="15" customHeight="1" x14ac:dyDescent="0.2"/>
    <row r="96" s="13" customFormat="1" ht="15" customHeight="1" x14ac:dyDescent="0.2"/>
    <row r="97" s="13" customFormat="1" ht="15" customHeight="1" x14ac:dyDescent="0.2"/>
    <row r="98" s="13" customFormat="1" ht="15" customHeight="1" x14ac:dyDescent="0.2"/>
    <row r="99" s="13" customFormat="1" ht="15" customHeight="1" x14ac:dyDescent="0.2"/>
    <row r="100" s="13" customFormat="1" ht="15" customHeight="1" x14ac:dyDescent="0.2"/>
    <row r="101" s="13" customFormat="1" ht="15" customHeight="1" x14ac:dyDescent="0.2"/>
    <row r="102" s="13" customFormat="1" ht="15" customHeight="1" x14ac:dyDescent="0.2"/>
    <row r="103" s="13" customFormat="1" ht="15" customHeight="1" x14ac:dyDescent="0.2"/>
    <row r="104" s="13" customFormat="1" ht="15" customHeight="1" x14ac:dyDescent="0.2"/>
    <row r="105" s="13" customFormat="1" ht="15" customHeight="1" x14ac:dyDescent="0.2"/>
    <row r="106" s="13" customFormat="1" ht="15" customHeight="1" x14ac:dyDescent="0.2"/>
    <row r="107" s="13" customFormat="1" ht="15" customHeight="1" x14ac:dyDescent="0.2"/>
    <row r="108" s="13" customFormat="1" ht="15" customHeight="1" x14ac:dyDescent="0.2"/>
    <row r="109" s="13" customFormat="1" ht="15" customHeight="1" x14ac:dyDescent="0.2"/>
    <row r="110" s="13" customFormat="1" ht="15" customHeight="1" x14ac:dyDescent="0.2"/>
    <row r="111" s="13" customFormat="1" ht="15" customHeight="1" x14ac:dyDescent="0.2"/>
    <row r="112" s="13" customFormat="1" ht="15" customHeight="1" x14ac:dyDescent="0.2"/>
    <row r="113" s="13" customFormat="1" ht="15" customHeight="1" x14ac:dyDescent="0.2"/>
    <row r="114" s="13" customFormat="1" ht="15" customHeight="1" x14ac:dyDescent="0.2"/>
    <row r="115" s="13" customFormat="1" ht="15" customHeight="1" x14ac:dyDescent="0.2"/>
    <row r="116" s="13" customFormat="1" ht="15" customHeight="1" x14ac:dyDescent="0.2"/>
    <row r="117" s="13" customFormat="1" ht="15" customHeight="1" x14ac:dyDescent="0.2"/>
    <row r="118" s="13" customFormat="1" ht="15" customHeight="1" x14ac:dyDescent="0.2"/>
    <row r="119" s="13" customFormat="1" ht="15" customHeight="1" x14ac:dyDescent="0.2"/>
    <row r="120" s="13" customFormat="1" ht="15" customHeight="1" x14ac:dyDescent="0.2"/>
    <row r="121" s="13" customFormat="1" ht="15" customHeight="1" x14ac:dyDescent="0.2"/>
    <row r="122" s="13" customFormat="1" ht="15" customHeight="1" x14ac:dyDescent="0.2"/>
    <row r="123" s="13" customFormat="1" ht="15" customHeight="1" x14ac:dyDescent="0.2"/>
    <row r="124" s="13" customFormat="1" ht="15" customHeight="1" x14ac:dyDescent="0.2"/>
    <row r="125" s="13" customFormat="1" ht="15" customHeight="1" x14ac:dyDescent="0.2"/>
    <row r="126" s="13" customFormat="1" ht="15" customHeight="1" x14ac:dyDescent="0.2"/>
    <row r="127" s="13" customFormat="1" ht="15" customHeight="1" x14ac:dyDescent="0.2"/>
    <row r="128" s="13" customFormat="1" ht="15" customHeight="1" x14ac:dyDescent="0.2"/>
    <row r="129" s="13" customFormat="1" ht="15" customHeight="1" x14ac:dyDescent="0.2"/>
    <row r="130" s="13" customFormat="1" ht="15" customHeight="1" x14ac:dyDescent="0.2"/>
    <row r="131" s="13" customFormat="1" ht="15" customHeight="1" x14ac:dyDescent="0.2"/>
    <row r="132" s="13" customFormat="1" ht="15" customHeight="1" x14ac:dyDescent="0.2"/>
    <row r="133" s="13" customFormat="1" ht="15" customHeight="1" x14ac:dyDescent="0.2"/>
    <row r="134" s="13" customFormat="1" ht="15" customHeight="1" x14ac:dyDescent="0.2"/>
    <row r="135" s="13" customFormat="1" ht="15" customHeight="1" x14ac:dyDescent="0.2"/>
    <row r="136" s="13" customFormat="1" ht="15" customHeight="1" x14ac:dyDescent="0.2"/>
    <row r="137" s="13" customFormat="1" ht="15" customHeight="1" x14ac:dyDescent="0.2"/>
    <row r="138" s="13" customFormat="1" ht="15" customHeight="1" x14ac:dyDescent="0.2"/>
    <row r="139" s="13" customFormat="1" ht="15" customHeight="1" x14ac:dyDescent="0.2"/>
    <row r="140" s="13" customFormat="1" ht="15" customHeight="1" x14ac:dyDescent="0.2"/>
    <row r="141" s="13" customFormat="1" ht="15" customHeight="1" x14ac:dyDescent="0.2"/>
    <row r="142" s="13" customFormat="1" ht="15" customHeight="1" x14ac:dyDescent="0.2"/>
    <row r="143" s="13" customFormat="1" ht="15" customHeight="1" x14ac:dyDescent="0.2"/>
    <row r="144" s="13" customFormat="1" ht="15" customHeight="1" x14ac:dyDescent="0.2"/>
    <row r="145" s="13" customFormat="1" ht="15" customHeight="1" x14ac:dyDescent="0.2"/>
    <row r="146" s="13" customFormat="1" ht="15" customHeight="1" x14ac:dyDescent="0.2"/>
    <row r="147" s="13" customFormat="1" ht="15" customHeight="1" x14ac:dyDescent="0.2"/>
    <row r="148" s="13" customFormat="1" ht="15" customHeight="1" x14ac:dyDescent="0.2"/>
    <row r="149" s="13" customFormat="1" ht="15" customHeight="1" x14ac:dyDescent="0.2"/>
    <row r="150" s="13" customFormat="1" ht="15" customHeight="1" x14ac:dyDescent="0.2"/>
    <row r="151" s="13" customFormat="1" ht="15" customHeight="1" x14ac:dyDescent="0.2"/>
    <row r="152" s="13" customFormat="1" ht="15" customHeight="1" x14ac:dyDescent="0.2"/>
    <row r="153" s="13" customFormat="1" ht="15" customHeight="1" x14ac:dyDescent="0.2"/>
    <row r="154" s="13" customFormat="1" ht="15" customHeight="1" x14ac:dyDescent="0.2"/>
    <row r="155" s="13" customFormat="1" ht="15" customHeight="1" x14ac:dyDescent="0.2"/>
    <row r="156" s="13" customFormat="1" ht="15" customHeight="1" x14ac:dyDescent="0.2"/>
    <row r="157" s="13" customFormat="1" ht="15" customHeight="1" x14ac:dyDescent="0.2"/>
    <row r="158" s="13" customFormat="1" ht="15" customHeight="1" x14ac:dyDescent="0.2"/>
    <row r="159" s="13" customFormat="1" ht="15" customHeight="1" x14ac:dyDescent="0.2"/>
    <row r="160" s="13" customFormat="1" ht="15" customHeight="1" x14ac:dyDescent="0.2"/>
    <row r="161" s="13" customFormat="1" ht="15" customHeight="1" x14ac:dyDescent="0.2"/>
    <row r="162" s="13" customFormat="1" ht="15" customHeight="1" x14ac:dyDescent="0.2"/>
    <row r="163" s="13" customFormat="1" ht="15" customHeight="1" x14ac:dyDescent="0.2"/>
    <row r="164" s="13" customFormat="1" ht="15" customHeight="1" x14ac:dyDescent="0.2"/>
    <row r="165" s="13" customFormat="1" ht="15" customHeight="1" x14ac:dyDescent="0.2"/>
    <row r="166" s="13" customFormat="1" ht="15" customHeight="1" x14ac:dyDescent="0.2"/>
    <row r="167" s="13" customFormat="1" ht="15" customHeight="1" x14ac:dyDescent="0.2"/>
    <row r="168" s="13" customFormat="1" ht="15" customHeight="1" x14ac:dyDescent="0.2"/>
    <row r="169" s="13" customFormat="1" ht="15" customHeight="1" x14ac:dyDescent="0.2"/>
    <row r="170" s="13" customFormat="1" ht="15" customHeight="1" x14ac:dyDescent="0.2"/>
    <row r="171" s="13" customFormat="1" ht="15" customHeight="1" x14ac:dyDescent="0.2"/>
    <row r="172" s="13" customFormat="1" ht="15" customHeight="1" x14ac:dyDescent="0.2"/>
    <row r="173" s="13" customFormat="1" ht="15" customHeight="1" x14ac:dyDescent="0.2"/>
    <row r="174" s="13" customFormat="1" ht="15" customHeight="1" x14ac:dyDescent="0.2"/>
    <row r="175" s="13" customFormat="1" ht="15" customHeight="1" x14ac:dyDescent="0.2"/>
    <row r="176" s="13" customFormat="1" ht="15" customHeight="1" x14ac:dyDescent="0.2"/>
    <row r="177" s="13" customFormat="1" ht="15" customHeight="1" x14ac:dyDescent="0.2"/>
    <row r="178" s="13" customFormat="1" ht="15" customHeight="1" x14ac:dyDescent="0.2"/>
    <row r="179" s="13" customFormat="1" ht="15" customHeight="1" x14ac:dyDescent="0.2"/>
    <row r="180" s="13" customFormat="1" ht="15" customHeight="1" x14ac:dyDescent="0.2"/>
    <row r="181" s="13" customFormat="1" ht="15" customHeight="1" x14ac:dyDescent="0.2"/>
    <row r="182" s="13" customFormat="1" ht="15" customHeight="1" x14ac:dyDescent="0.2"/>
    <row r="183" s="13" customFormat="1" ht="15" customHeight="1" x14ac:dyDescent="0.2"/>
    <row r="184" s="13" customFormat="1" ht="15" customHeight="1" x14ac:dyDescent="0.2"/>
    <row r="185" s="13" customFormat="1" ht="15" customHeight="1" x14ac:dyDescent="0.2"/>
    <row r="186" s="13" customFormat="1" ht="15" customHeight="1" x14ac:dyDescent="0.2"/>
    <row r="187" s="13" customFormat="1" ht="15" customHeight="1" x14ac:dyDescent="0.2"/>
    <row r="188" s="13" customFormat="1" ht="15" customHeight="1" x14ac:dyDescent="0.2"/>
    <row r="189" s="13" customFormat="1" ht="15" customHeight="1" x14ac:dyDescent="0.2"/>
    <row r="190" s="13" customFormat="1" ht="15" customHeight="1" x14ac:dyDescent="0.2"/>
    <row r="191" s="13" customFormat="1" ht="15" customHeight="1" x14ac:dyDescent="0.2"/>
    <row r="192" s="13" customFormat="1" ht="15" customHeight="1" x14ac:dyDescent="0.2"/>
    <row r="193" s="13" customFormat="1" ht="15" customHeight="1" x14ac:dyDescent="0.2"/>
    <row r="194" s="13" customFormat="1" ht="15" customHeight="1" x14ac:dyDescent="0.2"/>
    <row r="195" s="13" customFormat="1" ht="15" customHeight="1" x14ac:dyDescent="0.2"/>
    <row r="196" s="13" customFormat="1" ht="15" customHeight="1" x14ac:dyDescent="0.2"/>
    <row r="197" s="13" customFormat="1" ht="15" customHeight="1" x14ac:dyDescent="0.2"/>
    <row r="198" s="13" customFormat="1" ht="15" customHeight="1" x14ac:dyDescent="0.2"/>
    <row r="199" s="13" customFormat="1" ht="15" customHeight="1" x14ac:dyDescent="0.2"/>
    <row r="200" s="13" customFormat="1" ht="15" customHeight="1" x14ac:dyDescent="0.2"/>
    <row r="201" s="13" customFormat="1" ht="15" customHeight="1" x14ac:dyDescent="0.2"/>
    <row r="202" s="13" customFormat="1" ht="15" customHeight="1" x14ac:dyDescent="0.2"/>
    <row r="203" s="13" customFormat="1" ht="15" customHeight="1" x14ac:dyDescent="0.2"/>
    <row r="204" s="13" customFormat="1" ht="15" customHeight="1" x14ac:dyDescent="0.2"/>
    <row r="205" s="13" customFormat="1" ht="15" customHeight="1" x14ac:dyDescent="0.2"/>
    <row r="206" s="13" customFormat="1" ht="15" customHeight="1" x14ac:dyDescent="0.2"/>
    <row r="207" s="13" customFormat="1" ht="15" customHeight="1" x14ac:dyDescent="0.2"/>
    <row r="208" s="13" customFormat="1" ht="15" customHeight="1" x14ac:dyDescent="0.2"/>
    <row r="209" s="13" customFormat="1" ht="15" customHeight="1" x14ac:dyDescent="0.2"/>
    <row r="210" s="13" customFormat="1" ht="15" customHeight="1" x14ac:dyDescent="0.2"/>
    <row r="211" s="13" customFormat="1" ht="15" customHeight="1" x14ac:dyDescent="0.2"/>
    <row r="212" s="13" customFormat="1" ht="15" customHeight="1" x14ac:dyDescent="0.2"/>
    <row r="213" s="13" customFormat="1" ht="15" customHeight="1" x14ac:dyDescent="0.2"/>
    <row r="214" s="13" customFormat="1" ht="15" customHeight="1" x14ac:dyDescent="0.2"/>
    <row r="215" s="13" customFormat="1" ht="15" customHeight="1" x14ac:dyDescent="0.2"/>
    <row r="216" s="13" customFormat="1" ht="15" customHeight="1" x14ac:dyDescent="0.2"/>
    <row r="217" s="13" customFormat="1" ht="15" customHeight="1" x14ac:dyDescent="0.2"/>
    <row r="218" s="13" customFormat="1" ht="15" customHeight="1" x14ac:dyDescent="0.2"/>
    <row r="219" s="13" customFormat="1" ht="15" customHeight="1" x14ac:dyDescent="0.2"/>
    <row r="220" s="13" customFormat="1" ht="15" customHeight="1" x14ac:dyDescent="0.2"/>
    <row r="221" s="13" customFormat="1" ht="15" customHeight="1" x14ac:dyDescent="0.2"/>
    <row r="222" s="13" customFormat="1" ht="15" customHeight="1" x14ac:dyDescent="0.2"/>
    <row r="223" s="13" customFormat="1" ht="15" customHeight="1" x14ac:dyDescent="0.2"/>
    <row r="224" s="13" customFormat="1" ht="15" customHeight="1" x14ac:dyDescent="0.2"/>
    <row r="225" s="13" customFormat="1" ht="15" customHeight="1" x14ac:dyDescent="0.2"/>
    <row r="226" s="13" customFormat="1" ht="15" customHeight="1" x14ac:dyDescent="0.2"/>
    <row r="227" s="13" customFormat="1" ht="15" customHeight="1" x14ac:dyDescent="0.2"/>
    <row r="228" s="13" customFormat="1" ht="15" customHeight="1" x14ac:dyDescent="0.2"/>
    <row r="229" s="13" customFormat="1" ht="15" customHeight="1" x14ac:dyDescent="0.2"/>
    <row r="230" s="13" customFormat="1" ht="15" customHeight="1" x14ac:dyDescent="0.2"/>
    <row r="231" s="13" customFormat="1" ht="15" customHeight="1" x14ac:dyDescent="0.2"/>
    <row r="232" s="13" customFormat="1" ht="15" customHeight="1" x14ac:dyDescent="0.2"/>
    <row r="233" s="13" customFormat="1" ht="15" customHeight="1" x14ac:dyDescent="0.2"/>
    <row r="234" s="13" customFormat="1" ht="15" customHeight="1" x14ac:dyDescent="0.2"/>
    <row r="235" s="13" customFormat="1" ht="15" customHeight="1" x14ac:dyDescent="0.2"/>
    <row r="236" s="13" customFormat="1" ht="15" customHeight="1" x14ac:dyDescent="0.2"/>
    <row r="237" s="13" customFormat="1" ht="15" customHeight="1" x14ac:dyDescent="0.2"/>
    <row r="238" s="13" customFormat="1" ht="15" customHeight="1" x14ac:dyDescent="0.2"/>
    <row r="239" s="13" customFormat="1" ht="15" customHeight="1" x14ac:dyDescent="0.2"/>
    <row r="240" s="13" customFormat="1" ht="15" customHeight="1" x14ac:dyDescent="0.2"/>
    <row r="241" s="13" customFormat="1" ht="15" customHeight="1" x14ac:dyDescent="0.2"/>
    <row r="242" s="13" customFormat="1" ht="15" customHeight="1" x14ac:dyDescent="0.2"/>
    <row r="243" s="13" customFormat="1" ht="15" customHeight="1" x14ac:dyDescent="0.2"/>
    <row r="244" s="13" customFormat="1" ht="15" customHeight="1" x14ac:dyDescent="0.2"/>
    <row r="245" s="13" customFormat="1" ht="15" customHeight="1" x14ac:dyDescent="0.2"/>
    <row r="246" s="13" customFormat="1" ht="15" customHeight="1" x14ac:dyDescent="0.2"/>
    <row r="247" s="13" customFormat="1" ht="15" customHeight="1" x14ac:dyDescent="0.2"/>
    <row r="248" s="13" customFormat="1" ht="15" customHeight="1" x14ac:dyDescent="0.2"/>
    <row r="249" s="13" customFormat="1" ht="15" customHeight="1" x14ac:dyDescent="0.2"/>
    <row r="250" s="13" customFormat="1" ht="15" customHeight="1" x14ac:dyDescent="0.2"/>
    <row r="251" s="13" customFormat="1" ht="15" customHeight="1" x14ac:dyDescent="0.2"/>
    <row r="252" s="13" customFormat="1" ht="15" customHeight="1" x14ac:dyDescent="0.2"/>
    <row r="253" s="13" customFormat="1" ht="15" customHeight="1" x14ac:dyDescent="0.2"/>
    <row r="254" s="13" customFormat="1" ht="15" customHeight="1" x14ac:dyDescent="0.2"/>
    <row r="255" s="13" customFormat="1" ht="15" customHeight="1" x14ac:dyDescent="0.2"/>
    <row r="256" s="13" customFormat="1" ht="15" customHeight="1" x14ac:dyDescent="0.2"/>
    <row r="257" s="13" customFormat="1" ht="15" customHeight="1" x14ac:dyDescent="0.2"/>
    <row r="258" s="13" customFormat="1" ht="15" customHeight="1" x14ac:dyDescent="0.2"/>
    <row r="259" s="13" customFormat="1" ht="15" customHeight="1" x14ac:dyDescent="0.2"/>
    <row r="260" s="13" customFormat="1" ht="15" customHeight="1" x14ac:dyDescent="0.2"/>
    <row r="261" s="13" customFormat="1" ht="15" customHeight="1" x14ac:dyDescent="0.2"/>
    <row r="262" s="13" customFormat="1" ht="15" customHeight="1" x14ac:dyDescent="0.2"/>
    <row r="263" s="13" customFormat="1" ht="15" customHeight="1" x14ac:dyDescent="0.2"/>
    <row r="264" s="13" customFormat="1" ht="15" customHeight="1" x14ac:dyDescent="0.2"/>
    <row r="265" s="13" customFormat="1" ht="15" customHeight="1" x14ac:dyDescent="0.2"/>
    <row r="266" s="13" customFormat="1" ht="15" customHeight="1" x14ac:dyDescent="0.2"/>
    <row r="267" s="13" customFormat="1" ht="15" customHeight="1" x14ac:dyDescent="0.2"/>
    <row r="268" s="13" customFormat="1" ht="15" customHeight="1" x14ac:dyDescent="0.2"/>
    <row r="269" s="13" customFormat="1" ht="15" customHeight="1" x14ac:dyDescent="0.2"/>
    <row r="270" s="13" customFormat="1" ht="15" customHeight="1" x14ac:dyDescent="0.2"/>
    <row r="271" s="13" customFormat="1" ht="15" customHeight="1" x14ac:dyDescent="0.2"/>
    <row r="272" s="13" customFormat="1" ht="15" customHeight="1" x14ac:dyDescent="0.2"/>
    <row r="273" s="13" customFormat="1" ht="15" customHeight="1" x14ac:dyDescent="0.2"/>
    <row r="274" s="13" customFormat="1" ht="15" customHeight="1" x14ac:dyDescent="0.2"/>
    <row r="275" s="13" customFormat="1" ht="15" customHeight="1" x14ac:dyDescent="0.2"/>
    <row r="276" s="13" customFormat="1" ht="15" customHeight="1" x14ac:dyDescent="0.2"/>
    <row r="277" s="13" customFormat="1" ht="15" customHeight="1" x14ac:dyDescent="0.2"/>
    <row r="278" s="13" customFormat="1" ht="15" customHeight="1" x14ac:dyDescent="0.2"/>
    <row r="279" s="13" customFormat="1" ht="15" customHeight="1" x14ac:dyDescent="0.2"/>
    <row r="280" s="13" customFormat="1" ht="15" customHeight="1" x14ac:dyDescent="0.2"/>
    <row r="281" s="13" customFormat="1" ht="15" customHeight="1" x14ac:dyDescent="0.2"/>
    <row r="282" s="13" customFormat="1" ht="15" customHeight="1" x14ac:dyDescent="0.2"/>
    <row r="283" s="13" customFormat="1" ht="15" customHeight="1" x14ac:dyDescent="0.2"/>
    <row r="284" s="13" customFormat="1" ht="15" customHeight="1" x14ac:dyDescent="0.2"/>
    <row r="285" s="13" customFormat="1" ht="15" customHeight="1" x14ac:dyDescent="0.2"/>
    <row r="286" s="13" customFormat="1" ht="15" customHeight="1" x14ac:dyDescent="0.2"/>
    <row r="287" s="13" customFormat="1" ht="15" customHeight="1" x14ac:dyDescent="0.2"/>
    <row r="288" s="13" customFormat="1" ht="15" customHeight="1" x14ac:dyDescent="0.2"/>
    <row r="289" s="13" customFormat="1" ht="15" customHeight="1" x14ac:dyDescent="0.2"/>
    <row r="290" s="13" customFormat="1" ht="15" customHeight="1" x14ac:dyDescent="0.2"/>
    <row r="291" s="13" customFormat="1" ht="15" customHeight="1" x14ac:dyDescent="0.2"/>
    <row r="292" s="13" customFormat="1" ht="15" customHeight="1" x14ac:dyDescent="0.2"/>
    <row r="293" s="13" customFormat="1" ht="15" customHeight="1" x14ac:dyDescent="0.2"/>
    <row r="294" s="13" customFormat="1" ht="15" customHeight="1" x14ac:dyDescent="0.2"/>
    <row r="295" s="13" customFormat="1" ht="15" customHeight="1" x14ac:dyDescent="0.2"/>
    <row r="296" s="13" customFormat="1" ht="15" customHeight="1" x14ac:dyDescent="0.2"/>
    <row r="297" s="13" customFormat="1" ht="15" customHeight="1" x14ac:dyDescent="0.2"/>
    <row r="298" s="13" customFormat="1" ht="15" customHeight="1" x14ac:dyDescent="0.2"/>
    <row r="299" s="13" customFormat="1" ht="15" customHeight="1" x14ac:dyDescent="0.2"/>
    <row r="300" s="13" customFormat="1" ht="15" customHeight="1" x14ac:dyDescent="0.2"/>
    <row r="301" s="13" customFormat="1" ht="15" customHeight="1" x14ac:dyDescent="0.2"/>
    <row r="302" s="13" customFormat="1" ht="15" customHeight="1" x14ac:dyDescent="0.2"/>
    <row r="303" s="13" customFormat="1" ht="15" customHeight="1" x14ac:dyDescent="0.2"/>
    <row r="304" s="13" customFormat="1" ht="15" customHeight="1" x14ac:dyDescent="0.2"/>
    <row r="305" s="13" customFormat="1" ht="15" customHeight="1" x14ac:dyDescent="0.2"/>
    <row r="306" s="13" customFormat="1" ht="15" customHeight="1" x14ac:dyDescent="0.2"/>
    <row r="307" s="13" customFormat="1" ht="15" customHeight="1" x14ac:dyDescent="0.2"/>
    <row r="308" s="13" customFormat="1" ht="15" customHeight="1" x14ac:dyDescent="0.2"/>
    <row r="309" s="13" customFormat="1" ht="15" customHeight="1" x14ac:dyDescent="0.2"/>
    <row r="310" s="13" customFormat="1" ht="15" customHeight="1" x14ac:dyDescent="0.2"/>
    <row r="311" s="13" customFormat="1" ht="15" customHeight="1" x14ac:dyDescent="0.2"/>
    <row r="312" s="13" customFormat="1" ht="15" customHeight="1" x14ac:dyDescent="0.2"/>
    <row r="313" s="13" customFormat="1" ht="15" customHeight="1" x14ac:dyDescent="0.2"/>
    <row r="314" s="13" customFormat="1" ht="15" customHeight="1" x14ac:dyDescent="0.2"/>
    <row r="315" s="13" customFormat="1" ht="15" customHeight="1" x14ac:dyDescent="0.2"/>
    <row r="316" s="13" customFormat="1" ht="15" customHeight="1" x14ac:dyDescent="0.2"/>
    <row r="317" s="13" customFormat="1" ht="15" customHeight="1" x14ac:dyDescent="0.2"/>
    <row r="318" s="13" customFormat="1" ht="15" customHeight="1" x14ac:dyDescent="0.2"/>
    <row r="319" s="13" customFormat="1" ht="15" customHeight="1" x14ac:dyDescent="0.2"/>
    <row r="320" s="13" customFormat="1" ht="15" customHeight="1" x14ac:dyDescent="0.2"/>
    <row r="321" s="13" customFormat="1" ht="15" customHeight="1" x14ac:dyDescent="0.2"/>
    <row r="322" s="13" customFormat="1" ht="15" customHeight="1" x14ac:dyDescent="0.2"/>
    <row r="323" s="13" customFormat="1" ht="15" customHeight="1" x14ac:dyDescent="0.2"/>
    <row r="324" s="13" customFormat="1" ht="15" customHeight="1" x14ac:dyDescent="0.2"/>
    <row r="325" s="13" customFormat="1" ht="15" customHeight="1" x14ac:dyDescent="0.2"/>
    <row r="326" s="13" customFormat="1" ht="15" customHeight="1" x14ac:dyDescent="0.2"/>
    <row r="327" s="13" customFormat="1" ht="15" customHeight="1" x14ac:dyDescent="0.2"/>
    <row r="328" s="13" customFormat="1" ht="15" customHeight="1" x14ac:dyDescent="0.2"/>
    <row r="329" s="13" customFormat="1" ht="15" customHeight="1" x14ac:dyDescent="0.2"/>
    <row r="330" s="13" customFormat="1" ht="15" customHeight="1" x14ac:dyDescent="0.2"/>
    <row r="331" s="13" customFormat="1" ht="15" customHeight="1" x14ac:dyDescent="0.2"/>
    <row r="332" s="13" customFormat="1" ht="15" customHeight="1" x14ac:dyDescent="0.2"/>
    <row r="333" s="13" customFormat="1" ht="15" customHeight="1" x14ac:dyDescent="0.2"/>
    <row r="334" s="13" customFormat="1" ht="15" customHeight="1" x14ac:dyDescent="0.2"/>
    <row r="335" s="13" customFormat="1" ht="15" customHeight="1" x14ac:dyDescent="0.2"/>
    <row r="336" s="13" customFormat="1" ht="15" customHeight="1" x14ac:dyDescent="0.2"/>
    <row r="337" s="13" customFormat="1" ht="15" customHeight="1" x14ac:dyDescent="0.2"/>
    <row r="338" s="13" customFormat="1" ht="15" customHeight="1" x14ac:dyDescent="0.2"/>
    <row r="339" s="13" customFormat="1" ht="15" customHeight="1" x14ac:dyDescent="0.2"/>
    <row r="340" s="13" customFormat="1" ht="15" customHeight="1" x14ac:dyDescent="0.2"/>
    <row r="341" s="13" customFormat="1" ht="15" customHeight="1" x14ac:dyDescent="0.2"/>
    <row r="342" s="13" customFormat="1" ht="15" customHeight="1" x14ac:dyDescent="0.2"/>
    <row r="343" s="13" customFormat="1" ht="15" customHeight="1" x14ac:dyDescent="0.2"/>
    <row r="344" s="13" customFormat="1" ht="15" customHeight="1" x14ac:dyDescent="0.2"/>
    <row r="345" s="13" customFormat="1" ht="15" customHeight="1" x14ac:dyDescent="0.2"/>
    <row r="346" s="13" customFormat="1" ht="15" customHeight="1" x14ac:dyDescent="0.2"/>
    <row r="347" s="13" customFormat="1" ht="15" customHeight="1" x14ac:dyDescent="0.2"/>
    <row r="348" s="13" customFormat="1" ht="15" customHeight="1" x14ac:dyDescent="0.2"/>
    <row r="349" s="13" customFormat="1" ht="15" customHeight="1" x14ac:dyDescent="0.2"/>
    <row r="350" s="13" customFormat="1" ht="15" customHeight="1" x14ac:dyDescent="0.2"/>
    <row r="351" s="13" customFormat="1" ht="15" customHeight="1" x14ac:dyDescent="0.2"/>
    <row r="352" s="13" customFormat="1" ht="15" customHeight="1" x14ac:dyDescent="0.2"/>
    <row r="353" s="13" customFormat="1" ht="15" customHeight="1" x14ac:dyDescent="0.2"/>
    <row r="354" s="13" customFormat="1" ht="15" customHeight="1" x14ac:dyDescent="0.2"/>
    <row r="355" s="13" customFormat="1" ht="15" customHeight="1" x14ac:dyDescent="0.2"/>
    <row r="356" s="13" customFormat="1" ht="15" customHeight="1" x14ac:dyDescent="0.2"/>
    <row r="357" s="13" customFormat="1" ht="15" customHeight="1" x14ac:dyDescent="0.2"/>
    <row r="358" s="13" customFormat="1" ht="15" customHeight="1" x14ac:dyDescent="0.2"/>
    <row r="359" s="13" customFormat="1" ht="15" customHeight="1" x14ac:dyDescent="0.2"/>
    <row r="360" s="13" customFormat="1" ht="15" customHeight="1" x14ac:dyDescent="0.2"/>
    <row r="361" s="13" customFormat="1" ht="15" customHeight="1" x14ac:dyDescent="0.2"/>
    <row r="362" s="13" customFormat="1" ht="15" customHeight="1" x14ac:dyDescent="0.2"/>
    <row r="363" s="13" customFormat="1" ht="15" customHeight="1" x14ac:dyDescent="0.2"/>
    <row r="364" s="13" customFormat="1" ht="15" customHeight="1" x14ac:dyDescent="0.2"/>
    <row r="365" s="13" customFormat="1" ht="15" customHeight="1" x14ac:dyDescent="0.2"/>
    <row r="366" s="13" customFormat="1" ht="15" customHeight="1" x14ac:dyDescent="0.2"/>
    <row r="367" s="13" customFormat="1" ht="15" customHeight="1" x14ac:dyDescent="0.2"/>
    <row r="368" s="13" customFormat="1" ht="15" customHeight="1" x14ac:dyDescent="0.2"/>
    <row r="369" s="13" customFormat="1" ht="15" customHeight="1" x14ac:dyDescent="0.2"/>
    <row r="370" s="13" customFormat="1" ht="15" customHeight="1" x14ac:dyDescent="0.2"/>
    <row r="371" s="13" customFormat="1" ht="15" customHeight="1" x14ac:dyDescent="0.2"/>
    <row r="372" s="13" customFormat="1" ht="15" customHeight="1" x14ac:dyDescent="0.2"/>
    <row r="373" s="13" customFormat="1" ht="15" customHeight="1" x14ac:dyDescent="0.2"/>
    <row r="374" s="13" customFormat="1" ht="15" customHeight="1" x14ac:dyDescent="0.2"/>
    <row r="375" s="13" customFormat="1" ht="15" customHeight="1" x14ac:dyDescent="0.2"/>
    <row r="376" s="13" customFormat="1" ht="15" customHeight="1" x14ac:dyDescent="0.2"/>
    <row r="377" s="13" customFormat="1" ht="15" customHeight="1" x14ac:dyDescent="0.2"/>
    <row r="378" s="13" customFormat="1" ht="15" customHeight="1" x14ac:dyDescent="0.2"/>
    <row r="379" s="13" customFormat="1" ht="15" customHeight="1" x14ac:dyDescent="0.2"/>
    <row r="380" s="13" customFormat="1" ht="15" customHeight="1" x14ac:dyDescent="0.2"/>
    <row r="381" s="13" customFormat="1" ht="15" customHeight="1" x14ac:dyDescent="0.2"/>
    <row r="382" s="13" customFormat="1" ht="15" customHeight="1" x14ac:dyDescent="0.2"/>
    <row r="383" s="13" customFormat="1" ht="15" customHeight="1" x14ac:dyDescent="0.2"/>
    <row r="384" s="13" customFormat="1" ht="15" customHeight="1" x14ac:dyDescent="0.2"/>
    <row r="385" s="13" customFormat="1" ht="15" customHeight="1" x14ac:dyDescent="0.2"/>
    <row r="386" s="13" customFormat="1" ht="15" customHeight="1" x14ac:dyDescent="0.2"/>
    <row r="387" s="13" customFormat="1" ht="15" customHeight="1" x14ac:dyDescent="0.2"/>
    <row r="388" s="13" customFormat="1" ht="15" customHeight="1" x14ac:dyDescent="0.2"/>
    <row r="389" s="13" customFormat="1" ht="15" customHeight="1" x14ac:dyDescent="0.2"/>
    <row r="390" s="13" customFormat="1" ht="15" customHeight="1" x14ac:dyDescent="0.2"/>
    <row r="391" s="13" customFormat="1" ht="15" customHeight="1" x14ac:dyDescent="0.2"/>
    <row r="392" s="13" customFormat="1" ht="15" customHeight="1" x14ac:dyDescent="0.2"/>
    <row r="393" s="13" customFormat="1" ht="15" customHeight="1" x14ac:dyDescent="0.2"/>
    <row r="394" s="13" customFormat="1" ht="15" customHeight="1" x14ac:dyDescent="0.2"/>
    <row r="395" s="13" customFormat="1" ht="15" customHeight="1" x14ac:dyDescent="0.2"/>
    <row r="396" s="13" customFormat="1" ht="15" customHeight="1" x14ac:dyDescent="0.2"/>
    <row r="397" s="13" customFormat="1" ht="15" customHeight="1" x14ac:dyDescent="0.2"/>
    <row r="398" s="13" customFormat="1" ht="15" customHeight="1" x14ac:dyDescent="0.2"/>
    <row r="399" s="13" customFormat="1" ht="15" customHeight="1" x14ac:dyDescent="0.2"/>
    <row r="400" s="13" customFormat="1" ht="15" customHeight="1" x14ac:dyDescent="0.2"/>
    <row r="401" s="13" customFormat="1" ht="15" customHeight="1" x14ac:dyDescent="0.2"/>
    <row r="402" s="13" customFormat="1" ht="15" customHeight="1" x14ac:dyDescent="0.2"/>
    <row r="403" s="13" customFormat="1" ht="15" customHeight="1" x14ac:dyDescent="0.2"/>
    <row r="404" s="13" customFormat="1" ht="15" customHeight="1" x14ac:dyDescent="0.2"/>
    <row r="405" s="13" customFormat="1" ht="15" customHeight="1" x14ac:dyDescent="0.2"/>
    <row r="406" s="13" customFormat="1" ht="15" customHeight="1" x14ac:dyDescent="0.2"/>
    <row r="407" s="13" customFormat="1" ht="15" customHeight="1" x14ac:dyDescent="0.2"/>
    <row r="408" s="13" customFormat="1" ht="15" customHeight="1" x14ac:dyDescent="0.2"/>
    <row r="409" s="13" customFormat="1" ht="15" customHeight="1" x14ac:dyDescent="0.2"/>
    <row r="410" s="13" customFormat="1" ht="15" customHeight="1" x14ac:dyDescent="0.2"/>
    <row r="411" s="13" customFormat="1" ht="15" customHeight="1" x14ac:dyDescent="0.2"/>
    <row r="412" s="13" customFormat="1" ht="15" customHeight="1" x14ac:dyDescent="0.2"/>
    <row r="413" s="13" customFormat="1" ht="15" customHeight="1" x14ac:dyDescent="0.2"/>
    <row r="414" s="13" customFormat="1" ht="15" customHeight="1" x14ac:dyDescent="0.2"/>
    <row r="415" s="13" customFormat="1" ht="15" customHeight="1" x14ac:dyDescent="0.2"/>
    <row r="416" s="13" customFormat="1" ht="15" customHeight="1" x14ac:dyDescent="0.2"/>
    <row r="417" s="13" customFormat="1" ht="15" customHeight="1" x14ac:dyDescent="0.2"/>
    <row r="418" s="13" customFormat="1" ht="15" customHeight="1" x14ac:dyDescent="0.2"/>
    <row r="419" s="13" customFormat="1" ht="15" customHeight="1" x14ac:dyDescent="0.2"/>
    <row r="420" s="13" customFormat="1" ht="15" customHeight="1" x14ac:dyDescent="0.2"/>
    <row r="421" s="13" customFormat="1" ht="15" customHeight="1" x14ac:dyDescent="0.2"/>
    <row r="422" s="13" customFormat="1" ht="15" customHeight="1" x14ac:dyDescent="0.2"/>
    <row r="423" s="13" customFormat="1" ht="15" customHeight="1" x14ac:dyDescent="0.2"/>
    <row r="424" s="13" customFormat="1" ht="15" customHeight="1" x14ac:dyDescent="0.2"/>
    <row r="425" s="13" customFormat="1" ht="15" customHeight="1" x14ac:dyDescent="0.2"/>
    <row r="426" s="13" customFormat="1" ht="15" customHeight="1" x14ac:dyDescent="0.2"/>
    <row r="427" s="13" customFormat="1" ht="15" customHeight="1" x14ac:dyDescent="0.2"/>
    <row r="428" s="13" customFormat="1" ht="15" customHeight="1" x14ac:dyDescent="0.2"/>
    <row r="429" s="13" customFormat="1" ht="15" customHeight="1" x14ac:dyDescent="0.2"/>
    <row r="430" s="13" customFormat="1" ht="15" customHeight="1" x14ac:dyDescent="0.2"/>
    <row r="431" s="13" customFormat="1" ht="15" customHeight="1" x14ac:dyDescent="0.2"/>
    <row r="432" s="13" customFormat="1" ht="15" customHeight="1" x14ac:dyDescent="0.2"/>
    <row r="433" s="13" customFormat="1" ht="15" customHeight="1" x14ac:dyDescent="0.2"/>
    <row r="434" s="13" customFormat="1" ht="15" customHeight="1" x14ac:dyDescent="0.2"/>
    <row r="435" s="13" customFormat="1" ht="15" customHeight="1" x14ac:dyDescent="0.2"/>
    <row r="436" s="13" customFormat="1" ht="15" customHeight="1" x14ac:dyDescent="0.2"/>
    <row r="437" s="13" customFormat="1" ht="15" customHeight="1" x14ac:dyDescent="0.2"/>
    <row r="438" s="13" customFormat="1" ht="15" customHeight="1" x14ac:dyDescent="0.2"/>
    <row r="439" s="13" customFormat="1" ht="15" customHeight="1" x14ac:dyDescent="0.2"/>
    <row r="440" s="13" customFormat="1" ht="15" customHeight="1" x14ac:dyDescent="0.2"/>
    <row r="441" s="13" customFormat="1" ht="15" customHeight="1" x14ac:dyDescent="0.2"/>
    <row r="442" s="13" customFormat="1" ht="15" customHeight="1" x14ac:dyDescent="0.2"/>
    <row r="443" s="13" customFormat="1" ht="15" customHeight="1" x14ac:dyDescent="0.2"/>
    <row r="444" s="13" customFormat="1" ht="15" customHeight="1" x14ac:dyDescent="0.2"/>
    <row r="445" s="13" customFormat="1" ht="15" customHeight="1" x14ac:dyDescent="0.2"/>
    <row r="446" s="13" customFormat="1" ht="15" customHeight="1" x14ac:dyDescent="0.2"/>
    <row r="447" s="13" customFormat="1" ht="15" customHeight="1" x14ac:dyDescent="0.2"/>
    <row r="448" s="13" customFormat="1" ht="15" customHeight="1" x14ac:dyDescent="0.2"/>
    <row r="449" s="13" customFormat="1" ht="15" customHeight="1" x14ac:dyDescent="0.2"/>
    <row r="450" s="13" customFormat="1" ht="15" customHeight="1" x14ac:dyDescent="0.2"/>
    <row r="451" s="13" customFormat="1" ht="15" customHeight="1" x14ac:dyDescent="0.2"/>
    <row r="452" s="13" customFormat="1" ht="15" customHeight="1" x14ac:dyDescent="0.2"/>
    <row r="453" s="13" customFormat="1" ht="15" customHeight="1" x14ac:dyDescent="0.2"/>
    <row r="454" s="13" customFormat="1" ht="15" customHeight="1" x14ac:dyDescent="0.2"/>
    <row r="455" s="13" customFormat="1" ht="15" customHeight="1" x14ac:dyDescent="0.2"/>
    <row r="456" s="13" customFormat="1" ht="15" customHeight="1" x14ac:dyDescent="0.2"/>
    <row r="457" s="13" customFormat="1" ht="15" customHeight="1" x14ac:dyDescent="0.2"/>
    <row r="458" s="13" customFormat="1" ht="15" customHeight="1" x14ac:dyDescent="0.2"/>
    <row r="459" s="13" customFormat="1" ht="15" customHeight="1" x14ac:dyDescent="0.2"/>
    <row r="460" s="13" customFormat="1" ht="15" customHeight="1" x14ac:dyDescent="0.2"/>
    <row r="461" s="13" customFormat="1" ht="15" customHeight="1" x14ac:dyDescent="0.2"/>
    <row r="462" s="13" customFormat="1" ht="15" customHeight="1" x14ac:dyDescent="0.2"/>
    <row r="463" s="13" customFormat="1" ht="15" customHeight="1" x14ac:dyDescent="0.2"/>
    <row r="464" s="13" customFormat="1" ht="15" customHeight="1" x14ac:dyDescent="0.2"/>
    <row r="465" s="13" customFormat="1" ht="15" customHeight="1" x14ac:dyDescent="0.2"/>
    <row r="466" s="13" customFormat="1" ht="15" customHeight="1" x14ac:dyDescent="0.2"/>
    <row r="467" s="13" customFormat="1" ht="15" customHeight="1" x14ac:dyDescent="0.2"/>
    <row r="468" s="13" customFormat="1" ht="15" customHeight="1" x14ac:dyDescent="0.2"/>
    <row r="469" s="13" customFormat="1" ht="15" customHeight="1" x14ac:dyDescent="0.2"/>
    <row r="470" s="13" customFormat="1" ht="15" customHeight="1" x14ac:dyDescent="0.2"/>
    <row r="471" s="13" customFormat="1" ht="15" customHeight="1" x14ac:dyDescent="0.2"/>
    <row r="472" s="13" customFormat="1" ht="15" customHeight="1" x14ac:dyDescent="0.2"/>
    <row r="473" s="13" customFormat="1" ht="15" customHeight="1" x14ac:dyDescent="0.2"/>
    <row r="474" s="13" customFormat="1" ht="15" customHeight="1" x14ac:dyDescent="0.2"/>
    <row r="475" s="13" customFormat="1" ht="15" customHeight="1" x14ac:dyDescent="0.2"/>
    <row r="476" s="13" customFormat="1" ht="15" customHeight="1" x14ac:dyDescent="0.2"/>
    <row r="477" s="13" customFormat="1" ht="15" customHeight="1" x14ac:dyDescent="0.2"/>
    <row r="478" s="13" customFormat="1" ht="15" customHeight="1" x14ac:dyDescent="0.2"/>
    <row r="479" s="13" customFormat="1" ht="15" customHeight="1" x14ac:dyDescent="0.2"/>
    <row r="480" s="13" customFormat="1" ht="15" customHeight="1" x14ac:dyDescent="0.2"/>
    <row r="481" s="13" customFormat="1" ht="15" customHeight="1" x14ac:dyDescent="0.2"/>
    <row r="482" s="13" customFormat="1" ht="15" customHeight="1" x14ac:dyDescent="0.2"/>
    <row r="483" s="13" customFormat="1" ht="15" customHeight="1" x14ac:dyDescent="0.2"/>
    <row r="484" s="13" customFormat="1" ht="15" customHeight="1" x14ac:dyDescent="0.2"/>
    <row r="485" s="13" customFormat="1" ht="15" customHeight="1" x14ac:dyDescent="0.2"/>
    <row r="486" s="13" customFormat="1" ht="15" customHeight="1" x14ac:dyDescent="0.2"/>
    <row r="487" s="13" customFormat="1" ht="15" customHeight="1" x14ac:dyDescent="0.2"/>
    <row r="488" s="13" customFormat="1" ht="15" customHeight="1" x14ac:dyDescent="0.2"/>
    <row r="489" s="13" customFormat="1" ht="15" customHeight="1" x14ac:dyDescent="0.2"/>
    <row r="490" s="13" customFormat="1" ht="15" customHeight="1" x14ac:dyDescent="0.2"/>
    <row r="491" s="13" customFormat="1" ht="15" customHeight="1" x14ac:dyDescent="0.2"/>
    <row r="492" s="13" customFormat="1" ht="15" customHeight="1" x14ac:dyDescent="0.2"/>
    <row r="493" s="13" customFormat="1" ht="15" customHeight="1" x14ac:dyDescent="0.2"/>
    <row r="494" s="13" customFormat="1" ht="15" customHeight="1" x14ac:dyDescent="0.2"/>
    <row r="495" s="13" customFormat="1" ht="15" customHeight="1" x14ac:dyDescent="0.2"/>
    <row r="496" s="13" customFormat="1" ht="15" customHeight="1" x14ac:dyDescent="0.2"/>
    <row r="497" s="13" customFormat="1" ht="15" customHeight="1" x14ac:dyDescent="0.2"/>
    <row r="498" s="13" customFormat="1" ht="15" customHeight="1" x14ac:dyDescent="0.2"/>
    <row r="499" s="13" customFormat="1" ht="15" customHeight="1" x14ac:dyDescent="0.2"/>
    <row r="500" s="13" customFormat="1" ht="15" customHeight="1" x14ac:dyDescent="0.2"/>
    <row r="501" s="13" customFormat="1" ht="15" customHeight="1" x14ac:dyDescent="0.2"/>
    <row r="502" s="13" customFormat="1" ht="15" customHeight="1" x14ac:dyDescent="0.2"/>
    <row r="503" s="13" customFormat="1" ht="15" customHeight="1" x14ac:dyDescent="0.2"/>
    <row r="504" s="13" customFormat="1" ht="15" customHeight="1" x14ac:dyDescent="0.2"/>
    <row r="505" s="13" customFormat="1" ht="15" customHeight="1" x14ac:dyDescent="0.2"/>
    <row r="506" s="13" customFormat="1" ht="15" customHeight="1" x14ac:dyDescent="0.2"/>
    <row r="507" s="13" customFormat="1" ht="15" customHeight="1" x14ac:dyDescent="0.2"/>
    <row r="508" s="13" customFormat="1" ht="15" customHeight="1" x14ac:dyDescent="0.2"/>
    <row r="509" s="13" customFormat="1" ht="15" customHeight="1" x14ac:dyDescent="0.2"/>
    <row r="510" s="13" customFormat="1" ht="15" customHeight="1" x14ac:dyDescent="0.2"/>
    <row r="511" s="13" customFormat="1" ht="15" customHeight="1" x14ac:dyDescent="0.2"/>
    <row r="512" s="13" customFormat="1" ht="15" customHeight="1" x14ac:dyDescent="0.2"/>
    <row r="513" s="13" customFormat="1" ht="15" customHeight="1" x14ac:dyDescent="0.2"/>
    <row r="514" s="13" customFormat="1" ht="15" customHeight="1" x14ac:dyDescent="0.2"/>
    <row r="515" s="13" customFormat="1" ht="15" customHeight="1" x14ac:dyDescent="0.2"/>
    <row r="516" s="13" customFormat="1" ht="15" customHeight="1" x14ac:dyDescent="0.2"/>
    <row r="517" s="13" customFormat="1" ht="15" customHeight="1" x14ac:dyDescent="0.2"/>
    <row r="518" s="13" customFormat="1" ht="15" customHeight="1" x14ac:dyDescent="0.2"/>
    <row r="519" s="13" customFormat="1" ht="15" customHeight="1" x14ac:dyDescent="0.2"/>
    <row r="520" s="13" customFormat="1" ht="15" customHeight="1" x14ac:dyDescent="0.2"/>
    <row r="521" s="13" customFormat="1" ht="15" customHeight="1" x14ac:dyDescent="0.2"/>
    <row r="522" s="13" customFormat="1" ht="15" customHeight="1" x14ac:dyDescent="0.2"/>
    <row r="523" s="13" customFormat="1" ht="15" customHeight="1" x14ac:dyDescent="0.2"/>
    <row r="524" s="13" customFormat="1" ht="15" customHeight="1" x14ac:dyDescent="0.2"/>
    <row r="525" s="13" customFormat="1" ht="15" customHeight="1" x14ac:dyDescent="0.2"/>
    <row r="526" s="13" customFormat="1" ht="15" customHeight="1" x14ac:dyDescent="0.2"/>
    <row r="527" s="13" customFormat="1" ht="15" customHeight="1" x14ac:dyDescent="0.2"/>
    <row r="528" s="13" customFormat="1" ht="15" customHeight="1" x14ac:dyDescent="0.2"/>
    <row r="529" s="13" customFormat="1" ht="15" customHeight="1" x14ac:dyDescent="0.2"/>
    <row r="530" s="13" customFormat="1" ht="15" customHeight="1" x14ac:dyDescent="0.2"/>
    <row r="531" s="13" customFormat="1" ht="15" customHeight="1" x14ac:dyDescent="0.2"/>
    <row r="532" s="13" customFormat="1" ht="15" customHeight="1" x14ac:dyDescent="0.2"/>
    <row r="533" s="13" customFormat="1" ht="15" customHeight="1" x14ac:dyDescent="0.2"/>
    <row r="534" s="13" customFormat="1" ht="15" customHeight="1" x14ac:dyDescent="0.2"/>
    <row r="535" s="13" customFormat="1" ht="15" customHeight="1" x14ac:dyDescent="0.2"/>
    <row r="536" s="13" customFormat="1" ht="15" customHeight="1" x14ac:dyDescent="0.2"/>
    <row r="537" s="13" customFormat="1" ht="15" customHeight="1" x14ac:dyDescent="0.2"/>
    <row r="538" s="13" customFormat="1" ht="15" customHeight="1" x14ac:dyDescent="0.2"/>
    <row r="539" s="13" customFormat="1" ht="15" customHeight="1" x14ac:dyDescent="0.2"/>
    <row r="540" s="13" customFormat="1" ht="15" customHeight="1" x14ac:dyDescent="0.2"/>
    <row r="541" s="13" customFormat="1" ht="15" customHeight="1" x14ac:dyDescent="0.2"/>
    <row r="542" s="13" customFormat="1" ht="15" customHeight="1" x14ac:dyDescent="0.2"/>
    <row r="543" s="13" customFormat="1" ht="15" customHeight="1" x14ac:dyDescent="0.2"/>
    <row r="544" s="13" customFormat="1" ht="15" customHeight="1" x14ac:dyDescent="0.2"/>
    <row r="545" s="13" customFormat="1" ht="15" customHeight="1" x14ac:dyDescent="0.2"/>
    <row r="546" s="13" customFormat="1" ht="15" customHeight="1" x14ac:dyDescent="0.2"/>
    <row r="547" s="13" customFormat="1" ht="15" customHeight="1" x14ac:dyDescent="0.2"/>
    <row r="548" s="13" customFormat="1" ht="15" customHeight="1" x14ac:dyDescent="0.2"/>
    <row r="549" s="13" customFormat="1" ht="15" customHeight="1" x14ac:dyDescent="0.2"/>
    <row r="550" s="13" customFormat="1" ht="15" customHeight="1" x14ac:dyDescent="0.2"/>
    <row r="551" s="13" customFormat="1" ht="15" customHeight="1" x14ac:dyDescent="0.2"/>
    <row r="552" s="13" customFormat="1" ht="15" customHeight="1" x14ac:dyDescent="0.2"/>
    <row r="553" s="13" customFormat="1" ht="15" customHeight="1" x14ac:dyDescent="0.2"/>
    <row r="554" s="13" customFormat="1" ht="15" customHeight="1" x14ac:dyDescent="0.2"/>
    <row r="555" s="13" customFormat="1" ht="15" customHeight="1" x14ac:dyDescent="0.2"/>
    <row r="556" s="13" customFormat="1" ht="15" customHeight="1" x14ac:dyDescent="0.2"/>
    <row r="557" s="13" customFormat="1" ht="15" customHeight="1" x14ac:dyDescent="0.2"/>
    <row r="558" s="13" customFormat="1" ht="15" customHeight="1" x14ac:dyDescent="0.2"/>
    <row r="559" s="13" customFormat="1" ht="15" customHeight="1" x14ac:dyDescent="0.2"/>
    <row r="560" s="13" customFormat="1" ht="15" customHeight="1" x14ac:dyDescent="0.2"/>
    <row r="561" spans="2:5" s="13" customFormat="1" ht="15" customHeight="1" x14ac:dyDescent="0.2"/>
    <row r="562" spans="2:5" s="13" customFormat="1" ht="15" customHeight="1" x14ac:dyDescent="0.2"/>
    <row r="563" spans="2:5" s="51" customFormat="1" ht="15" customHeight="1" x14ac:dyDescent="0.25">
      <c r="B563" s="13"/>
      <c r="C563" s="13"/>
      <c r="D563" s="13"/>
      <c r="E563" s="13"/>
    </row>
    <row r="564" spans="2:5" s="51" customFormat="1" ht="15" customHeight="1" x14ac:dyDescent="0.25">
      <c r="B564" s="13"/>
      <c r="C564" s="13"/>
    </row>
    <row r="565" spans="2:5" s="51" customFormat="1" ht="15" customHeight="1" x14ac:dyDescent="0.25"/>
    <row r="566" spans="2:5" s="51" customFormat="1" ht="15" customHeight="1" x14ac:dyDescent="0.25"/>
    <row r="567" spans="2:5" s="51" customFormat="1" ht="15" customHeight="1" x14ac:dyDescent="0.25"/>
    <row r="568" spans="2:5" s="51" customFormat="1" ht="15" customHeight="1" x14ac:dyDescent="0.25"/>
    <row r="569" spans="2:5" s="51" customFormat="1" ht="15" customHeight="1" x14ac:dyDescent="0.25"/>
    <row r="570" spans="2:5" s="51" customFormat="1" ht="15" customHeight="1" x14ac:dyDescent="0.25"/>
    <row r="571" spans="2:5" s="51" customFormat="1" ht="15" customHeight="1" x14ac:dyDescent="0.25"/>
    <row r="572" spans="2:5" s="51" customFormat="1" ht="15" customHeight="1" x14ac:dyDescent="0.25"/>
    <row r="573" spans="2:5" s="51" customFormat="1" ht="15" customHeight="1" x14ac:dyDescent="0.25"/>
    <row r="574" spans="2:5" s="51" customFormat="1" ht="15" customHeight="1" x14ac:dyDescent="0.25"/>
    <row r="575" spans="2:5" s="51" customFormat="1" ht="15" customHeight="1" x14ac:dyDescent="0.25"/>
    <row r="576" spans="2:5" s="51" customFormat="1" ht="15" customHeight="1" x14ac:dyDescent="0.25"/>
    <row r="577" s="51" customFormat="1" ht="15" customHeight="1" x14ac:dyDescent="0.25"/>
    <row r="578" s="51" customFormat="1" ht="15" customHeight="1" x14ac:dyDescent="0.25"/>
    <row r="579" s="51" customFormat="1" ht="15" customHeight="1" x14ac:dyDescent="0.25"/>
    <row r="580" s="51" customFormat="1" ht="15" customHeight="1" x14ac:dyDescent="0.25"/>
    <row r="581" s="51" customFormat="1" ht="15" customHeight="1" x14ac:dyDescent="0.25"/>
    <row r="582" s="51" customFormat="1" ht="15" customHeight="1" x14ac:dyDescent="0.25"/>
    <row r="583" s="51" customFormat="1" ht="15" customHeight="1" x14ac:dyDescent="0.25"/>
    <row r="584" s="51" customFormat="1" ht="15" customHeight="1" x14ac:dyDescent="0.25"/>
    <row r="585" s="51" customFormat="1" ht="15" customHeight="1" x14ac:dyDescent="0.25"/>
    <row r="586" s="51" customFormat="1" ht="15" customHeight="1" x14ac:dyDescent="0.25"/>
    <row r="587" s="51" customFormat="1" ht="15" customHeight="1" x14ac:dyDescent="0.25"/>
    <row r="588" s="51" customFormat="1" ht="15" customHeight="1" x14ac:dyDescent="0.25"/>
    <row r="589" s="51" customFormat="1" ht="15" customHeight="1" x14ac:dyDescent="0.25"/>
    <row r="590" s="51" customFormat="1" ht="15" customHeight="1" x14ac:dyDescent="0.25"/>
    <row r="591" s="51" customFormat="1" ht="15" customHeight="1" x14ac:dyDescent="0.25"/>
    <row r="592" s="51" customFormat="1" ht="15" customHeight="1" x14ac:dyDescent="0.25"/>
    <row r="593" s="51" customFormat="1" ht="15" customHeight="1" x14ac:dyDescent="0.25"/>
    <row r="594" s="51" customFormat="1" ht="15" customHeight="1" x14ac:dyDescent="0.25"/>
    <row r="595" s="51" customFormat="1" ht="15" customHeight="1" x14ac:dyDescent="0.25"/>
    <row r="596" s="51" customFormat="1" ht="15" customHeight="1" x14ac:dyDescent="0.25"/>
    <row r="597" s="51" customFormat="1" ht="15" customHeight="1" x14ac:dyDescent="0.25"/>
    <row r="598" s="51" customFormat="1" ht="15" customHeight="1" x14ac:dyDescent="0.25"/>
    <row r="599" s="51" customFormat="1" ht="15" customHeight="1" x14ac:dyDescent="0.25"/>
    <row r="600" s="51" customFormat="1" ht="15" customHeight="1" x14ac:dyDescent="0.25"/>
    <row r="601" s="51" customFormat="1" ht="15" customHeight="1" x14ac:dyDescent="0.25"/>
    <row r="602" s="51" customFormat="1" ht="15" customHeight="1" x14ac:dyDescent="0.25"/>
    <row r="603" s="51" customFormat="1" ht="15" customHeight="1" x14ac:dyDescent="0.25"/>
    <row r="604" s="51" customFormat="1" ht="15" customHeight="1" x14ac:dyDescent="0.25"/>
    <row r="605" s="51" customFormat="1" ht="12" x14ac:dyDescent="0.25"/>
    <row r="606" s="51" customFormat="1" ht="12" x14ac:dyDescent="0.25"/>
    <row r="607" s="51" customFormat="1" ht="12" x14ac:dyDescent="0.25"/>
    <row r="608" s="51" customFormat="1" ht="12" x14ac:dyDescent="0.25"/>
    <row r="609" s="51" customFormat="1" ht="12" x14ac:dyDescent="0.25"/>
    <row r="610" s="51" customFormat="1" ht="12" x14ac:dyDescent="0.25"/>
    <row r="611" s="51" customFormat="1" ht="12" x14ac:dyDescent="0.25"/>
    <row r="612" s="51" customFormat="1" ht="12" x14ac:dyDescent="0.25"/>
    <row r="613" s="51" customFormat="1" ht="12" x14ac:dyDescent="0.25"/>
    <row r="614" s="51" customFormat="1" ht="12" x14ac:dyDescent="0.25"/>
    <row r="615" s="51" customFormat="1" ht="12" x14ac:dyDescent="0.25"/>
    <row r="616" s="51" customFormat="1" ht="12" x14ac:dyDescent="0.25"/>
    <row r="617" s="51" customFormat="1" ht="12" x14ac:dyDescent="0.25"/>
    <row r="618" s="51" customFormat="1" ht="12" x14ac:dyDescent="0.25"/>
    <row r="619" s="51" customFormat="1" ht="12" x14ac:dyDescent="0.25"/>
    <row r="620" s="51" customFormat="1" ht="12" x14ac:dyDescent="0.25"/>
    <row r="621" s="51" customFormat="1" ht="12" x14ac:dyDescent="0.25"/>
    <row r="622" s="51" customFormat="1" ht="12" x14ac:dyDescent="0.25"/>
    <row r="623" s="51" customFormat="1" ht="12" x14ac:dyDescent="0.25"/>
    <row r="624" s="51" customFormat="1" ht="12" x14ac:dyDescent="0.25"/>
    <row r="625" s="51" customFormat="1" ht="12" x14ac:dyDescent="0.25"/>
    <row r="626" s="51" customFormat="1" ht="12" x14ac:dyDescent="0.25"/>
    <row r="627" s="51" customFormat="1" ht="12" x14ac:dyDescent="0.25"/>
    <row r="628" s="51" customFormat="1" ht="12" x14ac:dyDescent="0.25"/>
    <row r="629" s="51" customFormat="1" ht="12" x14ac:dyDescent="0.25"/>
    <row r="630" s="51" customFormat="1" ht="12" x14ac:dyDescent="0.25"/>
    <row r="631" s="51" customFormat="1" ht="12" x14ac:dyDescent="0.25"/>
    <row r="632" s="51" customFormat="1" ht="12" x14ac:dyDescent="0.25"/>
    <row r="633" s="51" customFormat="1" ht="12" x14ac:dyDescent="0.25"/>
    <row r="634" s="51" customFormat="1" ht="12" x14ac:dyDescent="0.25"/>
    <row r="635" s="51" customFormat="1" ht="12" x14ac:dyDescent="0.25"/>
    <row r="636" s="51" customFormat="1" ht="12" x14ac:dyDescent="0.25"/>
    <row r="637" s="51" customFormat="1" ht="12" x14ac:dyDescent="0.25"/>
    <row r="638" s="51" customFormat="1" ht="12" x14ac:dyDescent="0.25"/>
    <row r="639" s="51" customFormat="1" ht="12" x14ac:dyDescent="0.25"/>
    <row r="640" s="51" customFormat="1" ht="12" x14ac:dyDescent="0.25"/>
    <row r="641" s="51" customFormat="1" ht="12" x14ac:dyDescent="0.25"/>
    <row r="642" s="51" customFormat="1" ht="12" x14ac:dyDescent="0.25"/>
    <row r="643" s="51" customFormat="1" ht="12" x14ac:dyDescent="0.25"/>
    <row r="644" s="51" customFormat="1" ht="12" x14ac:dyDescent="0.25"/>
    <row r="645" s="51" customFormat="1" ht="12" x14ac:dyDescent="0.25"/>
    <row r="646" s="51" customFormat="1" ht="12" x14ac:dyDescent="0.25"/>
    <row r="647" s="51" customFormat="1" ht="12" x14ac:dyDescent="0.25"/>
    <row r="648" s="51" customFormat="1" ht="12" x14ac:dyDescent="0.25"/>
    <row r="649" s="51" customFormat="1" ht="12" x14ac:dyDescent="0.25"/>
    <row r="650" s="51" customFormat="1" ht="12" x14ac:dyDescent="0.25"/>
    <row r="651" s="51" customFormat="1" ht="12" x14ac:dyDescent="0.25"/>
    <row r="652" s="51" customFormat="1" ht="12" x14ac:dyDescent="0.25"/>
    <row r="653" s="51" customFormat="1" ht="12" x14ac:dyDescent="0.25"/>
    <row r="654" s="51" customFormat="1" ht="12" x14ac:dyDescent="0.25"/>
    <row r="655" s="51" customFormat="1" ht="12" x14ac:dyDescent="0.25"/>
    <row r="656" s="51" customFormat="1" ht="12" x14ac:dyDescent="0.25"/>
    <row r="657" s="51" customFormat="1" ht="12" x14ac:dyDescent="0.25"/>
    <row r="658" s="51" customFormat="1" ht="12" x14ac:dyDescent="0.25"/>
    <row r="659" s="51" customFormat="1" ht="12" x14ac:dyDescent="0.25"/>
    <row r="660" s="51" customFormat="1" ht="12" x14ac:dyDescent="0.25"/>
    <row r="661" s="51" customFormat="1" ht="12" x14ac:dyDescent="0.25"/>
    <row r="662" s="51" customFormat="1" ht="12" x14ac:dyDescent="0.25"/>
    <row r="663" s="51" customFormat="1" ht="12" x14ac:dyDescent="0.25"/>
    <row r="664" s="51" customFormat="1" ht="12" x14ac:dyDescent="0.25"/>
    <row r="665" s="51" customFormat="1" ht="12" x14ac:dyDescent="0.25"/>
    <row r="666" s="51" customFormat="1" ht="12" x14ac:dyDescent="0.25"/>
    <row r="667" s="51" customFormat="1" ht="12" x14ac:dyDescent="0.25"/>
    <row r="668" s="51" customFormat="1" ht="12" x14ac:dyDescent="0.25"/>
    <row r="669" s="51" customFormat="1" ht="12" x14ac:dyDescent="0.25"/>
    <row r="670" s="51" customFormat="1" ht="12" x14ac:dyDescent="0.25"/>
    <row r="671" s="51" customFormat="1" ht="12" x14ac:dyDescent="0.25"/>
    <row r="672" s="51" customFormat="1" ht="12" x14ac:dyDescent="0.25"/>
    <row r="673" s="51" customFormat="1" ht="12" x14ac:dyDescent="0.25"/>
    <row r="674" s="51" customFormat="1" ht="12" x14ac:dyDescent="0.25"/>
    <row r="675" s="51" customFormat="1" ht="12" x14ac:dyDescent="0.25"/>
    <row r="676" s="51" customFormat="1" ht="12" x14ac:dyDescent="0.25"/>
    <row r="677" s="51" customFormat="1" ht="12" x14ac:dyDescent="0.25"/>
    <row r="678" s="51" customFormat="1" ht="12" x14ac:dyDescent="0.25"/>
    <row r="679" s="51" customFormat="1" ht="12" x14ac:dyDescent="0.25"/>
    <row r="680" s="51" customFormat="1" ht="12" x14ac:dyDescent="0.25"/>
    <row r="681" s="51" customFormat="1" ht="12" x14ac:dyDescent="0.25"/>
    <row r="682" s="51" customFormat="1" ht="12" x14ac:dyDescent="0.25"/>
    <row r="683" s="51" customFormat="1" ht="12" x14ac:dyDescent="0.25"/>
    <row r="684" s="51" customFormat="1" ht="12" x14ac:dyDescent="0.25"/>
    <row r="685" s="51" customFormat="1" ht="12" x14ac:dyDescent="0.25"/>
    <row r="686" s="51" customFormat="1" ht="12" x14ac:dyDescent="0.25"/>
    <row r="687" s="51" customFormat="1" ht="12" x14ac:dyDescent="0.25"/>
    <row r="688" s="51" customFormat="1" ht="12" x14ac:dyDescent="0.25"/>
    <row r="689" s="51" customFormat="1" ht="12" x14ac:dyDescent="0.25"/>
    <row r="690" s="51" customFormat="1" ht="12" x14ac:dyDescent="0.25"/>
    <row r="691" s="51" customFormat="1" ht="12" x14ac:dyDescent="0.25"/>
    <row r="692" s="51" customFormat="1" ht="12" x14ac:dyDescent="0.25"/>
    <row r="693" s="51" customFormat="1" ht="12" x14ac:dyDescent="0.25"/>
    <row r="694" s="51" customFormat="1" ht="12" x14ac:dyDescent="0.25"/>
    <row r="695" s="51" customFormat="1" ht="12" x14ac:dyDescent="0.25"/>
    <row r="696" s="51" customFormat="1" ht="12" x14ac:dyDescent="0.25"/>
    <row r="697" s="51" customFormat="1" ht="12" x14ac:dyDescent="0.25"/>
    <row r="698" s="51" customFormat="1" ht="12" x14ac:dyDescent="0.25"/>
    <row r="699" s="51" customFormat="1" ht="12" x14ac:dyDescent="0.25"/>
    <row r="700" s="51" customFormat="1" ht="12" x14ac:dyDescent="0.25"/>
    <row r="701" s="51" customFormat="1" ht="12" x14ac:dyDescent="0.25"/>
    <row r="702" s="51" customFormat="1" ht="12" x14ac:dyDescent="0.25"/>
    <row r="703" s="51" customFormat="1" ht="12" x14ac:dyDescent="0.25"/>
    <row r="704" s="51" customFormat="1" ht="12" x14ac:dyDescent="0.25"/>
    <row r="705" s="51" customFormat="1" ht="12" x14ac:dyDescent="0.25"/>
    <row r="706" s="51" customFormat="1" ht="12" x14ac:dyDescent="0.25"/>
    <row r="707" s="51" customFormat="1" ht="12" x14ac:dyDescent="0.25"/>
    <row r="708" s="51" customFormat="1" ht="12" x14ac:dyDescent="0.25"/>
    <row r="709" s="51" customFormat="1" ht="12" x14ac:dyDescent="0.25"/>
    <row r="710" s="51" customFormat="1" ht="12" x14ac:dyDescent="0.25"/>
    <row r="711" s="51" customFormat="1" ht="12" x14ac:dyDescent="0.25"/>
    <row r="712" s="51" customFormat="1" ht="12" x14ac:dyDescent="0.25"/>
    <row r="713" s="51" customFormat="1" ht="12" x14ac:dyDescent="0.25"/>
    <row r="714" s="51" customFormat="1" ht="12" x14ac:dyDescent="0.25"/>
    <row r="715" s="51" customFormat="1" ht="12" x14ac:dyDescent="0.25"/>
    <row r="716" s="51" customFormat="1" ht="12" x14ac:dyDescent="0.25"/>
    <row r="717" s="51" customFormat="1" ht="12" x14ac:dyDescent="0.25"/>
    <row r="718" s="51" customFormat="1" ht="12" x14ac:dyDescent="0.25"/>
    <row r="719" s="51" customFormat="1" ht="12" x14ac:dyDescent="0.25"/>
    <row r="720" s="51" customFormat="1" ht="12" x14ac:dyDescent="0.25"/>
    <row r="721" s="51" customFormat="1" ht="12" x14ac:dyDescent="0.25"/>
    <row r="722" s="51" customFormat="1" ht="12" x14ac:dyDescent="0.25"/>
    <row r="723" s="51" customFormat="1" ht="12" x14ac:dyDescent="0.25"/>
    <row r="724" s="51" customFormat="1" ht="12" x14ac:dyDescent="0.25"/>
    <row r="725" s="51" customFormat="1" ht="12" x14ac:dyDescent="0.25"/>
    <row r="726" s="51" customFormat="1" ht="12" x14ac:dyDescent="0.25"/>
    <row r="727" s="51" customFormat="1" ht="12" x14ac:dyDescent="0.25"/>
    <row r="728" s="51" customFormat="1" ht="12" x14ac:dyDescent="0.25"/>
    <row r="729" s="51" customFormat="1" ht="12" x14ac:dyDescent="0.25"/>
    <row r="730" s="51" customFormat="1" ht="12" x14ac:dyDescent="0.25"/>
    <row r="731" s="51" customFormat="1" ht="12" x14ac:dyDescent="0.25"/>
    <row r="732" s="51" customFormat="1" ht="12" x14ac:dyDescent="0.25"/>
    <row r="733" s="51" customFormat="1" ht="12" x14ac:dyDescent="0.25"/>
    <row r="734" s="51" customFormat="1" ht="12" x14ac:dyDescent="0.25"/>
    <row r="735" s="51" customFormat="1" ht="12" x14ac:dyDescent="0.25"/>
    <row r="736" s="51" customFormat="1" ht="12" x14ac:dyDescent="0.25"/>
    <row r="737" s="51" customFormat="1" ht="12" x14ac:dyDescent="0.25"/>
    <row r="738" s="51" customFormat="1" ht="12" x14ac:dyDescent="0.25"/>
    <row r="739" s="51" customFormat="1" ht="12" x14ac:dyDescent="0.25"/>
    <row r="740" s="51" customFormat="1" ht="12" x14ac:dyDescent="0.25"/>
    <row r="741" s="51" customFormat="1" ht="12" x14ac:dyDescent="0.25"/>
    <row r="742" s="51" customFormat="1" ht="12" x14ac:dyDescent="0.25"/>
    <row r="743" s="51" customFormat="1" ht="12" x14ac:dyDescent="0.25"/>
    <row r="744" s="51" customFormat="1" ht="12" x14ac:dyDescent="0.25"/>
    <row r="745" s="51" customFormat="1" ht="12" x14ac:dyDescent="0.25"/>
    <row r="746" s="51" customFormat="1" ht="12" x14ac:dyDescent="0.25"/>
    <row r="747" s="51" customFormat="1" ht="12" x14ac:dyDescent="0.25"/>
    <row r="748" s="51" customFormat="1" ht="12" x14ac:dyDescent="0.25"/>
    <row r="749" s="51" customFormat="1" ht="12" x14ac:dyDescent="0.25"/>
    <row r="750" s="51" customFormat="1" ht="12" x14ac:dyDescent="0.25"/>
    <row r="751" s="51" customFormat="1" ht="12" x14ac:dyDescent="0.25"/>
    <row r="752" s="51" customFormat="1" ht="12" x14ac:dyDescent="0.25"/>
    <row r="753" s="51" customFormat="1" ht="12" x14ac:dyDescent="0.25"/>
    <row r="754" s="51" customFormat="1" ht="12" x14ac:dyDescent="0.25"/>
    <row r="755" s="51" customFormat="1" ht="12" x14ac:dyDescent="0.25"/>
    <row r="756" s="51" customFormat="1" ht="12" x14ac:dyDescent="0.25"/>
    <row r="757" s="51" customFormat="1" ht="12" x14ac:dyDescent="0.25"/>
    <row r="758" s="51" customFormat="1" ht="12" x14ac:dyDescent="0.25"/>
    <row r="759" s="51" customFormat="1" ht="12" x14ac:dyDescent="0.25"/>
    <row r="760" s="51" customFormat="1" ht="12" x14ac:dyDescent="0.25"/>
    <row r="761" s="51" customFormat="1" ht="12" x14ac:dyDescent="0.25"/>
    <row r="762" s="51" customFormat="1" ht="12" x14ac:dyDescent="0.25"/>
    <row r="763" s="51" customFormat="1" ht="12" x14ac:dyDescent="0.25"/>
    <row r="764" s="51" customFormat="1" ht="12" x14ac:dyDescent="0.25"/>
    <row r="765" s="51" customFormat="1" ht="12" x14ac:dyDescent="0.25"/>
    <row r="766" s="51" customFormat="1" ht="12" x14ac:dyDescent="0.25"/>
    <row r="767" s="51" customFormat="1" ht="12" x14ac:dyDescent="0.25"/>
    <row r="768" s="51" customFormat="1" ht="12" x14ac:dyDescent="0.25"/>
    <row r="769" s="51" customFormat="1" ht="12" x14ac:dyDescent="0.25"/>
    <row r="770" s="51" customFormat="1" ht="12" x14ac:dyDescent="0.25"/>
    <row r="771" s="51" customFormat="1" ht="12" x14ac:dyDescent="0.25"/>
    <row r="772" s="51" customFormat="1" ht="12" x14ac:dyDescent="0.25"/>
    <row r="773" s="51" customFormat="1" ht="12" x14ac:dyDescent="0.25"/>
    <row r="774" s="51" customFormat="1" ht="12" x14ac:dyDescent="0.25"/>
    <row r="775" s="51" customFormat="1" ht="12" x14ac:dyDescent="0.25"/>
    <row r="776" s="51" customFormat="1" ht="12" x14ac:dyDescent="0.25"/>
    <row r="777" s="51" customFormat="1" ht="12" x14ac:dyDescent="0.25"/>
    <row r="778" s="51" customFormat="1" ht="12" x14ac:dyDescent="0.25"/>
    <row r="779" s="51" customFormat="1" ht="12" x14ac:dyDescent="0.25"/>
    <row r="780" s="51" customFormat="1" ht="12" x14ac:dyDescent="0.25"/>
    <row r="781" s="51" customFormat="1" ht="12" x14ac:dyDescent="0.25"/>
    <row r="782" s="51" customFormat="1" ht="12" x14ac:dyDescent="0.25"/>
    <row r="783" s="51" customFormat="1" ht="12" x14ac:dyDescent="0.25"/>
    <row r="784" s="51" customFormat="1" ht="12" x14ac:dyDescent="0.25"/>
    <row r="785" s="51" customFormat="1" ht="12" x14ac:dyDescent="0.25"/>
    <row r="786" s="51" customFormat="1" ht="12" x14ac:dyDescent="0.25"/>
    <row r="787" s="51" customFormat="1" ht="12" x14ac:dyDescent="0.25"/>
    <row r="788" s="51" customFormat="1" ht="12" x14ac:dyDescent="0.25"/>
    <row r="789" s="51" customFormat="1" ht="12" x14ac:dyDescent="0.25"/>
    <row r="790" s="51" customFormat="1" ht="12" x14ac:dyDescent="0.25"/>
    <row r="791" s="51" customFormat="1" ht="12" x14ac:dyDescent="0.25"/>
    <row r="792" s="51" customFormat="1" ht="12" x14ac:dyDescent="0.25"/>
    <row r="793" s="51" customFormat="1" ht="12" x14ac:dyDescent="0.25"/>
    <row r="794" s="51" customFormat="1" ht="12" x14ac:dyDescent="0.25"/>
    <row r="795" s="51" customFormat="1" ht="12" x14ac:dyDescent="0.25"/>
    <row r="796" s="51" customFormat="1" ht="12" x14ac:dyDescent="0.25"/>
    <row r="797" s="51" customFormat="1" ht="12" x14ac:dyDescent="0.25"/>
    <row r="798" s="51" customFormat="1" ht="12" x14ac:dyDescent="0.25"/>
    <row r="799" s="51" customFormat="1" ht="12" x14ac:dyDescent="0.25"/>
    <row r="800" s="51" customFormat="1" ht="12" x14ac:dyDescent="0.25"/>
    <row r="801" s="51" customFormat="1" ht="12" x14ac:dyDescent="0.25"/>
    <row r="802" s="51" customFormat="1" ht="12" x14ac:dyDescent="0.25"/>
    <row r="803" s="51" customFormat="1" ht="12" x14ac:dyDescent="0.25"/>
    <row r="804" s="51" customFormat="1" ht="12" x14ac:dyDescent="0.25"/>
    <row r="805" s="51" customFormat="1" ht="12" x14ac:dyDescent="0.25"/>
    <row r="806" s="51" customFormat="1" ht="12" x14ac:dyDescent="0.25"/>
    <row r="807" s="51" customFormat="1" ht="12" x14ac:dyDescent="0.25"/>
    <row r="808" s="51" customFormat="1" ht="12" x14ac:dyDescent="0.25"/>
    <row r="809" s="51" customFormat="1" ht="12" x14ac:dyDescent="0.25"/>
    <row r="810" s="51" customFormat="1" ht="12" x14ac:dyDescent="0.25"/>
    <row r="811" s="51" customFormat="1" ht="12" x14ac:dyDescent="0.25"/>
    <row r="812" s="51" customFormat="1" ht="12" x14ac:dyDescent="0.25"/>
    <row r="813" s="51" customFormat="1" ht="12" x14ac:dyDescent="0.25"/>
    <row r="814" s="51" customFormat="1" ht="12" x14ac:dyDescent="0.25"/>
    <row r="815" s="51" customFormat="1" ht="12" x14ac:dyDescent="0.25"/>
    <row r="816" s="51" customFormat="1" ht="12" x14ac:dyDescent="0.25"/>
    <row r="817" s="51" customFormat="1" ht="12" x14ac:dyDescent="0.25"/>
    <row r="818" s="51" customFormat="1" ht="12" x14ac:dyDescent="0.25"/>
    <row r="819" s="51" customFormat="1" ht="12" x14ac:dyDescent="0.25"/>
    <row r="820" s="51" customFormat="1" ht="12" x14ac:dyDescent="0.25"/>
    <row r="821" s="51" customFormat="1" ht="12" x14ac:dyDescent="0.25"/>
    <row r="822" s="51" customFormat="1" ht="12" x14ac:dyDescent="0.25"/>
    <row r="823" s="51" customFormat="1" ht="12" x14ac:dyDescent="0.25"/>
    <row r="824" s="51" customFormat="1" ht="12" x14ac:dyDescent="0.25"/>
    <row r="825" s="51" customFormat="1" ht="12" x14ac:dyDescent="0.25"/>
    <row r="826" s="51" customFormat="1" ht="12" x14ac:dyDescent="0.25"/>
    <row r="827" s="51" customFormat="1" ht="12" x14ac:dyDescent="0.25"/>
    <row r="828" s="51" customFormat="1" ht="12" x14ac:dyDescent="0.25"/>
    <row r="829" s="51" customFormat="1" ht="12" x14ac:dyDescent="0.25"/>
    <row r="830" s="51" customFormat="1" ht="12" x14ac:dyDescent="0.25"/>
    <row r="831" s="51" customFormat="1" ht="12" x14ac:dyDescent="0.25"/>
    <row r="832" s="51" customFormat="1" ht="12" x14ac:dyDescent="0.25"/>
    <row r="833" s="51" customFormat="1" ht="12" x14ac:dyDescent="0.25"/>
    <row r="834" s="51" customFormat="1" ht="12" x14ac:dyDescent="0.25"/>
    <row r="835" s="51" customFormat="1" ht="12" x14ac:dyDescent="0.25"/>
    <row r="836" s="51" customFormat="1" ht="12" x14ac:dyDescent="0.25"/>
    <row r="837" s="51" customFormat="1" ht="12" x14ac:dyDescent="0.25"/>
    <row r="838" s="51" customFormat="1" ht="12" x14ac:dyDescent="0.25"/>
    <row r="839" s="51" customFormat="1" ht="12" x14ac:dyDescent="0.25"/>
    <row r="840" s="51" customFormat="1" ht="12" x14ac:dyDescent="0.25"/>
    <row r="841" s="51" customFormat="1" ht="12" x14ac:dyDescent="0.25"/>
    <row r="842" s="51" customFormat="1" ht="12" x14ac:dyDescent="0.25"/>
    <row r="843" s="51" customFormat="1" ht="12" x14ac:dyDescent="0.25"/>
    <row r="844" s="51" customFormat="1" ht="12" x14ac:dyDescent="0.25"/>
    <row r="845" s="51" customFormat="1" ht="12" x14ac:dyDescent="0.25"/>
    <row r="846" s="51" customFormat="1" ht="12" x14ac:dyDescent="0.25"/>
    <row r="847" s="51" customFormat="1" ht="12" x14ac:dyDescent="0.25"/>
    <row r="848" s="51" customFormat="1" ht="12" x14ac:dyDescent="0.25"/>
    <row r="849" s="51" customFormat="1" ht="12" x14ac:dyDescent="0.25"/>
    <row r="850" s="51" customFormat="1" ht="12" x14ac:dyDescent="0.25"/>
    <row r="851" s="51" customFormat="1" ht="12" x14ac:dyDescent="0.25"/>
    <row r="852" s="51" customFormat="1" ht="12" x14ac:dyDescent="0.25"/>
    <row r="853" s="51" customFormat="1" ht="12" x14ac:dyDescent="0.25"/>
    <row r="854" s="51" customFormat="1" ht="12" x14ac:dyDescent="0.25"/>
    <row r="855" s="51" customFormat="1" ht="12" x14ac:dyDescent="0.25"/>
    <row r="856" s="51" customFormat="1" ht="12" x14ac:dyDescent="0.25"/>
    <row r="857" s="51" customFormat="1" ht="12" x14ac:dyDescent="0.25"/>
    <row r="858" s="51" customFormat="1" ht="12" x14ac:dyDescent="0.25"/>
    <row r="859" s="51" customFormat="1" ht="12" x14ac:dyDescent="0.25"/>
    <row r="860" s="51" customFormat="1" ht="12" x14ac:dyDescent="0.25"/>
    <row r="861" s="51" customFormat="1" ht="12" x14ac:dyDescent="0.25"/>
    <row r="862" s="51" customFormat="1" ht="12" x14ac:dyDescent="0.25"/>
    <row r="863" s="51" customFormat="1" ht="12" x14ac:dyDescent="0.25"/>
    <row r="864" s="51" customFormat="1" ht="12" x14ac:dyDescent="0.25"/>
    <row r="865" s="51" customFormat="1" ht="12" x14ac:dyDescent="0.25"/>
    <row r="866" s="51" customFormat="1" ht="12" x14ac:dyDescent="0.25"/>
    <row r="867" s="51" customFormat="1" ht="12" x14ac:dyDescent="0.25"/>
    <row r="868" s="51" customFormat="1" ht="12" x14ac:dyDescent="0.25"/>
    <row r="869" s="51" customFormat="1" ht="12" x14ac:dyDescent="0.25"/>
    <row r="870" s="51" customFormat="1" ht="12" x14ac:dyDescent="0.25"/>
    <row r="871" s="51" customFormat="1" ht="12" x14ac:dyDescent="0.25"/>
    <row r="872" s="51" customFormat="1" ht="12" x14ac:dyDescent="0.25"/>
    <row r="873" s="51" customFormat="1" ht="12" x14ac:dyDescent="0.25"/>
    <row r="874" s="51" customFormat="1" ht="12" x14ac:dyDescent="0.25"/>
    <row r="875" s="51" customFormat="1" ht="12" x14ac:dyDescent="0.25"/>
    <row r="876" s="51" customFormat="1" ht="12" x14ac:dyDescent="0.25"/>
    <row r="877" s="51" customFormat="1" ht="12" x14ac:dyDescent="0.25"/>
    <row r="878" s="51" customFormat="1" ht="12" x14ac:dyDescent="0.25"/>
    <row r="879" s="51" customFormat="1" ht="12" x14ac:dyDescent="0.25"/>
    <row r="880" s="51" customFormat="1" ht="12" x14ac:dyDescent="0.25"/>
    <row r="881" s="51" customFormat="1" ht="12" x14ac:dyDescent="0.25"/>
    <row r="882" s="51" customFormat="1" ht="12" x14ac:dyDescent="0.25"/>
    <row r="883" s="51" customFormat="1" ht="12" x14ac:dyDescent="0.25"/>
    <row r="884" s="51" customFormat="1" ht="12" x14ac:dyDescent="0.25"/>
    <row r="885" s="51" customFormat="1" ht="12" x14ac:dyDescent="0.25"/>
    <row r="886" s="51" customFormat="1" ht="12" x14ac:dyDescent="0.25"/>
    <row r="887" s="51" customFormat="1" ht="12" x14ac:dyDescent="0.25"/>
    <row r="888" s="51" customFormat="1" ht="12" x14ac:dyDescent="0.25"/>
    <row r="889" s="51" customFormat="1" ht="12" x14ac:dyDescent="0.25"/>
    <row r="890" s="51" customFormat="1" ht="12" x14ac:dyDescent="0.25"/>
    <row r="891" s="51" customFormat="1" ht="12" x14ac:dyDescent="0.25"/>
    <row r="892" s="51" customFormat="1" ht="12" x14ac:dyDescent="0.25"/>
    <row r="893" s="51" customFormat="1" ht="12" x14ac:dyDescent="0.25"/>
    <row r="894" s="51" customFormat="1" ht="12" x14ac:dyDescent="0.25"/>
    <row r="895" s="51" customFormat="1" ht="12" x14ac:dyDescent="0.25"/>
    <row r="896" s="51" customFormat="1" ht="12" x14ac:dyDescent="0.25"/>
    <row r="897" s="51" customFormat="1" ht="12" x14ac:dyDescent="0.25"/>
    <row r="898" s="51" customFormat="1" ht="12" x14ac:dyDescent="0.25"/>
    <row r="899" s="51" customFormat="1" ht="12" x14ac:dyDescent="0.25"/>
    <row r="900" s="51" customFormat="1" ht="12" x14ac:dyDescent="0.25"/>
    <row r="901" s="51" customFormat="1" ht="12" x14ac:dyDescent="0.25"/>
    <row r="902" s="51" customFormat="1" ht="12" x14ac:dyDescent="0.25"/>
    <row r="903" s="51" customFormat="1" ht="12" x14ac:dyDescent="0.25"/>
    <row r="904" s="51" customFormat="1" ht="12" x14ac:dyDescent="0.25"/>
    <row r="905" s="51" customFormat="1" ht="12" x14ac:dyDescent="0.25"/>
    <row r="906" s="51" customFormat="1" ht="12" x14ac:dyDescent="0.25"/>
    <row r="907" s="51" customFormat="1" ht="12" x14ac:dyDescent="0.25"/>
    <row r="908" s="51" customFormat="1" ht="12" x14ac:dyDescent="0.25"/>
    <row r="909" s="51" customFormat="1" ht="12" x14ac:dyDescent="0.25"/>
    <row r="910" s="51" customFormat="1" ht="12" x14ac:dyDescent="0.25"/>
    <row r="911" s="51" customFormat="1" ht="12" x14ac:dyDescent="0.25"/>
    <row r="912" s="51" customFormat="1" ht="12" x14ac:dyDescent="0.25"/>
    <row r="913" s="51" customFormat="1" ht="12" x14ac:dyDescent="0.25"/>
    <row r="914" s="51" customFormat="1" ht="12" x14ac:dyDescent="0.25"/>
    <row r="915" s="51" customFormat="1" ht="12" x14ac:dyDescent="0.25"/>
    <row r="916" s="51" customFormat="1" ht="12" x14ac:dyDescent="0.25"/>
    <row r="917" s="51" customFormat="1" ht="12" x14ac:dyDescent="0.25"/>
    <row r="918" s="51" customFormat="1" ht="12" x14ac:dyDescent="0.25"/>
    <row r="919" s="51" customFormat="1" ht="12" x14ac:dyDescent="0.25"/>
    <row r="920" s="51" customFormat="1" ht="12" x14ac:dyDescent="0.25"/>
    <row r="921" s="51" customFormat="1" ht="12" x14ac:dyDescent="0.25"/>
    <row r="922" s="51" customFormat="1" ht="12" x14ac:dyDescent="0.25"/>
    <row r="923" s="51" customFormat="1" ht="12" x14ac:dyDescent="0.25"/>
    <row r="924" s="51" customFormat="1" ht="12" x14ac:dyDescent="0.25"/>
    <row r="925" s="51" customFormat="1" ht="12" x14ac:dyDescent="0.25"/>
    <row r="926" s="51" customFormat="1" ht="12" x14ac:dyDescent="0.25"/>
    <row r="927" s="51" customFormat="1" ht="12" x14ac:dyDescent="0.25"/>
    <row r="928" s="51" customFormat="1" ht="12" x14ac:dyDescent="0.25"/>
    <row r="929" s="51" customFormat="1" ht="12" x14ac:dyDescent="0.25"/>
    <row r="930" s="51" customFormat="1" ht="12" x14ac:dyDescent="0.25"/>
    <row r="931" s="51" customFormat="1" ht="12" x14ac:dyDescent="0.25"/>
    <row r="932" s="51" customFormat="1" ht="12" x14ac:dyDescent="0.25"/>
    <row r="933" s="51" customFormat="1" ht="12" x14ac:dyDescent="0.25"/>
    <row r="934" s="51" customFormat="1" ht="12" x14ac:dyDescent="0.25"/>
    <row r="935" s="51" customFormat="1" ht="12" x14ac:dyDescent="0.25"/>
    <row r="936" s="51" customFormat="1" ht="12" x14ac:dyDescent="0.25"/>
    <row r="937" s="51" customFormat="1" ht="12" x14ac:dyDescent="0.25"/>
    <row r="938" s="51" customFormat="1" ht="12" x14ac:dyDescent="0.25"/>
    <row r="939" s="51" customFormat="1" ht="12" x14ac:dyDescent="0.25"/>
    <row r="940" s="51" customFormat="1" ht="12" x14ac:dyDescent="0.25"/>
    <row r="941" s="51" customFormat="1" ht="12" x14ac:dyDescent="0.25"/>
    <row r="942" s="51" customFormat="1" ht="12" x14ac:dyDescent="0.25"/>
    <row r="943" s="51" customFormat="1" ht="12" x14ac:dyDescent="0.25"/>
    <row r="944" s="51" customFormat="1" ht="12" x14ac:dyDescent="0.25"/>
    <row r="945" spans="2:5" s="51" customFormat="1" ht="12" x14ac:dyDescent="0.25"/>
    <row r="946" spans="2:5" s="51" customFormat="1" ht="12" x14ac:dyDescent="0.25"/>
    <row r="947" spans="2:5" s="51" customFormat="1" ht="12" x14ac:dyDescent="0.25"/>
    <row r="948" spans="2:5" s="51" customFormat="1" ht="12" x14ac:dyDescent="0.25"/>
    <row r="949" spans="2:5" s="51" customFormat="1" ht="12" x14ac:dyDescent="0.25"/>
    <row r="950" spans="2:5" s="51" customFormat="1" ht="12" x14ac:dyDescent="0.25"/>
    <row r="951" spans="2:5" s="51" customFormat="1" ht="12" x14ac:dyDescent="0.25"/>
    <row r="952" spans="2:5" s="51" customFormat="1" ht="12" x14ac:dyDescent="0.25"/>
    <row r="953" spans="2:5" s="51" customFormat="1" ht="12" x14ac:dyDescent="0.25"/>
    <row r="954" spans="2:5" s="51" customFormat="1" ht="12" x14ac:dyDescent="0.25"/>
    <row r="955" spans="2:5" s="51" customFormat="1" ht="12" x14ac:dyDescent="0.25"/>
    <row r="956" spans="2:5" s="51" customFormat="1" ht="12" x14ac:dyDescent="0.25"/>
    <row r="957" spans="2:5" x14ac:dyDescent="0.3">
      <c r="B957" s="51"/>
      <c r="C957" s="51"/>
      <c r="D957" s="51"/>
      <c r="E957" s="51"/>
    </row>
    <row r="958" spans="2:5" x14ac:dyDescent="0.3">
      <c r="B958" s="51"/>
      <c r="C958" s="51"/>
    </row>
    <row r="961" spans="1:5" s="53" customFormat="1" x14ac:dyDescent="0.3">
      <c r="A961"/>
      <c r="B961"/>
      <c r="C961"/>
      <c r="D961"/>
      <c r="E961"/>
    </row>
    <row r="962" spans="1:5" s="53" customFormat="1" x14ac:dyDescent="0.3">
      <c r="A962"/>
      <c r="B962"/>
      <c r="C962"/>
    </row>
    <row r="963" spans="1:5" s="53" customFormat="1" x14ac:dyDescent="0.3">
      <c r="A963"/>
    </row>
    <row r="964" spans="1:5" s="53" customFormat="1" x14ac:dyDescent="0.3">
      <c r="A964"/>
    </row>
    <row r="965" spans="1:5" s="53" customFormat="1" x14ac:dyDescent="0.3">
      <c r="A965"/>
    </row>
    <row r="966" spans="1:5" s="53" customFormat="1" x14ac:dyDescent="0.3">
      <c r="A966"/>
    </row>
    <row r="967" spans="1:5" s="53" customFormat="1" x14ac:dyDescent="0.3">
      <c r="A967"/>
    </row>
    <row r="968" spans="1:5" s="53" customFormat="1" x14ac:dyDescent="0.3">
      <c r="A968"/>
    </row>
    <row r="969" spans="1:5" s="53" customFormat="1" x14ac:dyDescent="0.3">
      <c r="A969"/>
    </row>
    <row r="970" spans="1:5" s="53" customFormat="1" x14ac:dyDescent="0.3">
      <c r="A970"/>
    </row>
    <row r="971" spans="1:5" s="53" customFormat="1" x14ac:dyDescent="0.3">
      <c r="A971"/>
    </row>
    <row r="972" spans="1:5" s="53" customFormat="1" x14ac:dyDescent="0.3">
      <c r="A972"/>
    </row>
    <row r="973" spans="1:5" s="53" customFormat="1" x14ac:dyDescent="0.3">
      <c r="A973"/>
    </row>
    <row r="974" spans="1:5" s="53" customFormat="1" x14ac:dyDescent="0.3">
      <c r="A974"/>
    </row>
    <row r="975" spans="1:5" s="53" customFormat="1" x14ac:dyDescent="0.3">
      <c r="A975"/>
    </row>
    <row r="976" spans="1:5" s="53" customFormat="1" x14ac:dyDescent="0.3">
      <c r="A976"/>
    </row>
    <row r="977" spans="1:1" s="53" customFormat="1" x14ac:dyDescent="0.3">
      <c r="A977"/>
    </row>
    <row r="978" spans="1:1" s="53" customFormat="1" x14ac:dyDescent="0.3">
      <c r="A978"/>
    </row>
    <row r="979" spans="1:1" s="53" customFormat="1" x14ac:dyDescent="0.3">
      <c r="A979"/>
    </row>
    <row r="980" spans="1:1" s="53" customFormat="1" x14ac:dyDescent="0.3">
      <c r="A980"/>
    </row>
    <row r="981" spans="1:1" s="53" customFormat="1" x14ac:dyDescent="0.3">
      <c r="A981"/>
    </row>
    <row r="982" spans="1:1" s="53" customFormat="1" x14ac:dyDescent="0.3">
      <c r="A982"/>
    </row>
    <row r="983" spans="1:1" s="53" customFormat="1" x14ac:dyDescent="0.3">
      <c r="A983"/>
    </row>
    <row r="984" spans="1:1" s="53" customFormat="1" x14ac:dyDescent="0.3">
      <c r="A984"/>
    </row>
    <row r="985" spans="1:1" s="53" customFormat="1" x14ac:dyDescent="0.3">
      <c r="A985"/>
    </row>
    <row r="986" spans="1:1" s="53" customFormat="1" x14ac:dyDescent="0.3">
      <c r="A986"/>
    </row>
    <row r="987" spans="1:1" s="53" customFormat="1" x14ac:dyDescent="0.3">
      <c r="A987"/>
    </row>
    <row r="988" spans="1:1" s="53" customFormat="1" x14ac:dyDescent="0.3">
      <c r="A988"/>
    </row>
    <row r="989" spans="1:1" s="53" customFormat="1" x14ac:dyDescent="0.3">
      <c r="A989"/>
    </row>
    <row r="990" spans="1:1" s="53" customFormat="1" x14ac:dyDescent="0.3">
      <c r="A990"/>
    </row>
    <row r="991" spans="1:1" s="53" customFormat="1" x14ac:dyDescent="0.3">
      <c r="A991"/>
    </row>
    <row r="992" spans="1:1" s="53" customFormat="1" x14ac:dyDescent="0.3">
      <c r="A992"/>
    </row>
    <row r="993" spans="1:1" s="53" customFormat="1" x14ac:dyDescent="0.3">
      <c r="A993"/>
    </row>
    <row r="994" spans="1:1" s="53" customFormat="1" x14ac:dyDescent="0.3">
      <c r="A994"/>
    </row>
    <row r="995" spans="1:1" s="53" customFormat="1" x14ac:dyDescent="0.3">
      <c r="A995"/>
    </row>
    <row r="996" spans="1:1" s="53" customFormat="1" x14ac:dyDescent="0.3">
      <c r="A996"/>
    </row>
    <row r="997" spans="1:1" s="53" customFormat="1" x14ac:dyDescent="0.3">
      <c r="A997"/>
    </row>
    <row r="998" spans="1:1" s="53" customFormat="1" x14ac:dyDescent="0.3">
      <c r="A998"/>
    </row>
    <row r="999" spans="1:1" s="53" customFormat="1" x14ac:dyDescent="0.3">
      <c r="A999"/>
    </row>
    <row r="1000" spans="1:1" s="53" customFormat="1" x14ac:dyDescent="0.3">
      <c r="A1000"/>
    </row>
    <row r="1001" spans="1:1" s="53" customFormat="1" x14ac:dyDescent="0.3">
      <c r="A1001"/>
    </row>
    <row r="1002" spans="1:1" s="53" customFormat="1" x14ac:dyDescent="0.3">
      <c r="A1002"/>
    </row>
    <row r="1003" spans="1:1" s="53" customFormat="1" x14ac:dyDescent="0.3">
      <c r="A1003"/>
    </row>
    <row r="1004" spans="1:1" s="53" customFormat="1" x14ac:dyDescent="0.3">
      <c r="A1004"/>
    </row>
    <row r="1005" spans="1:1" s="53" customFormat="1" x14ac:dyDescent="0.3">
      <c r="A1005"/>
    </row>
    <row r="1006" spans="1:1" s="53" customFormat="1" x14ac:dyDescent="0.3">
      <c r="A1006"/>
    </row>
    <row r="1007" spans="1:1" s="53" customFormat="1" x14ac:dyDescent="0.3">
      <c r="A1007"/>
    </row>
    <row r="1008" spans="1:1" s="53" customFormat="1" x14ac:dyDescent="0.3">
      <c r="A1008"/>
    </row>
    <row r="1009" spans="1:1" s="53" customFormat="1" x14ac:dyDescent="0.3">
      <c r="A1009"/>
    </row>
    <row r="1010" spans="1:1" s="53" customFormat="1" x14ac:dyDescent="0.3">
      <c r="A1010"/>
    </row>
    <row r="1011" spans="1:1" s="53" customFormat="1" x14ac:dyDescent="0.3">
      <c r="A1011"/>
    </row>
    <row r="1012" spans="1:1" s="53" customFormat="1" x14ac:dyDescent="0.3">
      <c r="A1012"/>
    </row>
    <row r="1013" spans="1:1" s="53" customFormat="1" x14ac:dyDescent="0.3">
      <c r="A1013"/>
    </row>
    <row r="1014" spans="1:1" s="53" customFormat="1" x14ac:dyDescent="0.3">
      <c r="A1014"/>
    </row>
    <row r="1015" spans="1:1" s="53" customFormat="1" x14ac:dyDescent="0.3">
      <c r="A1015"/>
    </row>
    <row r="1016" spans="1:1" s="53" customFormat="1" x14ac:dyDescent="0.3">
      <c r="A1016"/>
    </row>
    <row r="1017" spans="1:1" s="53" customFormat="1" x14ac:dyDescent="0.3">
      <c r="A1017"/>
    </row>
    <row r="1018" spans="1:1" s="53" customFormat="1" x14ac:dyDescent="0.3">
      <c r="A1018"/>
    </row>
    <row r="1019" spans="1:1" s="53" customFormat="1" x14ac:dyDescent="0.3">
      <c r="A1019"/>
    </row>
    <row r="1020" spans="1:1" s="53" customFormat="1" x14ac:dyDescent="0.3">
      <c r="A1020"/>
    </row>
    <row r="1021" spans="1:1" s="53" customFormat="1" x14ac:dyDescent="0.3">
      <c r="A1021"/>
    </row>
    <row r="1022" spans="1:1" s="53" customFormat="1" x14ac:dyDescent="0.3">
      <c r="A1022"/>
    </row>
    <row r="1023" spans="1:1" s="53" customFormat="1" x14ac:dyDescent="0.3">
      <c r="A1023"/>
    </row>
    <row r="1024" spans="1:1" s="53" customFormat="1" x14ac:dyDescent="0.3">
      <c r="A1024"/>
    </row>
    <row r="1025" spans="1:1" s="53" customFormat="1" x14ac:dyDescent="0.3">
      <c r="A1025"/>
    </row>
    <row r="1026" spans="1:1" s="53" customFormat="1" x14ac:dyDescent="0.3">
      <c r="A1026"/>
    </row>
    <row r="1027" spans="1:1" s="53" customFormat="1" x14ac:dyDescent="0.3">
      <c r="A1027"/>
    </row>
    <row r="1028" spans="1:1" s="53" customFormat="1" x14ac:dyDescent="0.3">
      <c r="A1028"/>
    </row>
    <row r="1029" spans="1:1" s="53" customFormat="1" x14ac:dyDescent="0.3">
      <c r="A1029"/>
    </row>
    <row r="1030" spans="1:1" s="53" customFormat="1" x14ac:dyDescent="0.3">
      <c r="A1030"/>
    </row>
    <row r="1031" spans="1:1" s="53" customFormat="1" x14ac:dyDescent="0.3">
      <c r="A1031"/>
    </row>
    <row r="1032" spans="1:1" s="53" customFormat="1" x14ac:dyDescent="0.3">
      <c r="A1032"/>
    </row>
    <row r="1033" spans="1:1" s="53" customFormat="1" x14ac:dyDescent="0.3">
      <c r="A1033"/>
    </row>
    <row r="1034" spans="1:1" s="53" customFormat="1" x14ac:dyDescent="0.3">
      <c r="A1034"/>
    </row>
    <row r="1035" spans="1:1" s="53" customFormat="1" x14ac:dyDescent="0.3">
      <c r="A1035"/>
    </row>
    <row r="1036" spans="1:1" s="53" customFormat="1" x14ac:dyDescent="0.3">
      <c r="A1036"/>
    </row>
    <row r="1037" spans="1:1" s="53" customFormat="1" x14ac:dyDescent="0.3">
      <c r="A1037"/>
    </row>
    <row r="1038" spans="1:1" s="53" customFormat="1" x14ac:dyDescent="0.3">
      <c r="A1038"/>
    </row>
    <row r="1039" spans="1:1" s="53" customFormat="1" x14ac:dyDescent="0.3">
      <c r="A1039"/>
    </row>
    <row r="1040" spans="1:1" s="53" customFormat="1" x14ac:dyDescent="0.3">
      <c r="A1040"/>
    </row>
    <row r="1041" spans="1:1" s="53" customFormat="1" x14ac:dyDescent="0.3">
      <c r="A1041"/>
    </row>
    <row r="1042" spans="1:1" s="53" customFormat="1" x14ac:dyDescent="0.3">
      <c r="A1042"/>
    </row>
    <row r="1043" spans="1:1" s="53" customFormat="1" x14ac:dyDescent="0.3">
      <c r="A1043"/>
    </row>
    <row r="1044" spans="1:1" s="53" customFormat="1" x14ac:dyDescent="0.3">
      <c r="A1044"/>
    </row>
    <row r="1045" spans="1:1" s="53" customFormat="1" x14ac:dyDescent="0.3">
      <c r="A1045"/>
    </row>
    <row r="1046" spans="1:1" s="53" customFormat="1" x14ac:dyDescent="0.3">
      <c r="A1046"/>
    </row>
    <row r="1047" spans="1:1" s="53" customFormat="1" x14ac:dyDescent="0.3">
      <c r="A1047"/>
    </row>
    <row r="1048" spans="1:1" s="53" customFormat="1" x14ac:dyDescent="0.3">
      <c r="A1048"/>
    </row>
    <row r="1049" spans="1:1" s="53" customFormat="1" x14ac:dyDescent="0.3">
      <c r="A1049"/>
    </row>
    <row r="1050" spans="1:1" s="53" customFormat="1" x14ac:dyDescent="0.3">
      <c r="A1050"/>
    </row>
    <row r="1051" spans="1:1" s="53" customFormat="1" x14ac:dyDescent="0.3">
      <c r="A1051"/>
    </row>
    <row r="1052" spans="1:1" s="53" customFormat="1" x14ac:dyDescent="0.3">
      <c r="A1052"/>
    </row>
    <row r="1053" spans="1:1" s="53" customFormat="1" x14ac:dyDescent="0.3">
      <c r="A1053"/>
    </row>
    <row r="1054" spans="1:1" s="53" customFormat="1" x14ac:dyDescent="0.3">
      <c r="A1054"/>
    </row>
    <row r="1055" spans="1:1" s="53" customFormat="1" x14ac:dyDescent="0.3">
      <c r="A1055"/>
    </row>
    <row r="1056" spans="1:1" s="53" customFormat="1" x14ac:dyDescent="0.3">
      <c r="A1056"/>
    </row>
    <row r="1057" spans="1:1" s="53" customFormat="1" x14ac:dyDescent="0.3">
      <c r="A1057"/>
    </row>
    <row r="1058" spans="1:1" s="53" customFormat="1" x14ac:dyDescent="0.3">
      <c r="A1058"/>
    </row>
    <row r="1059" spans="1:1" s="53" customFormat="1" x14ac:dyDescent="0.3">
      <c r="A1059"/>
    </row>
    <row r="1060" spans="1:1" s="53" customFormat="1" x14ac:dyDescent="0.3">
      <c r="A1060"/>
    </row>
    <row r="1061" spans="1:1" s="53" customFormat="1" x14ac:dyDescent="0.3">
      <c r="A1061"/>
    </row>
    <row r="1062" spans="1:1" s="53" customFormat="1" x14ac:dyDescent="0.3">
      <c r="A1062"/>
    </row>
    <row r="1063" spans="1:1" s="53" customFormat="1" x14ac:dyDescent="0.3">
      <c r="A1063"/>
    </row>
    <row r="1064" spans="1:1" s="53" customFormat="1" x14ac:dyDescent="0.3">
      <c r="A1064"/>
    </row>
    <row r="1065" spans="1:1" s="53" customFormat="1" x14ac:dyDescent="0.3">
      <c r="A1065"/>
    </row>
    <row r="1066" spans="1:1" s="53" customFormat="1" x14ac:dyDescent="0.3">
      <c r="A1066"/>
    </row>
    <row r="1067" spans="1:1" s="53" customFormat="1" x14ac:dyDescent="0.3">
      <c r="A1067"/>
    </row>
    <row r="1068" spans="1:1" s="53" customFormat="1" x14ac:dyDescent="0.3">
      <c r="A1068"/>
    </row>
    <row r="1069" spans="1:1" s="53" customFormat="1" x14ac:dyDescent="0.3">
      <c r="A1069"/>
    </row>
    <row r="1070" spans="1:1" s="53" customFormat="1" x14ac:dyDescent="0.3">
      <c r="A1070"/>
    </row>
    <row r="1071" spans="1:1" s="53" customFormat="1" x14ac:dyDescent="0.3">
      <c r="A1071"/>
    </row>
    <row r="1072" spans="1:1" s="53" customFormat="1" x14ac:dyDescent="0.3">
      <c r="A1072"/>
    </row>
    <row r="1073" spans="1:1" s="53" customFormat="1" x14ac:dyDescent="0.3">
      <c r="A1073"/>
    </row>
    <row r="1074" spans="1:1" s="53" customFormat="1" x14ac:dyDescent="0.3">
      <c r="A1074"/>
    </row>
    <row r="1075" spans="1:1" s="53" customFormat="1" x14ac:dyDescent="0.3">
      <c r="A1075"/>
    </row>
    <row r="1076" spans="1:1" s="53" customFormat="1" x14ac:dyDescent="0.3">
      <c r="A1076"/>
    </row>
    <row r="1077" spans="1:1" s="53" customFormat="1" x14ac:dyDescent="0.3">
      <c r="A1077"/>
    </row>
    <row r="1078" spans="1:1" s="53" customFormat="1" x14ac:dyDescent="0.3">
      <c r="A1078"/>
    </row>
    <row r="1079" spans="1:1" s="53" customFormat="1" x14ac:dyDescent="0.3">
      <c r="A1079"/>
    </row>
    <row r="1080" spans="1:1" s="53" customFormat="1" x14ac:dyDescent="0.3">
      <c r="A1080"/>
    </row>
    <row r="1081" spans="1:1" s="53" customFormat="1" x14ac:dyDescent="0.3">
      <c r="A1081"/>
    </row>
    <row r="1082" spans="1:1" s="53" customFormat="1" x14ac:dyDescent="0.3">
      <c r="A1082"/>
    </row>
    <row r="1083" spans="1:1" s="53" customFormat="1" x14ac:dyDescent="0.3">
      <c r="A1083"/>
    </row>
    <row r="1084" spans="1:1" s="53" customFormat="1" x14ac:dyDescent="0.3">
      <c r="A1084"/>
    </row>
    <row r="1085" spans="1:1" s="53" customFormat="1" x14ac:dyDescent="0.3">
      <c r="A1085"/>
    </row>
    <row r="1086" spans="1:1" s="53" customFormat="1" x14ac:dyDescent="0.3">
      <c r="A1086"/>
    </row>
    <row r="1087" spans="1:1" s="53" customFormat="1" x14ac:dyDescent="0.3">
      <c r="A1087"/>
    </row>
    <row r="1088" spans="1:1" s="53" customFormat="1" x14ac:dyDescent="0.3">
      <c r="A1088"/>
    </row>
    <row r="1089" spans="1:5" s="53" customFormat="1" x14ac:dyDescent="0.3">
      <c r="A1089"/>
    </row>
    <row r="1090" spans="1:5" s="53" customFormat="1" x14ac:dyDescent="0.3">
      <c r="A1090"/>
    </row>
    <row r="1091" spans="1:5" x14ac:dyDescent="0.3">
      <c r="B1091" s="53"/>
      <c r="C1091" s="53"/>
      <c r="D1091" s="53"/>
      <c r="E1091" s="53"/>
    </row>
    <row r="1092" spans="1:5" x14ac:dyDescent="0.3">
      <c r="B1092" s="53"/>
      <c r="C1092" s="53"/>
    </row>
  </sheetData>
  <mergeCells count="24">
    <mergeCell ref="Z5:AA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AZ5:BA5"/>
    <mergeCell ref="AB5:AC5"/>
    <mergeCell ref="AD5:AE5"/>
    <mergeCell ref="AG5:AH5"/>
    <mergeCell ref="AI5:AJ5"/>
    <mergeCell ref="AK5:AL5"/>
    <mergeCell ref="AM5:AN5"/>
    <mergeCell ref="AO5:AP5"/>
    <mergeCell ref="AQ5:AR5"/>
    <mergeCell ref="AS5:AT5"/>
    <mergeCell ref="AU5:AV5"/>
    <mergeCell ref="AX5:AY5"/>
  </mergeCells>
  <conditionalFormatting sqref="E8:E45">
    <cfRule type="iconSet" priority="24">
      <iconSet iconSet="3Arrows">
        <cfvo type="percent" val="0"/>
        <cfvo type="percent" val="33"/>
        <cfvo type="percent" val="67"/>
      </iconSet>
    </cfRule>
  </conditionalFormatting>
  <conditionalFormatting sqref="G8:G45">
    <cfRule type="iconSet" priority="23">
      <iconSet iconSet="3Arrows">
        <cfvo type="percent" val="0"/>
        <cfvo type="percent" val="33"/>
        <cfvo type="percent" val="67"/>
      </iconSet>
    </cfRule>
  </conditionalFormatting>
  <conditionalFormatting sqref="I8:I45">
    <cfRule type="iconSet" priority="22">
      <iconSet iconSet="3Arrows">
        <cfvo type="percent" val="0"/>
        <cfvo type="percent" val="33"/>
        <cfvo type="percent" val="67"/>
      </iconSet>
    </cfRule>
  </conditionalFormatting>
  <conditionalFormatting sqref="K8:K45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M8:M45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O8:O45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Q8:Q45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S8:S45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U8:U45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W8:W45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Y8:Y45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AA8:AA45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AC8:AC45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AE8:AE45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AH8:AH45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AJ8:AJ45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AL8:AL45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AN8:AN45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AP8:AP45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AR8:AR45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AT8:AT45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AV8:AV45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AY8:AY45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BA8:BA45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6 1 a 1 6 4 5 8 - 1 f b 4 - 4 2 7 e - a 6 9 1 - 3 5 3 7 e f 4 d 5 5 7 b "   x m l n s = " h t t p : / / s c h e m a s . m i c r o s o f t . c o m / D a t a M a s h u p " > A A A A A N c F A A B Q S w M E F A A C A A g A N 2 p u X J v C G F q l A A A A 9 g A A A B I A H A B D b 2 5 m a W c v U G F j a 2 F n Z S 5 4 b W w g o h g A K K A U A A A A A A A A A A A A A A A A A A A A A A A A A A A A h Y 9 N D o I w G E S v Q r q n P 2 i U k I + y M O 4 k I T E x b p t a o R G K o c V y N x c e y S u I U d S d y 3 n z F j P 3 6 w 2 y o a m D i + q s b k 2 K G K Y o U E a 2 B 2 3 K F P X u G M Y o 4 1 A I e R K l C k b Z 2 G S w h x R V z p 0 T Q r z 3 2 M 9 w 2 5 U k o p S R f b 7 Z y k o 1 A n 1 k / V 8 O t b F O G K k Q h 9 1 r D I 8 w m y 8 w W 8 a Y A p k g 5 N p 8 h W j c + 2 x / I K z 6 2 v W d 4 s q G x R r I F I G 8 P / A H U E s D B B Q A A g A I A D d q b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3 a m 5 c 1 I U i e d A C A A D E C A A A E w A c A E Z v c m 1 1 b G F z L 1 N l Y 3 R p b 2 4 x L m 0 g o h g A K K A U A A A A A A A A A A A A A A A A A A A A A A A A A A A A v V V R b 9 o w E H 6 v x H + w s h e Q E B p h 2 s M 6 H t K Q t t k g i Z L A p E J V m e T a W k t s Z J u K D v U / T d o / 2 P 7 Y n I Q W C g 6 T N m l 5 i X X f 3 X 2 f z / a d g E Q S R l F U / b u n j Z P G i b j H H F I 0 s u L Q v U J 9 l I F s n C D 1 + Z z c A V U W Z 5 V A 1 r G X n A O V X x j / O m f s a 7 O 1 n n o 4 h 7 5 R R R r X T 1 O b U a l c r t t V g j d G T B Y M J T i f E 5 w y Q 6 W K 8 T y D T s w x F b e M 5 z b L l j m N H x c g m h V d e 7 0 2 L E q Y 0 U Y u l e / f d Q r w q Y 3 W x g j E o d F N b x w h i 6 Q J y Y n i 1 g T a L C V 3 7 G Z M S a J B P Z b P O W i y S O W B J K x k 6 R Z C e m A b k Y Q z H R B 6 6 H J y d s i l 7 G f 2 x b M 7 p o + l t b t x 3 j N W n n s Z u j + / I 8 8 Z j 3 w 9 F P q x p U f c Y K I H A s f T x Z j 1 R G Y t k V l H Z N Y T 9 R R k B R q a X n 1 M u S H v f D h 2 v K s 6 G f V w 7 3 g N o y A 8 B A Z j N L F C 1 3 a G f 5 J j a o O t U Y 1 O L V t 5 l O d o E M S 1 m L Z k 5 p E 4 8 0 h c W Q 1 k D c Z D z Q s r N l a D T Y L L r t a q K 4 I b q T Y R + 6 8 e y 1 P r p V W o 3 i G W m c Q C J e p F E o p T L L Y d w w M h I f 3 E C G 3 u d 5 W D J 6 7 o 3 C B 0 o k i H G B W k o o p k n w l N O 0 O 4 l f 5 S A t + K i Q D B a o F p S n 7 9 2 C T b a n F K p F x X / a t Z o 3 6 X b W 0 E o X + B P h b 1 q p Z d o 6 p v 6 d H Z Q X c t y q n V O C H 0 m L D d L l 6 Z j n T x l / Z 9 T t R W N g 1 b N I 3 B h 5 n v u L P Q C f w w d q J Z b J 0 N n d C P Z h P L H n t W N A s s F 5 l v z V 5 n l Y m V 0 W o j u s w y d Z Z 8 C c 9 1 q 8 h v o n s A q Q g r 5 v X U l Z D 3 X y p R l L x v l D 7 F y B h g i b f z w q E J n s M 3 d a w C L T j L 2 Q N R y 2 3 p g 8 I m 4 R J w C l w 0 d w n b a L p B r S y L E p x h L v q F u u v W X 4 2 j W j H F h P p v Y 2 d A B P 6 3 W b S R U Y x 8 x j X P E h a Y S z X H d e y q o A + E J u R Q g t I l O d G E 2 F j C H e P b k O e B t r 3 g e w o 2 9 3 z H / f W V f 3 1 o p 7 8 B U E s B A i 0 A F A A C A A g A N 2 p u X J v C G F q l A A A A 9 g A A A B I A A A A A A A A A A A A A A A A A A A A A A E N v b m Z p Z y 9 Q Y W N r Y W d l L n h t b F B L A Q I t A B Q A A g A I A D d q b l w P y u m r p A A A A O k A A A A T A A A A A A A A A A A A A A A A A P E A A A B b Q 2 9 u d G V u d F 9 U e X B l c 1 0 u e G 1 s U E s B A i 0 A F A A C A A g A N 2 p u X N S F I n n Q A g A A x A g A A B M A A A A A A A A A A A A A A A A A 4 g E A A E Z v c m 1 1 b G F z L 1 N l Y 3 R p b 2 4 x L m 1 Q S w U G A A A A A A M A A w D C A A A A / w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s S 8 A A A A A A A C P L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U F U U k l a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G V k Q 2 9 t c G x l d G V S Z X N 1 b H R U b 1 d v c m t z a G V l d C I g V m F s d W U 9 I m w x I i A v P j x F b n R y e S B U e X B l P S J R d W V y e U l E I i B W Y W x 1 Z T 0 i c z c y O D Y 4 Y m Q 2 L W F m O T E t N G U 2 Z C 0 5 M z A 2 L T Y w N T I x O D k 4 N D Z m M C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R W 5 0 c n k g V H l w Z T 0 i R m l s b E x h c 3 R V c G R h d G V k I i B W Y W x 1 Z T 0 i Z D I w M j Y t M D M t M T R U M T g 6 M T c 6 N D Y u N z g 5 N j g 5 N V o i I C 8 + P E V u d H J 5 I F R 5 c G U 9 I k Z p b G x D b 2 x 1 b W 5 U e X B l c y I g V m F s d W U 9 I n N B d 0 1 E Q X d Z R 0 J n T U F B Q U 1 E Q X d N R E F 3 T U R B d 0 1 E Q X d N R E F 3 T U R B d 0 1 E Q X d N R E F 3 T U R B d 1 l E Q U E 9 P S I g L z 4 8 R W 5 0 c n k g V H l w Z T 0 i R m l s b E N v b H V t b k 5 h b W V z I i B W Y W x 1 Z T 0 i c 1 s m c X V v d D t B b m l v J n F 1 b 3 Q 7 L C Z x d W 9 0 O 0 1 l c y Z x d W 9 0 O y w m c X V v d D t J Z F 9 F c 3 R h Y m x l Y 2 l t a W V u d G 8 m c X V v d D s s J n F 1 b 3 Q 7 Q 2 9 k a W d v X 1 V u a W N v J n F 1 b 3 Q 7 L C Z x d W 9 0 O 0 5 v b W J y Z V 9 F c 3 R h Y m x l Y 2 l t a W V u d G 8 m c X V v d D s s J n F 1 b 3 Q 7 U m V k J n F 1 b 3 Q 7 L C Z x d W 9 0 O 0 1 p Y 3 J v U m V k J n F 1 b 3 Q 7 L C Z x d W 9 0 O 1 J O I E h W Q i Z x d W 9 0 O y w m c X V v d D t S T i B C Q 0 c m c X V v d D s s J n F 1 b 3 Q 7 M S B I V k I m c X V v d D s s J n F 1 b 3 Q 7 M S B C Q 0 c m c X V v d D s s J n F 1 b 3 Q 7 M c K w I E 5 F V U 1 P J n F 1 b 3 Q 7 L C Z x d W 9 0 O z H C s C B S T 1 R B J n F 1 b 3 Q 7 L C Z x d W 9 0 O z H C s C B J U F Y m c X V v d D s s J n F 1 b 3 Q 7 M c K w I F B F T l R B J n F 1 b 3 Q 7 L C Z x d W 9 0 O z L C s C B O R V V N T y Z x d W 9 0 O y w m c X V v d D s y w r A g U k 9 U Q S Z x d W 9 0 O y w m c X V v d D s y w r A g S V B W J n F 1 b 3 Q 7 L C Z x d W 9 0 O z L C s C B Q R U 5 U Q S Z x d W 9 0 O y w m c X V v d D s z w r A g Q V B P J n F 1 b 3 Q 7 L C Z x d W 9 0 O z P C s C B Q R U 5 U Q S Z x d W 9 0 O y w m c X V v d D s x w r A g S U 5 G T F V F T l p B J n F 1 b 3 Q 7 L C Z x d W 9 0 O z L C s C B J T k Z M V U V O W k E m c X V v d D s s J n F 1 b 3 Q 7 M 8 K w I E 5 F V U 1 P J n F 1 b 3 Q 7 L C Z x d W 9 0 O z H C s C B T U F I m c X V v d D s s J n F 1 b 3 Q 7 R F U g V k F S S U N F T E E m c X V v d D s s J n F 1 b 3 Q 7 M c K w I E l O R k x V R U 5 a Q T I m c X V v d D s s J n F 1 b 3 Q 7 R F U g Q U 1 B J n F 1 b 3 Q 7 L C Z x d W 9 0 O z L C s C B T U F I m c X V v d D s s J n F 1 b 3 Q 7 M c K w I F J G I E R Q V C Z x d W 9 0 O y w m c X V v d D s x w r A g U k Y g Q V B P J n F 1 b 3 Q 7 L C Z x d W 9 0 O z L C s C B S R i B E U F Q m c X V v d D s s J n F 1 b 3 Q 7 M s K w I F J G I E F Q T y Z x d W 9 0 O y w m c X V v d D t O R V V N T y B B R F V M J n F 1 b 3 Q 7 L C Z x d W 9 0 O 0 l O R k x V I E F E V U w m c X V v d D s s J n F 1 b 3 Q 7 V l B I M S Z x d W 9 0 O y w m c X V v d D t W U E g y J n F 1 b 3 Q 7 L C Z x d W 9 0 O 0 R J U 1 R S S V R P J n F 1 b 3 Q 7 L C Z x d W 9 0 O 0 l Q U k V T U y 5 Q U k 9 H I F x 1 M D A z Y z E m c X V v d D s s J n F 1 b 3 Q 7 S V B S R V N T L l B S T 0 c g M S Z x d W 9 0 O 1 0 i I C 8 + P E V u d H J 5 I F R 5 c G U 9 I k Z p b G x F c n J v c k N v d W 5 0 I i B W Y W x 1 Z T 0 i b D A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R m l s b E N v d W 5 0 I i B W Y W x 1 Z T 0 i b D Q 2 O C I g L z 4 8 R W 5 0 c n k g V H l w Z T 0 i U m V s Y X R p b 2 5 z a G l w S W 5 m b 0 N v b n R h a W 5 l c i I g V m F s d W U 9 I n N 7 J n F 1 b 3 Q 7 Y 2 9 s d W 1 u Q 2 9 1 b n Q m c X V v d D s 6 N D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B V F J J W i 9 B d X R v U m V t b 3 Z l Z E N v b H V t b n M x L n t B b m l v L D B 9 J n F 1 b 3 Q 7 L C Z x d W 9 0 O 1 N l Y 3 R p b 2 4 x L 0 1 B V F J J W i 9 B d X R v U m V t b 3 Z l Z E N v b H V t b n M x L n t N Z X M s M X 0 m c X V v d D s s J n F 1 b 3 Q 7 U 2 V j d G l v b j E v T U F U U k l a L 0 F 1 d G 9 S Z W 1 v d m V k Q 2 9 s d W 1 u c z E u e 0 l k X 0 V z d G F i b G V j a W 1 p Z W 5 0 b y w y f S Z x d W 9 0 O y w m c X V v d D t T Z W N 0 a W 9 u M S 9 N Q V R S S V o v Q X V 0 b 1 J l b W 9 2 Z W R D b 2 x 1 b W 5 z M S 5 7 Q 2 9 k a W d v X 1 V u a W N v L D N 9 J n F 1 b 3 Q 7 L C Z x d W 9 0 O 1 N l Y 3 R p b 2 4 x L 0 1 B V F J J W i 9 B d X R v U m V t b 3 Z l Z E N v b H V t b n M x L n t O b 2 1 i c m V f R X N 0 Y W J s Z W N p b W l l b n R v L D R 9 J n F 1 b 3 Q 7 L C Z x d W 9 0 O 1 N l Y 3 R p b 2 4 x L 0 1 B V F J J W i 9 B d X R v U m V t b 3 Z l Z E N v b H V t b n M x L n t S Z W Q s N X 0 m c X V v d D s s J n F 1 b 3 Q 7 U 2 V j d G l v b j E v T U F U U k l a L 0 F 1 d G 9 S Z W 1 v d m V k Q 2 9 s d W 1 u c z E u e 0 1 p Y 3 J v U m V k L D Z 9 J n F 1 b 3 Q 7 L C Z x d W 9 0 O 1 N l Y 3 R p b 2 4 x L 0 1 B V F J J W i 9 B d X R v U m V t b 3 Z l Z E N v b H V t b n M x L n t S T i B I V k I s N 3 0 m c X V v d D s s J n F 1 b 3 Q 7 U 2 V j d G l v b j E v T U F U U k l a L 0 F 1 d G 9 S Z W 1 v d m V k Q 2 9 s d W 1 u c z E u e 1 J O I E J D R y w 4 f S Z x d W 9 0 O y w m c X V v d D t T Z W N 0 a W 9 u M S 9 N Q V R S S V o v Q X V 0 b 1 J l b W 9 2 Z W R D b 2 x 1 b W 5 z M S 5 7 M S B I V k I s O X 0 m c X V v d D s s J n F 1 b 3 Q 7 U 2 V j d G l v b j E v T U F U U k l a L 0 F 1 d G 9 S Z W 1 v d m V k Q 2 9 s d W 1 u c z E u e z E g Q k N H L D E w f S Z x d W 9 0 O y w m c X V v d D t T Z W N 0 a W 9 u M S 9 N Q V R S S V o v Q X V 0 b 1 J l b W 9 2 Z W R D b 2 x 1 b W 5 z M S 5 7 M c K w I E 5 F V U 1 P L D E x f S Z x d W 9 0 O y w m c X V v d D t T Z W N 0 a W 9 u M S 9 N Q V R S S V o v Q X V 0 b 1 J l b W 9 2 Z W R D b 2 x 1 b W 5 z M S 5 7 M c K w I F J P V E E s M T J 9 J n F 1 b 3 Q 7 L C Z x d W 9 0 O 1 N l Y 3 R p b 2 4 x L 0 1 B V F J J W i 9 B d X R v U m V t b 3 Z l Z E N v b H V t b n M x L n s x w r A g S V B W L D E z f S Z x d W 9 0 O y w m c X V v d D t T Z W N 0 a W 9 u M S 9 N Q V R S S V o v Q X V 0 b 1 J l b W 9 2 Z W R D b 2 x 1 b W 5 z M S 5 7 M c K w I F B F T l R B L D E 0 f S Z x d W 9 0 O y w m c X V v d D t T Z W N 0 a W 9 u M S 9 N Q V R S S V o v Q X V 0 b 1 J l b W 9 2 Z W R D b 2 x 1 b W 5 z M S 5 7 M s K w I E 5 F V U 1 P L D E 1 f S Z x d W 9 0 O y w m c X V v d D t T Z W N 0 a W 9 u M S 9 N Q V R S S V o v Q X V 0 b 1 J l b W 9 2 Z W R D b 2 x 1 b W 5 z M S 5 7 M s K w I F J P V E E s M T Z 9 J n F 1 b 3 Q 7 L C Z x d W 9 0 O 1 N l Y 3 R p b 2 4 x L 0 1 B V F J J W i 9 B d X R v U m V t b 3 Z l Z E N v b H V t b n M x L n s y w r A g S V B W L D E 3 f S Z x d W 9 0 O y w m c X V v d D t T Z W N 0 a W 9 u M S 9 N Q V R S S V o v Q X V 0 b 1 J l b W 9 2 Z W R D b 2 x 1 b W 5 z M S 5 7 M s K w I F B F T l R B L D E 4 f S Z x d W 9 0 O y w m c X V v d D t T Z W N 0 a W 9 u M S 9 N Q V R S S V o v Q X V 0 b 1 J l b W 9 2 Z W R D b 2 x 1 b W 5 z M S 5 7 M 8 K w I E F Q T y w x O X 0 m c X V v d D s s J n F 1 b 3 Q 7 U 2 V j d G l v b j E v T U F U U k l a L 0 F 1 d G 9 S Z W 1 v d m V k Q 2 9 s d W 1 u c z E u e z P C s C B Q R U 5 U Q S w y M H 0 m c X V v d D s s J n F 1 b 3 Q 7 U 2 V j d G l v b j E v T U F U U k l a L 0 F 1 d G 9 S Z W 1 v d m V k Q 2 9 s d W 1 u c z E u e z H C s C B J T k Z M V U V O W k E s M j F 9 J n F 1 b 3 Q 7 L C Z x d W 9 0 O 1 N l Y 3 R p b 2 4 x L 0 1 B V F J J W i 9 B d X R v U m V t b 3 Z l Z E N v b H V t b n M x L n s y w r A g S U 5 G T F V F T l p B L D I y f S Z x d W 9 0 O y w m c X V v d D t T Z W N 0 a W 9 u M S 9 N Q V R S S V o v Q X V 0 b 1 J l b W 9 2 Z W R D b 2 x 1 b W 5 z M S 5 7 M 8 K w I E 5 F V U 1 P L D I z f S Z x d W 9 0 O y w m c X V v d D t T Z W N 0 a W 9 u M S 9 N Q V R S S V o v Q X V 0 b 1 J l b W 9 2 Z W R D b 2 x 1 b W 5 z M S 5 7 M c K w I F N Q U i w y N H 0 m c X V v d D s s J n F 1 b 3 Q 7 U 2 V j d G l v b j E v T U F U U k l a L 0 F 1 d G 9 S Z W 1 v d m V k Q 2 9 s d W 1 u c z E u e 0 R V I F Z B U k l D R U x B L D I 1 f S Z x d W 9 0 O y w m c X V v d D t T Z W N 0 a W 9 u M S 9 N Q V R S S V o v Q X V 0 b 1 J l b W 9 2 Z W R D b 2 x 1 b W 5 z M S 5 7 M c K w I E l O R k x V R U 5 a Q T I s M j Z 9 J n F 1 b 3 Q 7 L C Z x d W 9 0 O 1 N l Y 3 R p b 2 4 x L 0 1 B V F J J W i 9 B d X R v U m V t b 3 Z l Z E N v b H V t b n M x L n t E V S B B T U E s M j d 9 J n F 1 b 3 Q 7 L C Z x d W 9 0 O 1 N l Y 3 R p b 2 4 x L 0 1 B V F J J W i 9 B d X R v U m V t b 3 Z l Z E N v b H V t b n M x L n s y w r A g U 1 B S L D I 4 f S Z x d W 9 0 O y w m c X V v d D t T Z W N 0 a W 9 u M S 9 N Q V R S S V o v Q X V 0 b 1 J l b W 9 2 Z W R D b 2 x 1 b W 5 z M S 5 7 M c K w I F J G I E R Q V C w y O X 0 m c X V v d D s s J n F 1 b 3 Q 7 U 2 V j d G l v b j E v T U F U U k l a L 0 F 1 d G 9 S Z W 1 v d m V k Q 2 9 s d W 1 u c z E u e z H C s C B S R i B B U E 8 s M z B 9 J n F 1 b 3 Q 7 L C Z x d W 9 0 O 1 N l Y 3 R p b 2 4 x L 0 1 B V F J J W i 9 B d X R v U m V t b 3 Z l Z E N v b H V t b n M x L n s y w r A g U k Y g R F B U L D M x f S Z x d W 9 0 O y w m c X V v d D t T Z W N 0 a W 9 u M S 9 N Q V R S S V o v Q X V 0 b 1 J l b W 9 2 Z W R D b 2 x 1 b W 5 z M S 5 7 M s K w I F J G I E F Q T y w z M n 0 m c X V v d D s s J n F 1 b 3 Q 7 U 2 V j d G l v b j E v T U F U U k l a L 0 F 1 d G 9 S Z W 1 v d m V k Q 2 9 s d W 1 u c z E u e 0 5 F V U 1 P I E F E V U w s M z N 9 J n F 1 b 3 Q 7 L C Z x d W 9 0 O 1 N l Y 3 R p b 2 4 x L 0 1 B V F J J W i 9 B d X R v U m V t b 3 Z l Z E N v b H V t b n M x L n t J T k Z M V S B B R F V M L D M 0 f S Z x d W 9 0 O y w m c X V v d D t T Z W N 0 a W 9 u M S 9 N Q V R S S V o v Q X V 0 b 1 J l b W 9 2 Z W R D b 2 x 1 b W 5 z M S 5 7 V l B I M S w z N X 0 m c X V v d D s s J n F 1 b 3 Q 7 U 2 V j d G l v b j E v T U F U U k l a L 0 F 1 d G 9 S Z W 1 v d m V k Q 2 9 s d W 1 u c z E u e 1 Z Q S D I s M z Z 9 J n F 1 b 3 Q 7 L C Z x d W 9 0 O 1 N l Y 3 R p b 2 4 x L 0 1 B V F J J W i 9 B d X R v U m V t b 3 Z l Z E N v b H V t b n M x L n t E S V N U U k l U T y w z N 3 0 m c X V v d D s s J n F 1 b 3 Q 7 U 2 V j d G l v b j E v T U F U U k l a L 0 F 1 d G 9 S Z W 1 v d m V k Q 2 9 s d W 1 u c z E u e 0 l Q U k V T U y 5 Q U k 9 H I F x 1 M D A z Y z E s M z h 9 J n F 1 b 3 Q 7 L C Z x d W 9 0 O 1 N l Y 3 R p b 2 4 x L 0 1 B V F J J W i 9 B d X R v U m V t b 3 Z l Z E N v b H V t b n M x L n t J U F J F U 1 M u U F J P R y A x L D M 5 f S Z x d W 9 0 O 1 0 s J n F 1 b 3 Q 7 Q 2 9 s d W 1 u Q 2 9 1 b n Q m c X V v d D s 6 N D A s J n F 1 b 3 Q 7 S 2 V 5 Q 2 9 s d W 1 u T m F t Z X M m c X V v d D s 6 W 1 0 s J n F 1 b 3 Q 7 Q 2 9 s d W 1 u S W R l b n R p d G l l c y Z x d W 9 0 O z p b J n F 1 b 3 Q 7 U 2 V j d G l v b j E v T U F U U k l a L 0 F 1 d G 9 S Z W 1 v d m V k Q 2 9 s d W 1 u c z E u e 0 F u a W 8 s M H 0 m c X V v d D s s J n F 1 b 3 Q 7 U 2 V j d G l v b j E v T U F U U k l a L 0 F 1 d G 9 S Z W 1 v d m V k Q 2 9 s d W 1 u c z E u e 0 1 l c y w x f S Z x d W 9 0 O y w m c X V v d D t T Z W N 0 a W 9 u M S 9 N Q V R S S V o v Q X V 0 b 1 J l b W 9 2 Z W R D b 2 x 1 b W 5 z M S 5 7 S W R f R X N 0 Y W J s Z W N p b W l l b n R v L D J 9 J n F 1 b 3 Q 7 L C Z x d W 9 0 O 1 N l Y 3 R p b 2 4 x L 0 1 B V F J J W i 9 B d X R v U m V t b 3 Z l Z E N v b H V t b n M x L n t D b 2 R p Z 2 9 f V W 5 p Y 2 8 s M 3 0 m c X V v d D s s J n F 1 b 3 Q 7 U 2 V j d G l v b j E v T U F U U k l a L 0 F 1 d G 9 S Z W 1 v d m V k Q 2 9 s d W 1 u c z E u e 0 5 v b W J y Z V 9 F c 3 R h Y m x l Y 2 l t a W V u d G 8 s N H 0 m c X V v d D s s J n F 1 b 3 Q 7 U 2 V j d G l v b j E v T U F U U k l a L 0 F 1 d G 9 S Z W 1 v d m V k Q 2 9 s d W 1 u c z E u e 1 J l Z C w 1 f S Z x d W 9 0 O y w m c X V v d D t T Z W N 0 a W 9 u M S 9 N Q V R S S V o v Q X V 0 b 1 J l b W 9 2 Z W R D b 2 x 1 b W 5 z M S 5 7 T W l j c m 9 S Z W Q s N n 0 m c X V v d D s s J n F 1 b 3 Q 7 U 2 V j d G l v b j E v T U F U U k l a L 0 F 1 d G 9 S Z W 1 v d m V k Q 2 9 s d W 1 u c z E u e 1 J O I E h W Q i w 3 f S Z x d W 9 0 O y w m c X V v d D t T Z W N 0 a W 9 u M S 9 N Q V R S S V o v Q X V 0 b 1 J l b W 9 2 Z W R D b 2 x 1 b W 5 z M S 5 7 U k 4 g Q k N H L D h 9 J n F 1 b 3 Q 7 L C Z x d W 9 0 O 1 N l Y 3 R p b 2 4 x L 0 1 B V F J J W i 9 B d X R v U m V t b 3 Z l Z E N v b H V t b n M x L n s x I E h W Q i w 5 f S Z x d W 9 0 O y w m c X V v d D t T Z W N 0 a W 9 u M S 9 N Q V R S S V o v Q X V 0 b 1 J l b W 9 2 Z W R D b 2 x 1 b W 5 z M S 5 7 M S B C Q 0 c s M T B 9 J n F 1 b 3 Q 7 L C Z x d W 9 0 O 1 N l Y 3 R p b 2 4 x L 0 1 B V F J J W i 9 B d X R v U m V t b 3 Z l Z E N v b H V t b n M x L n s x w r A g T k V V T U 8 s M T F 9 J n F 1 b 3 Q 7 L C Z x d W 9 0 O 1 N l Y 3 R p b 2 4 x L 0 1 B V F J J W i 9 B d X R v U m V t b 3 Z l Z E N v b H V t b n M x L n s x w r A g U k 9 U Q S w x M n 0 m c X V v d D s s J n F 1 b 3 Q 7 U 2 V j d G l v b j E v T U F U U k l a L 0 F 1 d G 9 S Z W 1 v d m V k Q 2 9 s d W 1 u c z E u e z H C s C B J U F Y s M T N 9 J n F 1 b 3 Q 7 L C Z x d W 9 0 O 1 N l Y 3 R p b 2 4 x L 0 1 B V F J J W i 9 B d X R v U m V t b 3 Z l Z E N v b H V t b n M x L n s x w r A g U E V O V E E s M T R 9 J n F 1 b 3 Q 7 L C Z x d W 9 0 O 1 N l Y 3 R p b 2 4 x L 0 1 B V F J J W i 9 B d X R v U m V t b 3 Z l Z E N v b H V t b n M x L n s y w r A g T k V V T U 8 s M T V 9 J n F 1 b 3 Q 7 L C Z x d W 9 0 O 1 N l Y 3 R p b 2 4 x L 0 1 B V F J J W i 9 B d X R v U m V t b 3 Z l Z E N v b H V t b n M x L n s y w r A g U k 9 U Q S w x N n 0 m c X V v d D s s J n F 1 b 3 Q 7 U 2 V j d G l v b j E v T U F U U k l a L 0 F 1 d G 9 S Z W 1 v d m V k Q 2 9 s d W 1 u c z E u e z L C s C B J U F Y s M T d 9 J n F 1 b 3 Q 7 L C Z x d W 9 0 O 1 N l Y 3 R p b 2 4 x L 0 1 B V F J J W i 9 B d X R v U m V t b 3 Z l Z E N v b H V t b n M x L n s y w r A g U E V O V E E s M T h 9 J n F 1 b 3 Q 7 L C Z x d W 9 0 O 1 N l Y 3 R p b 2 4 x L 0 1 B V F J J W i 9 B d X R v U m V t b 3 Z l Z E N v b H V t b n M x L n s z w r A g Q V B P L D E 5 f S Z x d W 9 0 O y w m c X V v d D t T Z W N 0 a W 9 u M S 9 N Q V R S S V o v Q X V 0 b 1 J l b W 9 2 Z W R D b 2 x 1 b W 5 z M S 5 7 M 8 K w I F B F T l R B L D I w f S Z x d W 9 0 O y w m c X V v d D t T Z W N 0 a W 9 u M S 9 N Q V R S S V o v Q X V 0 b 1 J l b W 9 2 Z W R D b 2 x 1 b W 5 z M S 5 7 M c K w I E l O R k x V R U 5 a Q S w y M X 0 m c X V v d D s s J n F 1 b 3 Q 7 U 2 V j d G l v b j E v T U F U U k l a L 0 F 1 d G 9 S Z W 1 v d m V k Q 2 9 s d W 1 u c z E u e z L C s C B J T k Z M V U V O W k E s M j J 9 J n F 1 b 3 Q 7 L C Z x d W 9 0 O 1 N l Y 3 R p b 2 4 x L 0 1 B V F J J W i 9 B d X R v U m V t b 3 Z l Z E N v b H V t b n M x L n s z w r A g T k V V T U 8 s M j N 9 J n F 1 b 3 Q 7 L C Z x d W 9 0 O 1 N l Y 3 R p b 2 4 x L 0 1 B V F J J W i 9 B d X R v U m V t b 3 Z l Z E N v b H V t b n M x L n s x w r A g U 1 B S L D I 0 f S Z x d W 9 0 O y w m c X V v d D t T Z W N 0 a W 9 u M S 9 N Q V R S S V o v Q X V 0 b 1 J l b W 9 2 Z W R D b 2 x 1 b W 5 z M S 5 7 R F U g V k F S S U N F T E E s M j V 9 J n F 1 b 3 Q 7 L C Z x d W 9 0 O 1 N l Y 3 R p b 2 4 x L 0 1 B V F J J W i 9 B d X R v U m V t b 3 Z l Z E N v b H V t b n M x L n s x w r A g S U 5 G T F V F T l p B M i w y N n 0 m c X V v d D s s J n F 1 b 3 Q 7 U 2 V j d G l v b j E v T U F U U k l a L 0 F 1 d G 9 S Z W 1 v d m V k Q 2 9 s d W 1 u c z E u e 0 R V I E F N Q S w y N 3 0 m c X V v d D s s J n F 1 b 3 Q 7 U 2 V j d G l v b j E v T U F U U k l a L 0 F 1 d G 9 S Z W 1 v d m V k Q 2 9 s d W 1 u c z E u e z L C s C B T U F I s M j h 9 J n F 1 b 3 Q 7 L C Z x d W 9 0 O 1 N l Y 3 R p b 2 4 x L 0 1 B V F J J W i 9 B d X R v U m V t b 3 Z l Z E N v b H V t b n M x L n s x w r A g U k Y g R F B U L D I 5 f S Z x d W 9 0 O y w m c X V v d D t T Z W N 0 a W 9 u M S 9 N Q V R S S V o v Q X V 0 b 1 J l b W 9 2 Z W R D b 2 x 1 b W 5 z M S 5 7 M c K w I F J G I E F Q T y w z M H 0 m c X V v d D s s J n F 1 b 3 Q 7 U 2 V j d G l v b j E v T U F U U k l a L 0 F 1 d G 9 S Z W 1 v d m V k Q 2 9 s d W 1 u c z E u e z L C s C B S R i B E U F Q s M z F 9 J n F 1 b 3 Q 7 L C Z x d W 9 0 O 1 N l Y 3 R p b 2 4 x L 0 1 B V F J J W i 9 B d X R v U m V t b 3 Z l Z E N v b H V t b n M x L n s y w r A g U k Y g Q V B P L D M y f S Z x d W 9 0 O y w m c X V v d D t T Z W N 0 a W 9 u M S 9 N Q V R S S V o v Q X V 0 b 1 J l b W 9 2 Z W R D b 2 x 1 b W 5 z M S 5 7 T k V V T U 8 g Q U R V T C w z M 3 0 m c X V v d D s s J n F 1 b 3 Q 7 U 2 V j d G l v b j E v T U F U U k l a L 0 F 1 d G 9 S Z W 1 v d m V k Q 2 9 s d W 1 u c z E u e 0 l O R k x V I E F E V U w s M z R 9 J n F 1 b 3 Q 7 L C Z x d W 9 0 O 1 N l Y 3 R p b 2 4 x L 0 1 B V F J J W i 9 B d X R v U m V t b 3 Z l Z E N v b H V t b n M x L n t W U E g x L D M 1 f S Z x d W 9 0 O y w m c X V v d D t T Z W N 0 a W 9 u M S 9 N Q V R S S V o v Q X V 0 b 1 J l b W 9 2 Z W R D b 2 x 1 b W 5 z M S 5 7 V l B I M i w z N n 0 m c X V v d D s s J n F 1 b 3 Q 7 U 2 V j d G l v b j E v T U F U U k l a L 0 F 1 d G 9 S Z W 1 v d m V k Q 2 9 s d W 1 u c z E u e 0 R J U 1 R S S V R P L D M 3 f S Z x d W 9 0 O y w m c X V v d D t T Z W N 0 a W 9 u M S 9 N Q V R S S V o v Q X V 0 b 1 J l b W 9 2 Z W R D b 2 x 1 b W 5 z M S 5 7 S V B S R V N T L l B S T 0 c g X H U w M D N j M S w z O H 0 m c X V v d D s s J n F 1 b 3 Q 7 U 2 V j d G l v b j E v T U F U U k l a L 0 F 1 d G 9 S Z W 1 v d m V k Q 2 9 s d W 1 u c z E u e 0 l Q U k V T U y 5 Q U k 9 H I D E s M z l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1 B V F J J W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V R S S V o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V B S R V N T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R d W V y e U l E I i B W Y W x 1 Z T 0 i c z Y 4 N j U 0 N 2 N h L T h k Z m I t N G E 1 N y 1 i Z D R m L T c 1 Y T B j Z j c 3 Y z g y Z S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R W 5 0 c n k g V H l w Z T 0 i R m l s b E x h c 3 R V c G R h d G V k I i B W Y W x 1 Z T 0 i Z D I w M j Y t M D M t M T R U M T g 6 M T c 6 N D Y u N z g 5 N j g 5 N V o i I C 8 + P E V u d H J 5 I F R 5 c G U 9 I k Z p b G x D b 2 x 1 b W 5 U e X B l c y I g V m F s d W U 9 I n N B d 0 F E Q m d Z R 0 J n T U d C Z 1 l B Q X d B P S I g L z 4 8 R W 5 0 c n k g V H l w Z T 0 i R m l s b E N v b H V t b k 5 h b W V z I i B W Y W x 1 Z T 0 i c 1 s m c X V v d D t J Z F 9 F c 3 R h Y m x l Y 2 l t a W V u d G 8 m c X V v d D s s J n F 1 b 3 Q 7 T U V T J n F 1 b 3 Q 7 L C Z x d W 9 0 O 0 N v Z G l n b 1 9 V b m l j b y Z x d W 9 0 O y w m c X V v d D t O b 2 1 i c m V f R X N 0 Y W J s Z W N p b W l l b n R v J n F 1 b 3 Q 7 L C Z x d W 9 0 O 0 R p c 2 E m c X V v d D s s J n F 1 b 3 Q 7 U m V k J n F 1 b 3 Q 7 L C Z x d W 9 0 O 0 1 p Y 3 J v U m V k J n F 1 b 3 Q 7 L C Z x d W 9 0 O 0 N v Z G l n b 1 9 T Z W N 0 b 3 I m c X V v d D s s J n F 1 b 3 Q 7 R G V w Y X J 0 Y W 1 l b n R v J n F 1 b 3 Q 7 L C Z x d W 9 0 O 1 B y b 3 Z p b m N p Y S Z x d W 9 0 O y w m c X V v d D t E a X N 0 c m l 0 b y Z x d W 9 0 O y w m c X V v d D t D Y X R l Z 2 9 y a W E m c X V v d D s s J n F 1 b 3 Q 7 U F J P R y B c d T A w M 2 M x J n F 1 b 3 Q 7 L C Z x d W 9 0 O 1 B S T 0 c g M S Z x d W 9 0 O 1 0 i I C 8 + P E V u d H J 5 I F R 5 c G U 9 I k Z p b G x F c n J v c k N v d W 5 0 I i B W Y W x 1 Z T 0 i b D A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R m l s b E N v d W 5 0 I i B W Y W x 1 Z T 0 i b D I y M C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l Q U k V T U y 9 B d X R v U m V t b 3 Z l Z E N v b H V t b n M x L n t J Z F 9 F c 3 R h Y m x l Y 2 l t a W V u d G 8 s M H 0 m c X V v d D s s J n F 1 b 3 Q 7 U 2 V j d G l v b j E v S V B S R V N T L 0 F 1 d G 9 S Z W 1 v d m V k Q 2 9 s d W 1 u c z E u e 0 1 F U y w x f S Z x d W 9 0 O y w m c X V v d D t T Z W N 0 a W 9 u M S 9 J U F J F U 1 M v Q X V 0 b 1 J l b W 9 2 Z W R D b 2 x 1 b W 5 z M S 5 7 Q 2 9 k a W d v X 1 V u a W N v L D J 9 J n F 1 b 3 Q 7 L C Z x d W 9 0 O 1 N l Y 3 R p b 2 4 x L 0 l Q U k V T U y 9 B d X R v U m V t b 3 Z l Z E N v b H V t b n M x L n t O b 2 1 i c m V f R X N 0 Y W J s Z W N p b W l l b n R v L D N 9 J n F 1 b 3 Q 7 L C Z x d W 9 0 O 1 N l Y 3 R p b 2 4 x L 0 l Q U k V T U y 9 B d X R v U m V t b 3 Z l Z E N v b H V t b n M x L n t E a X N h L D R 9 J n F 1 b 3 Q 7 L C Z x d W 9 0 O 1 N l Y 3 R p b 2 4 x L 0 l Q U k V T U y 9 B d X R v U m V t b 3 Z l Z E N v b H V t b n M x L n t S Z W Q s N X 0 m c X V v d D s s J n F 1 b 3 Q 7 U 2 V j d G l v b j E v S V B S R V N T L 0 F 1 d G 9 S Z W 1 v d m V k Q 2 9 s d W 1 u c z E u e 0 1 p Y 3 J v U m V k L D Z 9 J n F 1 b 3 Q 7 L C Z x d W 9 0 O 1 N l Y 3 R p b 2 4 x L 0 l Q U k V T U y 9 B d X R v U m V t b 3 Z l Z E N v b H V t b n M x L n t D b 2 R p Z 2 9 f U 2 V j d G 9 y L D d 9 J n F 1 b 3 Q 7 L C Z x d W 9 0 O 1 N l Y 3 R p b 2 4 x L 0 l Q U k V T U y 9 B d X R v U m V t b 3 Z l Z E N v b H V t b n M x L n t E Z X B h c n R h b W V u d G 8 s O H 0 m c X V v d D s s J n F 1 b 3 Q 7 U 2 V j d G l v b j E v S V B S R V N T L 0 F 1 d G 9 S Z W 1 v d m V k Q 2 9 s d W 1 u c z E u e 1 B y b 3 Z p b m N p Y S w 5 f S Z x d W 9 0 O y w m c X V v d D t T Z W N 0 a W 9 u M S 9 J U F J F U 1 M v Q X V 0 b 1 J l b W 9 2 Z W R D b 2 x 1 b W 5 z M S 5 7 R G l z d H J p d G 8 s M T B 9 J n F 1 b 3 Q 7 L C Z x d W 9 0 O 1 N l Y 3 R p b 2 4 x L 0 l Q U k V T U y 9 B d X R v U m V t b 3 Z l Z E N v b H V t b n M x L n t D Y X R l Z 2 9 y a W E s M T F 9 J n F 1 b 3 Q 7 L C Z x d W 9 0 O 1 N l Y 3 R p b 2 4 x L 0 l Q U k V T U y 9 B d X R v U m V t b 3 Z l Z E N v b H V t b n M x L n t Q U k 9 H I F x 1 M D A z Y z E s M T J 9 J n F 1 b 3 Q 7 L C Z x d W 9 0 O 1 N l Y 3 R p b 2 4 x L 0 l Q U k V T U y 9 B d X R v U m V t b 3 Z l Z E N v b H V t b n M x L n t Q U k 9 H I D E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J U F J F U 1 M v Q X V 0 b 1 J l b W 9 2 Z W R D b 2 x 1 b W 5 z M S 5 7 S W R f R X N 0 Y W J s Z W N p b W l l b n R v L D B 9 J n F 1 b 3 Q 7 L C Z x d W 9 0 O 1 N l Y 3 R p b 2 4 x L 0 l Q U k V T U y 9 B d X R v U m V t b 3 Z l Z E N v b H V t b n M x L n t N R V M s M X 0 m c X V v d D s s J n F 1 b 3 Q 7 U 2 V j d G l v b j E v S V B S R V N T L 0 F 1 d G 9 S Z W 1 v d m V k Q 2 9 s d W 1 u c z E u e 0 N v Z G l n b 1 9 V b m l j b y w y f S Z x d W 9 0 O y w m c X V v d D t T Z W N 0 a W 9 u M S 9 J U F J F U 1 M v Q X V 0 b 1 J l b W 9 2 Z W R D b 2 x 1 b W 5 z M S 5 7 T m 9 t Y n J l X 0 V z d G F i b G V j a W 1 p Z W 5 0 b y w z f S Z x d W 9 0 O y w m c X V v d D t T Z W N 0 a W 9 u M S 9 J U F J F U 1 M v Q X V 0 b 1 J l b W 9 2 Z W R D b 2 x 1 b W 5 z M S 5 7 R G l z Y S w 0 f S Z x d W 9 0 O y w m c X V v d D t T Z W N 0 a W 9 u M S 9 J U F J F U 1 M v Q X V 0 b 1 J l b W 9 2 Z W R D b 2 x 1 b W 5 z M S 5 7 U m V k L D V 9 J n F 1 b 3 Q 7 L C Z x d W 9 0 O 1 N l Y 3 R p b 2 4 x L 0 l Q U k V T U y 9 B d X R v U m V t b 3 Z l Z E N v b H V t b n M x L n t N a W N y b 1 J l Z C w 2 f S Z x d W 9 0 O y w m c X V v d D t T Z W N 0 a W 9 u M S 9 J U F J F U 1 M v Q X V 0 b 1 J l b W 9 2 Z W R D b 2 x 1 b W 5 z M S 5 7 Q 2 9 k a W d v X 1 N l Y 3 R v c i w 3 f S Z x d W 9 0 O y w m c X V v d D t T Z W N 0 a W 9 u M S 9 J U F J F U 1 M v Q X V 0 b 1 J l b W 9 2 Z W R D b 2 x 1 b W 5 z M S 5 7 R G V w Y X J 0 Y W 1 l b n R v L D h 9 J n F 1 b 3 Q 7 L C Z x d W 9 0 O 1 N l Y 3 R p b 2 4 x L 0 l Q U k V T U y 9 B d X R v U m V t b 3 Z l Z E N v b H V t b n M x L n t Q c m 9 2 a W 5 j a W E s O X 0 m c X V v d D s s J n F 1 b 3 Q 7 U 2 V j d G l v b j E v S V B S R V N T L 0 F 1 d G 9 S Z W 1 v d m V k Q 2 9 s d W 1 u c z E u e 0 R p c 3 R y a X R v L D E w f S Z x d W 9 0 O y w m c X V v d D t T Z W N 0 a W 9 u M S 9 J U F J F U 1 M v Q X V 0 b 1 J l b W 9 2 Z W R D b 2 x 1 b W 5 z M S 5 7 Q 2 F 0 Z W d v c m l h L D E x f S Z x d W 9 0 O y w m c X V v d D t T Z W N 0 a W 9 u M S 9 J U F J F U 1 M v Q X V 0 b 1 J l b W 9 2 Z W R D b 2 x 1 b W 5 z M S 5 7 U F J P R y B c d T A w M 2 M x L D E y f S Z x d W 9 0 O y w m c X V v d D t T Z W N 0 a W 9 u M S 9 J U F J F U 1 M v Q X V 0 b 1 J l b W 9 2 Z W R D b 2 x 1 b W 5 z M S 5 7 U F J P R y A x L D E z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J U F J F U 1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V B S R V N T L 0 l Q U k V T U 1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Q U k V T U y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U F J F U 1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F U U k l a L 0 N v b n N 1 b H R h c y U y M G N v b W J p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V R S S V o v U 2 U l M j B l e H B h b m R p J U M z J U I z J T I w S V B S R V N T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C j d 8 Z 4 r + 0 t O q V V K s L 6 0 E T 8 A A A A A A g A A A A A A E G Y A A A A B A A A g A A A A F I B u b v i O g e y H k I d j U e h 8 L X R Y O S 2 a 7 z 2 O b 8 j F 2 s l 8 k N k A A A A A D o A A A A A C A A A g A A A A I Z + 2 0 a u J j B R w K r K E e i w 5 N P V t I k / D L 2 5 D V C 3 f M U x A i X 5 Q A A A A e 3 y c k S v x y o 0 L 9 g r M y S o Q Y G n C K N 1 q O K m Y K d 3 Z d o R b F Y G j o t p E b D T w v z O 7 / 6 l g N e P t T 9 u d d g O y q D X g X 9 e H K / o q 1 8 8 L W S E r 4 W t 6 y X Z t 9 D P 2 F O B A A A A A G e 0 b h b n f 2 e A W y 5 D F q U D m c A P s H 5 E r F / 8 U A x 2 D c R i l O M z O 1 Y f N N D S V i 8 c c k p B N x h 5 O 0 s 1 l e X 9 t G b w W a E v q f F v y K A = = < / D a t a M a s h u p > 
</file>

<file path=customXml/itemProps1.xml><?xml version="1.0" encoding="utf-8"?>
<ds:datastoreItem xmlns:ds="http://schemas.openxmlformats.org/officeDocument/2006/customXml" ds:itemID="{E0556596-78AC-4D49-A53B-28880780EB7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</vt:i4>
      </vt:variant>
    </vt:vector>
  </HeadingPairs>
  <TitlesOfParts>
    <vt:vector size="12" baseType="lpstr">
      <vt:lpstr>ACUMULADO</vt:lpstr>
      <vt:lpstr>MENSUALES</vt:lpstr>
      <vt:lpstr>REDES</vt:lpstr>
      <vt:lpstr>NEUMO-INFLU ADUL-VPH</vt:lpstr>
      <vt:lpstr>INFO-MESES</vt:lpstr>
      <vt:lpstr>INFO-ACUM</vt:lpstr>
      <vt:lpstr>DATOS</vt:lpstr>
      <vt:lpstr>CUADRO IPRESS</vt:lpstr>
      <vt:lpstr>CUADRO DISTRITO</vt:lpstr>
      <vt:lpstr>Prog</vt:lpstr>
      <vt:lpstr>ACUMULADO!Área_de_impresión</vt:lpstr>
      <vt:lpstr>MENSUALES!Área_de_impresión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A. Reque Esqueche</dc:creator>
  <cp:lastModifiedBy>Gerencia Regional de Salud Lambayeque</cp:lastModifiedBy>
  <cp:lastPrinted>2025-03-21T21:25:13Z</cp:lastPrinted>
  <dcterms:created xsi:type="dcterms:W3CDTF">2020-10-14T15:48:27Z</dcterms:created>
  <dcterms:modified xsi:type="dcterms:W3CDTF">2026-04-07T14:19:13Z</dcterms:modified>
</cp:coreProperties>
</file>